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tabRatio="819" activeTab="10"/>
  </bookViews>
  <sheets>
    <sheet name="Sommaire" sheetId="1" r:id="rId1"/>
    <sheet name="Étab. et lits" sheetId="2" r:id="rId2"/>
    <sheet name="Hôtellerie" sheetId="3" r:id="rId3"/>
    <sheet name="Résidences" sheetId="4" r:id="rId4"/>
    <sheet name="Campings" sheetId="5" r:id="rId5"/>
    <sheet name="Villages vac-Maisons familiales" sheetId="6" r:id="rId6"/>
    <sheet name="AJ-CIS-CS" sheetId="7" r:id="rId7"/>
    <sheet name="Meublés classés tourisme" sheetId="8" r:id="rId8"/>
    <sheet name="Meublés label. - Ch.hôtes" sheetId="9" r:id="rId9"/>
    <sheet name="Résidences secondaires" sheetId="10" r:id="rId10"/>
    <sheet name="Outre-mer" sheetId="11" r:id="rId11"/>
  </sheets>
  <definedNames>
    <definedName name="_xlnm.Print_Area" localSheetId="6">'AJ-CIS-CS'!$A$1:$J$23</definedName>
    <definedName name="_xlnm.Print_Area" localSheetId="4">'Campings'!$A$1:$U$54</definedName>
    <definedName name="_xlnm.Print_Area" localSheetId="1">'Étab. et lits'!$A$1:$J$27</definedName>
    <definedName name="_xlnm.Print_Area" localSheetId="2">'Hôtellerie'!$A$1:$Y$22</definedName>
    <definedName name="_xlnm.Print_Area" localSheetId="7">'Meublés classés tourisme'!$A$1:$E$27</definedName>
    <definedName name="_xlnm.Print_Area" localSheetId="8">'Meublés label. - Ch.hôtes'!$A$1:$O$22</definedName>
    <definedName name="_xlnm.Print_Area" localSheetId="10">'Outre-mer'!$A$1:$J$2</definedName>
    <definedName name="_xlnm.Print_Area" localSheetId="3">'Résidences'!$A$1:$U$23</definedName>
    <definedName name="_xlnm.Print_Area" localSheetId="9">'Résidences secondaires'!$A$1:$D$21</definedName>
    <definedName name="_xlnm.Print_Area" localSheetId="0">'Sommaire'!$A$46:$C$56</definedName>
    <definedName name="_xlnm.Print_Area" localSheetId="5">'Villages vac-Maisons familiales'!$A$1:$I$24</definedName>
  </definedNames>
  <calcPr fullCalcOnLoad="1"/>
</workbook>
</file>

<file path=xl/sharedStrings.xml><?xml version="1.0" encoding="utf-8"?>
<sst xmlns="http://schemas.openxmlformats.org/spreadsheetml/2006/main" count="439" uniqueCount="173">
  <si>
    <t>France métropolitaine</t>
  </si>
  <si>
    <t>Lits</t>
  </si>
  <si>
    <t>en milliers</t>
  </si>
  <si>
    <t>%</t>
  </si>
  <si>
    <t>Total hébergement marchand</t>
  </si>
  <si>
    <t>3 étoiles</t>
  </si>
  <si>
    <t>Nombre</t>
  </si>
  <si>
    <t>Capacité</t>
  </si>
  <si>
    <t>Rang</t>
  </si>
  <si>
    <t>Alsace</t>
  </si>
  <si>
    <t>Aquitaine</t>
  </si>
  <si>
    <t>Auvergne</t>
  </si>
  <si>
    <t>Basse-Normandie</t>
  </si>
  <si>
    <t>Bourgogne</t>
  </si>
  <si>
    <t>Bretagne</t>
  </si>
  <si>
    <t>Centre</t>
  </si>
  <si>
    <t>Champagne-Ardenne</t>
  </si>
  <si>
    <t>Corse</t>
  </si>
  <si>
    <t>Franche-Comté</t>
  </si>
  <si>
    <t>Haute-Normandie</t>
  </si>
  <si>
    <t>Languedoc-Roussillon</t>
  </si>
  <si>
    <t>Limousin</t>
  </si>
  <si>
    <t>Lorraine</t>
  </si>
  <si>
    <t>Midi-Pyrénées</t>
  </si>
  <si>
    <t>Pays de la Loire</t>
  </si>
  <si>
    <t>Picardie</t>
  </si>
  <si>
    <t>Poitou-Charentes</t>
  </si>
  <si>
    <t>Rhône-Alpes</t>
  </si>
  <si>
    <t>Total</t>
  </si>
  <si>
    <t xml:space="preserve">Hôtellerie de tourisme </t>
  </si>
  <si>
    <t>Région</t>
  </si>
  <si>
    <t>Résidences de tourisme et résidences hôtelières</t>
  </si>
  <si>
    <t>4 étoiles</t>
  </si>
  <si>
    <t>Campings</t>
  </si>
  <si>
    <t>Villages de vacances et maisons familiales</t>
  </si>
  <si>
    <t>Meublés classés de tourisme</t>
  </si>
  <si>
    <t>Meublés</t>
  </si>
  <si>
    <t>Chambres d'hôtes</t>
  </si>
  <si>
    <t xml:space="preserve"> </t>
  </si>
  <si>
    <t>Auberges de jeunesse, centres internationaux de séjour, centres sportifs</t>
  </si>
  <si>
    <t>Résidences secondaires</t>
  </si>
  <si>
    <t xml:space="preserve">Résidences secondaires </t>
  </si>
  <si>
    <t xml:space="preserve">Rang </t>
  </si>
  <si>
    <t>Martinique</t>
  </si>
  <si>
    <t>Réunion</t>
  </si>
  <si>
    <t>Hôtellerie</t>
  </si>
  <si>
    <t xml:space="preserve">        hôtels 3 étoiles</t>
  </si>
  <si>
    <t>Résidences de tourisme et établissements assimilés</t>
  </si>
  <si>
    <t>Villages de vacances</t>
  </si>
  <si>
    <t>Gîtes de montagne, gîtes d'étape</t>
  </si>
  <si>
    <t>SOMMAIRE</t>
  </si>
  <si>
    <t>Meublés labellisés de tourisme et chambres d'hôtes</t>
  </si>
  <si>
    <t>Auberges de jeunesse, centres internationaux de séjours, centres sportifs</t>
  </si>
  <si>
    <t>Retour au sommaire</t>
  </si>
  <si>
    <t>Le nouveau classement des hébergements touristiques marchands</t>
  </si>
  <si>
    <t>Les fichiers d’hébergement</t>
  </si>
  <si>
    <t>Nord - Pas-de-Calais</t>
  </si>
  <si>
    <t>Sources : FNGF, Clévacances France, Fleurs de soleil, Accueil paysan.</t>
  </si>
  <si>
    <t xml:space="preserve">Total </t>
  </si>
  <si>
    <t>Auberges de jeunesse, centres sportifs</t>
  </si>
  <si>
    <t>Centres sportifs</t>
  </si>
  <si>
    <t>5 étoiles</t>
  </si>
  <si>
    <t xml:space="preserve">        hôtels 4 étoiles</t>
  </si>
  <si>
    <t xml:space="preserve">        hôtels 5 étoiles</t>
  </si>
  <si>
    <t xml:space="preserve">        hôtels non classés</t>
  </si>
  <si>
    <r>
      <t xml:space="preserve">Les </t>
    </r>
    <r>
      <rPr>
        <b/>
        <sz val="10"/>
        <rFont val="Arial"/>
        <family val="2"/>
      </rPr>
      <t>hôtels de tourisme</t>
    </r>
    <r>
      <rPr>
        <sz val="10"/>
        <rFont val="Arial"/>
        <family val="2"/>
      </rPr>
      <t xml:space="preserve"> sont des établissements commerciaux d'hébergement, qui offrent des chambres ou des appartements meublés en location à une clientèle de passage ou à une clientèle qui effectue un séjour à la journée, à la semaine ou au mois mais qui, sauf exception, n'y élit pas domicile. </t>
    </r>
  </si>
  <si>
    <r>
      <t>Les</t>
    </r>
    <r>
      <rPr>
        <b/>
        <sz val="10"/>
        <rFont val="Arial"/>
        <family val="2"/>
      </rPr>
      <t xml:space="preserve"> résidences de tourisme </t>
    </r>
    <r>
      <rPr>
        <sz val="10"/>
        <rFont val="Arial"/>
        <family val="2"/>
      </rPr>
      <t>sont des établissements commerciaux d'hébergement, faisant l'objet d'une exploitation permanente ou saisonnière. Elles sont constituées d'un ou plusieurs bâtiments d'habitation individuels ou collectifs regroupant, en un ensemble homogène, des locaux d'habitation meublés ou des locaux à usage collectif. Les locaux d'habitation meublés sont proposés à une clientèle touristique qui n'y élit pas domicile, pour une occupation à la journée, à la semaine ou au mois. Elles sont dotées d'un minimum d'équipements et de services communs.</t>
    </r>
  </si>
  <si>
    <r>
      <t>Les</t>
    </r>
    <r>
      <rPr>
        <b/>
        <sz val="10"/>
        <rFont val="Arial"/>
        <family val="2"/>
      </rPr>
      <t xml:space="preserve"> maisons familiales de vacances </t>
    </r>
    <r>
      <rPr>
        <sz val="10"/>
        <rFont val="Arial"/>
        <family val="2"/>
      </rPr>
      <t>sont des établissements sans but lucratif, à caractère social, familial et culturel qui ont pour principale vocation l'accueil des familles pendant leurs vacances et leurs loisirs. Elles sont, en priorité, ouvertes aux familles ayant des revenus modestes.</t>
    </r>
  </si>
  <si>
    <r>
      <t>Les</t>
    </r>
    <r>
      <rPr>
        <b/>
        <sz val="10"/>
        <rFont val="Arial"/>
        <family val="2"/>
      </rPr>
      <t xml:space="preserve"> auberges de jeunesse</t>
    </r>
    <r>
      <rPr>
        <sz val="10"/>
        <rFont val="Arial"/>
        <family val="2"/>
      </rPr>
      <t xml:space="preserve"> sont des établissements généralement régis par une association à but non lucratif. Elles offrent aux usagers un hébergement et un service de restauration limité et/ou une cuisine individuelle de même que d'autres prestations, programmes et activités. Ces derniers sont principalement destinés aux jeunes dans un objectif éducatif et récréatif.</t>
    </r>
  </si>
  <si>
    <r>
      <t xml:space="preserve">Les </t>
    </r>
    <r>
      <rPr>
        <b/>
        <sz val="10"/>
        <rFont val="Arial"/>
        <family val="2"/>
      </rPr>
      <t xml:space="preserve">centres internationaux de séjour </t>
    </r>
    <r>
      <rPr>
        <sz val="10"/>
        <rFont val="Arial"/>
        <family val="2"/>
      </rPr>
      <t>(CIS) ont une double vocation : lieu d’hébergement et de restauration, c’est aussi un lieu culturel. Le concept du CIS repose sur la convivialité, la rencontre et les échanges internationaux.</t>
    </r>
  </si>
  <si>
    <r>
      <t xml:space="preserve">Les </t>
    </r>
    <r>
      <rPr>
        <b/>
        <sz val="10"/>
        <rFont val="Arial"/>
        <family val="2"/>
      </rPr>
      <t>centres sportifs</t>
    </r>
    <r>
      <rPr>
        <sz val="10"/>
        <rFont val="Arial"/>
        <family val="2"/>
      </rPr>
      <t xml:space="preserve"> sont des centres d’accueil et d’hébergement proposant des installations et des activités sportives. Ce sont des établissements du type UCPA ou les Glénans.</t>
    </r>
  </si>
  <si>
    <r>
      <t xml:space="preserve">Les </t>
    </r>
    <r>
      <rPr>
        <b/>
        <sz val="10"/>
        <rFont val="Arial"/>
        <family val="2"/>
      </rPr>
      <t>meublés classés de tourisme</t>
    </r>
    <r>
      <rPr>
        <sz val="10"/>
        <rFont val="Arial"/>
        <family val="2"/>
      </rPr>
      <t xml:space="preserve"> sont des villas, appartements, ou studios meublés, à l'usage exclusif du locataire, offerts en location à une clientèle de passage qui y effectue un séjour caractérisé par une location à la journée, à la semaine ou au mois, et qui n'y élit pas domicile. Ils doivent être déclarés en mairie, où leur liste est consultable. Les meublés classés de tourisme comprennent les meublés labellisés et les meublés non labellisés.</t>
    </r>
  </si>
  <si>
    <r>
      <t xml:space="preserve">Les </t>
    </r>
    <r>
      <rPr>
        <b/>
        <sz val="10"/>
        <rFont val="Arial"/>
        <family val="2"/>
      </rPr>
      <t xml:space="preserve">chambres d'hôtes </t>
    </r>
    <r>
      <rPr>
        <sz val="10"/>
        <rFont val="Arial"/>
        <family val="2"/>
      </rPr>
      <t>sont des chambres meublées situées chez l'habitant en vue d'accueillir des touristes, à titre onéreux, pour une ou plusieurs nuitées, assorties de prestations.</t>
    </r>
  </si>
  <si>
    <t>1 étoile, 2 étoiles</t>
  </si>
  <si>
    <t>Total*</t>
  </si>
  <si>
    <t>Provence - Alpes - Côte d'Azur</t>
  </si>
  <si>
    <r>
      <t xml:space="preserve">Auberges de jeunesse, CIS, CS </t>
    </r>
    <r>
      <rPr>
        <vertAlign val="superscript"/>
        <sz val="10"/>
        <rFont val="Arial"/>
        <family val="2"/>
      </rPr>
      <t>(5)</t>
    </r>
  </si>
  <si>
    <r>
      <t xml:space="preserve">Villages de vacances et maisons familiales </t>
    </r>
    <r>
      <rPr>
        <vertAlign val="superscript"/>
        <sz val="10"/>
        <rFont val="Arial"/>
        <family val="2"/>
      </rPr>
      <t>(4)</t>
    </r>
  </si>
  <si>
    <r>
      <t xml:space="preserve">Campings </t>
    </r>
    <r>
      <rPr>
        <vertAlign val="superscript"/>
        <sz val="10"/>
        <rFont val="Arial"/>
        <family val="2"/>
      </rPr>
      <t>(3)</t>
    </r>
  </si>
  <si>
    <r>
      <t xml:space="preserve">Résidences de tourisme et hébergements assimilés </t>
    </r>
    <r>
      <rPr>
        <vertAlign val="superscript"/>
        <sz val="10"/>
        <rFont val="Arial"/>
        <family val="2"/>
      </rPr>
      <t>(2)</t>
    </r>
  </si>
  <si>
    <r>
      <t xml:space="preserve">Hôtels de tourisme </t>
    </r>
    <r>
      <rPr>
        <vertAlign val="superscript"/>
        <sz val="10"/>
        <rFont val="Arial"/>
        <family val="2"/>
      </rPr>
      <t>(1)</t>
    </r>
  </si>
  <si>
    <r>
      <t xml:space="preserve">Meublés classés de tourisme </t>
    </r>
    <r>
      <rPr>
        <vertAlign val="superscript"/>
        <sz val="10"/>
        <rFont val="Arial"/>
        <family val="2"/>
      </rPr>
      <t>(6)</t>
    </r>
  </si>
  <si>
    <r>
      <t xml:space="preserve">Chambres d'hôtes </t>
    </r>
    <r>
      <rPr>
        <vertAlign val="superscript"/>
        <sz val="10"/>
        <rFont val="Arial"/>
        <family val="2"/>
      </rPr>
      <t>(7)</t>
    </r>
  </si>
  <si>
    <t xml:space="preserve">        hôtels 1 étoile, 2 étoiles</t>
  </si>
  <si>
    <t>Hôtellerie de tourisme</t>
  </si>
  <si>
    <t>Les hébergements touristiques en France d'outre-mer</t>
  </si>
  <si>
    <t>Établissements (en milliers)</t>
  </si>
  <si>
    <t>* Y compris les campings non classés.</t>
  </si>
  <si>
    <t xml:space="preserve">     Les résidences secondaires comptabilisées dans le recensement comprennent une partie des villages de vacances, des résidences de tourisme et des meublés figurant dans le tableau ci-dessus.</t>
  </si>
  <si>
    <t>Ces informations sont complétées par des données fournies par les syndicats professionnels ou organisations représentatives des meublés classés de tourisme et des chambres d’hôtes.</t>
  </si>
  <si>
    <t>Sources : Insee, DGE.</t>
  </si>
  <si>
    <t>Champ : terrains offrant au moins 1 emplacement de passage</t>
  </si>
  <si>
    <t>Île-de-France**</t>
  </si>
  <si>
    <t>** La ventilation des établissements n'est pas disponible pour l'Île-de-France</t>
  </si>
  <si>
    <t>Sources : Insee, DGE, FUAJ.</t>
  </si>
  <si>
    <t>Sources :  Insee, DGE, Iedom, Ieom.</t>
  </si>
  <si>
    <t>Parc au 1er janvier 2015- Nombre de campings, capacité en emplacements - % et rang calculés selon la capacité</t>
  </si>
  <si>
    <t>1 étoile et 2 étoiles</t>
  </si>
  <si>
    <t>Chapitre 3 - L'offre d'hebergement</t>
  </si>
  <si>
    <r>
      <rPr>
        <vertAlign val="superscript"/>
        <sz val="10"/>
        <rFont val="Arial"/>
        <family val="2"/>
      </rPr>
      <t>(1)</t>
    </r>
    <r>
      <rPr>
        <sz val="10"/>
        <rFont val="Arial"/>
        <family val="2"/>
      </rPr>
      <t xml:space="preserve"> Lits = chambres x 2.</t>
    </r>
    <r>
      <rPr>
        <i/>
        <sz val="10"/>
        <rFont val="Arial"/>
        <family val="2"/>
      </rPr>
      <t xml:space="preserve"> Sources : Insee, DGE.</t>
    </r>
  </si>
  <si>
    <r>
      <rPr>
        <vertAlign val="superscript"/>
        <sz val="10"/>
        <rFont val="Arial"/>
        <family val="2"/>
      </rPr>
      <t>(2)</t>
    </r>
    <r>
      <rPr>
        <sz val="10"/>
        <rFont val="Arial"/>
        <family val="2"/>
      </rPr>
      <t xml:space="preserve"> </t>
    </r>
    <r>
      <rPr>
        <i/>
        <sz val="10"/>
        <rFont val="Arial"/>
        <family val="2"/>
      </rPr>
      <t>Sources : Insee, DGE.</t>
    </r>
  </si>
  <si>
    <r>
      <rPr>
        <vertAlign val="superscript"/>
        <sz val="10"/>
        <rFont val="Arial"/>
        <family val="2"/>
      </rPr>
      <t>(3)</t>
    </r>
    <r>
      <rPr>
        <sz val="10"/>
        <rFont val="Arial"/>
        <family val="2"/>
      </rPr>
      <t xml:space="preserve"> Lits = emplacements x 3. Certaines conventions internationales (Eurostat) préconisent un ratio de 4 lits par emplacement. </t>
    </r>
    <r>
      <rPr>
        <i/>
        <sz val="10"/>
        <rFont val="Arial"/>
        <family val="2"/>
      </rPr>
      <t xml:space="preserve">Sources : Insee, DGE. </t>
    </r>
  </si>
  <si>
    <r>
      <rPr>
        <vertAlign val="superscript"/>
        <sz val="10"/>
        <rFont val="Arial"/>
        <family val="2"/>
      </rPr>
      <t>(4)</t>
    </r>
    <r>
      <rPr>
        <sz val="10"/>
        <rFont val="Arial"/>
        <family val="2"/>
      </rPr>
      <t xml:space="preserve"> </t>
    </r>
    <r>
      <rPr>
        <i/>
        <sz val="10"/>
        <rFont val="Arial"/>
        <family val="2"/>
      </rPr>
      <t>Sources : Insee, DGE.</t>
    </r>
  </si>
  <si>
    <r>
      <rPr>
        <vertAlign val="superscript"/>
        <sz val="10"/>
        <rFont val="Arial"/>
        <family val="2"/>
      </rPr>
      <t>(5)</t>
    </r>
    <r>
      <rPr>
        <i/>
        <sz val="10"/>
        <rFont val="Arial"/>
        <family val="2"/>
      </rPr>
      <t xml:space="preserve"> Sources : Insee, DGE.</t>
    </r>
  </si>
  <si>
    <r>
      <rPr>
        <vertAlign val="superscript"/>
        <sz val="10"/>
        <rFont val="Arial"/>
        <family val="2"/>
      </rPr>
      <t>(6)</t>
    </r>
    <r>
      <rPr>
        <sz val="10"/>
        <rFont val="Arial"/>
        <family val="2"/>
      </rPr>
      <t xml:space="preserve"> </t>
    </r>
    <r>
      <rPr>
        <i/>
        <sz val="10"/>
        <rFont val="Arial"/>
        <family val="2"/>
      </rPr>
      <t>Sources :</t>
    </r>
    <r>
      <rPr>
        <sz val="10"/>
        <rFont val="Arial"/>
        <family val="2"/>
      </rPr>
      <t xml:space="preserve"> </t>
    </r>
    <r>
      <rPr>
        <i/>
        <sz val="10"/>
        <rFont val="Arial"/>
        <family val="2"/>
      </rPr>
      <t>DGE, partenaires territoriaux, FNGF, Clévacances France, Accueil paysan, Fleurs de soleil, RN2D-plateforme.</t>
    </r>
  </si>
  <si>
    <r>
      <rPr>
        <vertAlign val="superscript"/>
        <sz val="10"/>
        <rFont val="Arial"/>
        <family val="2"/>
      </rPr>
      <t>(7)</t>
    </r>
    <r>
      <rPr>
        <sz val="10"/>
        <rFont val="Arial"/>
        <family val="2"/>
      </rPr>
      <t xml:space="preserve"> Chambres d'hôtes des principales fédérations professionnelles. Lits = chambres d'hôtes x 2. </t>
    </r>
    <r>
      <rPr>
        <i/>
        <sz val="10"/>
        <rFont val="Arial"/>
        <family val="2"/>
      </rPr>
      <t>Sources : FNGF, Clévacances France, Fleurs de soleil, Accueil paysan.</t>
    </r>
  </si>
  <si>
    <t>Accéder au mémento en ligne sur entreprises.gouv.fr</t>
  </si>
  <si>
    <r>
      <t xml:space="preserve">Résidences secondaires </t>
    </r>
    <r>
      <rPr>
        <b/>
        <vertAlign val="superscript"/>
        <sz val="10"/>
        <rFont val="Arial"/>
        <family val="2"/>
      </rPr>
      <t>(8)</t>
    </r>
  </si>
  <si>
    <t>Auvergne-Rhône-Alpes</t>
  </si>
  <si>
    <t>Bourgogne-Franche-Comté</t>
  </si>
  <si>
    <t>Centre-Val de Loire</t>
  </si>
  <si>
    <t>Grand Est</t>
  </si>
  <si>
    <t>Hauts-de-France</t>
  </si>
  <si>
    <t>Normandie</t>
  </si>
  <si>
    <t>Occitanie</t>
  </si>
  <si>
    <t>Provence-Alpes-Côte d'Azur</t>
  </si>
  <si>
    <r>
      <rPr>
        <vertAlign val="superscript"/>
        <sz val="10"/>
        <color indexed="8"/>
        <rFont val="Arial"/>
        <family val="2"/>
      </rPr>
      <t>1</t>
    </r>
    <r>
      <rPr>
        <sz val="10"/>
        <color indexed="8"/>
        <rFont val="Arial"/>
        <family val="2"/>
      </rPr>
      <t> Le classement « meublé de tourisme » n’étant plus un pré-requis à la labellisation Gîtes de France ou Clévacances, certains meublés labellisés ne sont plus classés.</t>
    </r>
  </si>
  <si>
    <t>Nouvelle Aquitaine</t>
  </si>
  <si>
    <t>Non-classés</t>
  </si>
  <si>
    <t>Total dont non-classés</t>
  </si>
  <si>
    <t>Non-classées</t>
  </si>
  <si>
    <t>Total dont non-classées</t>
  </si>
  <si>
    <t>4 étoiles et 5 étoiles</t>
  </si>
  <si>
    <t>Île-de-France</t>
  </si>
  <si>
    <t xml:space="preserve"> % calculés selon la capacité</t>
  </si>
  <si>
    <t>Auberges de jeunesse
et Centres Internationaux de Séjour</t>
  </si>
  <si>
    <t>Type d'hébergement</t>
  </si>
  <si>
    <t>dont hôtellerie de chaîne</t>
  </si>
  <si>
    <t>Dans ce chapitre sont présentés les parcs d’hébergement marchand et non-marchand qui constituent l’offre touristique française.</t>
  </si>
  <si>
    <t xml:space="preserve">La loi du 22 juillet 2009 de développement et de modernisation des services touristiques réforme les normes de classement des différents modes d’hébergements, en particulier avec la création d’une catégorie cinq étoiles, ainsi que la procédure de classement, désormais gérée par Atout France, l’agence de développement touristique de la France. </t>
  </si>
  <si>
    <r>
      <t xml:space="preserve">Les </t>
    </r>
    <r>
      <rPr>
        <b/>
        <sz val="10"/>
        <rFont val="Arial"/>
        <family val="2"/>
      </rPr>
      <t>villages de vacances</t>
    </r>
    <r>
      <rPr>
        <sz val="10"/>
        <rFont val="Arial"/>
        <family val="2"/>
      </rPr>
      <t xml:space="preserve"> sont des établissements touristiques constitués d'hébergements individuels ou collectifs proposant des séjours de vacances et de loisirs sous forme de forfait, comprenant la restauration ou des moyens individuels pour la préparation des repas, ainsi que l'usage des équipements collectifs de loisirs sportifs et culturels. La plupart des villages de vacances sont gérés par des associations de tourisme social (établissements affiliés à l’UNAT) ; les autres sont exploités par des sociétés commerciales (par exemple le Club Méditerranée).</t>
    </r>
  </si>
  <si>
    <r>
      <t xml:space="preserve">Les </t>
    </r>
    <r>
      <rPr>
        <b/>
        <sz val="10"/>
        <rFont val="Arial"/>
        <family val="2"/>
      </rPr>
      <t xml:space="preserve">résidences secondaires </t>
    </r>
    <r>
      <rPr>
        <sz val="10"/>
        <rFont val="Arial"/>
        <family val="2"/>
      </rPr>
      <t>sont des logements utilisés pour les week-ends, les loisirs ou les vacances. Les données présentées ici sont comptabilisées lors du recensement de la population ; elles comprennent une partie des villages de vacances, des résidences de tourisme et des meublés qui sont présentés par ailleurs.</t>
    </r>
  </si>
  <si>
    <t>Champ : y compris les établissements n'offrant que des emplacements loués à l'année.</t>
  </si>
  <si>
    <t>Villages  de vacances et maisons familiales</t>
  </si>
  <si>
    <t>Sources: Insee, DGE, UNAT.</t>
  </si>
  <si>
    <t>Mémento du tourisme - édition 2017</t>
  </si>
  <si>
    <t>Total France</t>
  </si>
  <si>
    <t>Parc au 1er janvier 2018 - Nombre de résidences, capacité en lits - % calculés selon la capacité</t>
  </si>
  <si>
    <t>Parc au 1er janvier 2018 - Nombre d'établissements, capacité en chambres - % calculés selon la capacité</t>
  </si>
  <si>
    <t>Parc au 1er janvier 2018 - Nombre de villages et de maisons familiales, capacité en lits  -  % calculés selon la capacité</t>
  </si>
  <si>
    <t>Parc au 1er janvier 2018 - Nombre d'établissements, capacité en lits  -   % calculés selon la capacité</t>
  </si>
  <si>
    <t>Villages de vacances affiliés UNAT</t>
  </si>
  <si>
    <r>
      <t>dont FUAJ</t>
    </r>
    <r>
      <rPr>
        <b/>
        <vertAlign val="superscript"/>
        <sz val="10"/>
        <rFont val="Arial"/>
        <family val="2"/>
      </rPr>
      <t>1</t>
    </r>
  </si>
  <si>
    <r>
      <rPr>
        <vertAlign val="superscript"/>
        <sz val="8"/>
        <rFont val="Arial"/>
        <family val="2"/>
      </rPr>
      <t>1</t>
    </r>
    <r>
      <rPr>
        <sz val="8"/>
        <rFont val="Arial"/>
        <family val="2"/>
      </rPr>
      <t xml:space="preserve"> FUAJ : Fédération unie des auberges de jeunesse.</t>
    </r>
  </si>
  <si>
    <t>Parc au 1er janvier 2018 - Nombre de meublés classés, capacité en lits</t>
  </si>
  <si>
    <t>Total France métropolitaine</t>
  </si>
  <si>
    <t>Total DOM</t>
  </si>
  <si>
    <t>Source : Insee, recensement de la population 2015.</t>
  </si>
  <si>
    <t>Parc au 1er janvier 2015</t>
  </si>
  <si>
    <t xml:space="preserve">  </t>
  </si>
  <si>
    <r>
      <t>Guadeloupe</t>
    </r>
    <r>
      <rPr>
        <b/>
        <vertAlign val="superscript"/>
        <sz val="10"/>
        <color indexed="8"/>
        <rFont val="Arial"/>
        <family val="2"/>
      </rPr>
      <t xml:space="preserve"> </t>
    </r>
  </si>
  <si>
    <r>
      <t>Parc au 1</t>
    </r>
    <r>
      <rPr>
        <vertAlign val="superscript"/>
        <sz val="10"/>
        <color indexed="8"/>
        <rFont val="Arial"/>
        <family val="2"/>
      </rPr>
      <t>er</t>
    </r>
    <r>
      <rPr>
        <sz val="10"/>
        <color indexed="8"/>
        <rFont val="Arial"/>
        <family val="2"/>
      </rPr>
      <t xml:space="preserve"> janvier 2018 - Nombre (établissements, meublés et chambres d'hôtes), capacité en lits</t>
    </r>
  </si>
  <si>
    <t xml:space="preserve">Source : Tourisme &amp; Territoires / Class, plateforme de transmission des meublés classés aux CDT/ADT. </t>
  </si>
  <si>
    <r>
      <t>Parc des meublés de tourisme classés</t>
    </r>
    <r>
      <rPr>
        <b/>
        <vertAlign val="superscript"/>
        <sz val="10"/>
        <rFont val="Arial"/>
        <family val="2"/>
      </rPr>
      <t>1</t>
    </r>
    <r>
      <rPr>
        <b/>
        <sz val="10"/>
        <rFont val="Arial"/>
        <family val="2"/>
      </rPr>
      <t xml:space="preserve"> au 1er janvier 2018</t>
    </r>
  </si>
  <si>
    <t>Parc au 1er janvier 2018 - Nombre de campings, capacité en emplacements - % calculés selon la capacité</t>
  </si>
  <si>
    <r>
      <rPr>
        <vertAlign val="superscript"/>
        <sz val="10"/>
        <rFont val="Arial"/>
        <family val="2"/>
      </rPr>
      <t>(8)</t>
    </r>
    <r>
      <rPr>
        <sz val="10"/>
        <rFont val="Arial"/>
        <family val="2"/>
      </rPr>
      <t xml:space="preserve">  Lits = résidences secondaires x 5. </t>
    </r>
    <r>
      <rPr>
        <i/>
        <sz val="10"/>
        <rFont val="Arial"/>
        <family val="2"/>
      </rPr>
      <t>Source : Insee, recensement de la population 2015.</t>
    </r>
  </si>
  <si>
    <r>
      <t>Nombre d'établissements et de lits touristiques au 1</t>
    </r>
    <r>
      <rPr>
        <b/>
        <vertAlign val="superscript"/>
        <sz val="10"/>
        <rFont val="Arial"/>
        <family val="2"/>
      </rPr>
      <t>er</t>
    </r>
    <r>
      <rPr>
        <b/>
        <sz val="10"/>
        <rFont val="Arial"/>
        <family val="2"/>
      </rPr>
      <t xml:space="preserve"> janvier 2018</t>
    </r>
  </si>
  <si>
    <t>Nombre d'établissements et de lits touristiques en France métropolitaine au 1er janvier 2018</t>
  </si>
  <si>
    <t xml:space="preserve">DÉFINITIONS ET SOURCES </t>
  </si>
  <si>
    <r>
      <t>On distingue les hôtels indépendants et les hôtels de chaînes. Les hôtels de chaînes sont des enseignes appartenant à des groupes hôteliers. Au 1</t>
    </r>
    <r>
      <rPr>
        <vertAlign val="superscript"/>
        <sz val="10"/>
        <rFont val="Arial"/>
        <family val="2"/>
      </rPr>
      <t>er</t>
    </r>
    <r>
      <rPr>
        <sz val="10"/>
        <rFont val="Arial"/>
        <family val="2"/>
      </rPr>
      <t xml:space="preserve"> janvier 2017, l'hôtellerie de tourisme compte 18 172 hôtels en France métropolitaine (14 688 hôtels indépendants et 3 484 hôtels de chaînes) et 236 hôtels dans les départements d'outre-mer (225 hôtels indépendants et 11 hôtels de chaîne).</t>
    </r>
  </si>
  <si>
    <t>L’Insee réalise des enquêtes de fréquentation des hébergements touristiques et gère des fichiers du parc d’hébergement. Il s’agit notamment du parc des hôtels de tourisme, des campings, des villages de vacances, des maisons familiales, des centres internationaux de séjour et des hébergements de jeunes (auberges de jeunesse).  Pour mieux mesurer l'évolution de la fréquentation, l'Insee cherche à avoir la meilleure couverture possible de ce parc. Pour cela, il organise des opérations ponctuelles de mise à jour du parc(enregistrement de fermetures, de créations, d'entrée ou de sortie du champ de l’enquête)  qui peuvent amener des évolutions du nombre d'établissements. Ainsi, l’évolution notable du parc des auberges de jeunesse ne reflète pas la seule évolution entre 2016 et 2017. Elle est liée à une opération de mise à jour du parc qui peut concerner d’autres années. Des évolutions liées à la mise à jour des fichiers d’hébergements concernent également les autres types d’hébergements. Les évolutions entre les chiffres des différentes versions  du mémento ne peuvent donc être analysées  strictement  comme une évolution du parc d’hébergements.</t>
  </si>
  <si>
    <r>
      <t xml:space="preserve">Fédération Nationale des Gîtes de France
</t>
    </r>
    <r>
      <rPr>
        <sz val="8"/>
        <color indexed="8"/>
        <rFont val="Arial"/>
        <family val="2"/>
      </rPr>
      <t>(parc au 1</t>
    </r>
    <r>
      <rPr>
        <vertAlign val="superscript"/>
        <sz val="8"/>
        <color indexed="8"/>
        <rFont val="Arial"/>
        <family val="2"/>
      </rPr>
      <t>er</t>
    </r>
    <r>
      <rPr>
        <sz val="8"/>
        <color indexed="8"/>
        <rFont val="Arial"/>
        <family val="2"/>
      </rPr>
      <t xml:space="preserve"> janvier 2017)</t>
    </r>
  </si>
  <si>
    <r>
      <t xml:space="preserve">Clévacances France
</t>
    </r>
    <r>
      <rPr>
        <sz val="8"/>
        <color indexed="8"/>
        <rFont val="Arial"/>
        <family val="2"/>
      </rPr>
      <t>(parc au 1</t>
    </r>
    <r>
      <rPr>
        <vertAlign val="superscript"/>
        <sz val="8"/>
        <color indexed="8"/>
        <rFont val="Arial"/>
        <family val="2"/>
      </rPr>
      <t>er</t>
    </r>
    <r>
      <rPr>
        <sz val="8"/>
        <color indexed="8"/>
        <rFont val="Arial"/>
        <family val="2"/>
      </rPr>
      <t xml:space="preserve"> janvier 2018)</t>
    </r>
  </si>
  <si>
    <r>
      <t xml:space="preserve">Fleurs de soleil
</t>
    </r>
    <r>
      <rPr>
        <sz val="8"/>
        <color indexed="8"/>
        <rFont val="Arial"/>
        <family val="2"/>
      </rPr>
      <t>(parc au 1</t>
    </r>
    <r>
      <rPr>
        <vertAlign val="superscript"/>
        <sz val="8"/>
        <color indexed="8"/>
        <rFont val="Arial"/>
        <family val="2"/>
      </rPr>
      <t>er</t>
    </r>
    <r>
      <rPr>
        <sz val="8"/>
        <color indexed="8"/>
        <rFont val="Arial"/>
        <family val="2"/>
      </rPr>
      <t xml:space="preserve"> janvier 2018)</t>
    </r>
  </si>
  <si>
    <r>
      <t xml:space="preserve">Accueil paysan
</t>
    </r>
    <r>
      <rPr>
        <sz val="8"/>
        <color indexed="8"/>
        <rFont val="Arial"/>
        <family val="2"/>
      </rPr>
      <t>(parc au 1</t>
    </r>
    <r>
      <rPr>
        <vertAlign val="superscript"/>
        <sz val="8"/>
        <color indexed="8"/>
        <rFont val="Arial"/>
        <family val="2"/>
      </rPr>
      <t>er</t>
    </r>
    <r>
      <rPr>
        <sz val="8"/>
        <color indexed="8"/>
        <rFont val="Arial"/>
        <family val="2"/>
      </rPr>
      <t xml:space="preserve"> janvier 2018)</t>
    </r>
  </si>
  <si>
    <r>
      <t>Les hébergements touristiques dans les départements d'outre-mer</t>
    </r>
    <r>
      <rPr>
        <b/>
        <vertAlign val="superscript"/>
        <sz val="12"/>
        <color indexed="8"/>
        <rFont val="Arial"/>
        <family val="2"/>
      </rPr>
      <t xml:space="preserve"> 1</t>
    </r>
  </si>
  <si>
    <r>
      <t>Résidences secondaires</t>
    </r>
    <r>
      <rPr>
        <b/>
        <vertAlign val="superscript"/>
        <sz val="10"/>
        <color indexed="8"/>
        <rFont val="Arial"/>
        <family val="2"/>
      </rPr>
      <t xml:space="preserve"> 3</t>
    </r>
  </si>
  <si>
    <r>
      <rPr>
        <vertAlign val="superscript"/>
        <sz val="10"/>
        <color indexed="8"/>
        <rFont val="Arial"/>
        <family val="2"/>
      </rPr>
      <t>1</t>
    </r>
    <r>
      <rPr>
        <sz val="10"/>
        <color indexed="8"/>
        <rFont val="Arial"/>
        <family val="2"/>
      </rPr>
      <t xml:space="preserve"> Hors Mayotte.</t>
    </r>
  </si>
  <si>
    <r>
      <t>3</t>
    </r>
    <r>
      <rPr>
        <sz val="10"/>
        <color indexed="8"/>
        <rFont val="Arial"/>
        <family val="2"/>
      </rPr>
      <t xml:space="preserve"> Recensement de la population 2015. Les résidences secondaires comptabilisées dans le recensement comprennent une partie des villages de vacances, des résidences de tourisme et des meublés figurant dans le tableau ci-dessus.</t>
    </r>
  </si>
  <si>
    <r>
      <t xml:space="preserve">2 </t>
    </r>
    <r>
      <rPr>
        <sz val="10"/>
        <color indexed="8"/>
        <rFont val="Arial"/>
        <family val="2"/>
      </rPr>
      <t>En Guyane, les meublés couvrent également les chambres d'hôtes.</t>
    </r>
  </si>
  <si>
    <r>
      <t>Guyane</t>
    </r>
    <r>
      <rPr>
        <b/>
        <vertAlign val="superscript"/>
        <sz val="10"/>
        <color indexed="8"/>
        <rFont val="Arial"/>
        <family val="2"/>
      </rPr>
      <t xml:space="preserve"> 2</t>
    </r>
  </si>
  <si>
    <t>Le classement est volontaire et il est évalué tous les cinq ans par des organismes de contrôle accrédités. Pour donner des repères fiables aux clientèles touristiques, l’ensemble des hébergements bénéficient d’un classement allant de 1 à 5 étoiles. Tous les hébergements classés sont évalués selon trois grands axes : la qualité de confort, la qualité des services, les bonnes pratiques en matière de respect de l’environnement et d’accueil des clientèles en situation de handicap.</t>
  </si>
  <si>
    <r>
      <t>Les</t>
    </r>
    <r>
      <rPr>
        <b/>
        <sz val="10"/>
        <rFont val="Arial"/>
        <family val="2"/>
      </rPr>
      <t xml:space="preserve"> campings </t>
    </r>
    <r>
      <rPr>
        <sz val="10"/>
        <rFont val="Arial"/>
        <family val="2"/>
      </rPr>
      <t>sont destinés à l'accueil de tentes, de caravanes, de résidences mobiles de loisirs et d'habitations légères de loisirs. Ils sont constitués d'emplacements nus ou équipés de l'une de ces installations ainsi que d'équipements communs. 
Sont comptabilisés l'ensemble des emplacements résidentiels, qu’il s’agisse d’emplacements de passage ou d’emplacements résidentiels. Un emplacement de passage est un emplacement destiné à une clientèle touristique qui n'y élit pas domicile. Dans les emplacements de passage, on distingue les emplacements nus des emplacements locatifs, c’est-à-dire équipés d’un hébergement léger de type chalet, bungalow ou mobile home. Un emplacement résidentiel (ou loué à l’année) est un emplacement réservé à la location résidentielle, c’est-à-dire à un seul client pour l’ensemble de la période d’ouverture du camping.</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</si>
</sst>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 _€_-;\-* #,##0.0\ _€_-;_-* &quot;-&quot;??\ _€_-;_-@_-"/>
    <numFmt numFmtId="165" formatCode="0.0"/>
    <numFmt numFmtId="166" formatCode="0.0000"/>
    <numFmt numFmtId="167" formatCode="_-* #,##0.0\ _€_-;\-* #,##0.0\ _€_-;_-* &quot;-&quot;?\ _€_-;_-@_-"/>
    <numFmt numFmtId="168" formatCode="_-* #,##0\ _F_-;\-* #,##0\ _F_-;_-* &quot;-&quot;??\ _F_-;_-@_-"/>
    <numFmt numFmtId="169" formatCode="#,##0.0"/>
    <numFmt numFmtId="170" formatCode="_-* #,##0\ _€_-;\-* #,##0\ _€_-;_-* &quot;-&quot;??\ _€_-;_-@_-"/>
    <numFmt numFmtId="171" formatCode="_-* #,##0.0\ _F_-;\-* #,##0.0\ _F_-;_-* &quot;-&quot;??\ _F_-;_-@_-"/>
    <numFmt numFmtId="172" formatCode="_-* #,##0.00\ _F_-;\-* #,##0.00\ _F_-;_-* &quot;-&quot;??\ _F_-;_-@_-"/>
    <numFmt numFmtId="173" formatCode="_-* #,##0.000000\ _€_-;\-* #,##0.000000\ _€_-;_-* &quot;-&quot;?\ _€_-;_-@_-"/>
    <numFmt numFmtId="174" formatCode="_-* #,##0.0000\ _F_-;\-* #,##0.0000\ _F_-;_-* &quot;-&quot;??\ _F_-;_-@_-"/>
  </numFmts>
  <fonts count="97">
    <font>
      <sz val="10"/>
      <name val="Arial"/>
      <family val="0"/>
    </font>
    <font>
      <sz val="11"/>
      <color indexed="8"/>
      <name val="Calibri"/>
      <family val="2"/>
    </font>
    <font>
      <b/>
      <sz val="10"/>
      <name val="Arial"/>
      <family val="2"/>
    </font>
    <font>
      <i/>
      <sz val="10"/>
      <name val="Arial"/>
      <family val="2"/>
    </font>
    <font>
      <sz val="8"/>
      <name val="Arial"/>
      <family val="2"/>
    </font>
    <font>
      <b/>
      <sz val="8"/>
      <name val="Arial"/>
      <family val="2"/>
    </font>
    <font>
      <sz val="10"/>
      <color indexed="12"/>
      <name val="Arial"/>
      <family val="2"/>
    </font>
    <font>
      <u val="single"/>
      <sz val="10"/>
      <color indexed="12"/>
      <name val="Arial"/>
      <family val="2"/>
    </font>
    <font>
      <b/>
      <sz val="12"/>
      <name val="Arial"/>
      <family val="2"/>
    </font>
    <font>
      <b/>
      <sz val="10"/>
      <color indexed="12"/>
      <name val="Arial"/>
      <family val="2"/>
    </font>
    <font>
      <i/>
      <sz val="10"/>
      <color indexed="12"/>
      <name val="Arial"/>
      <family val="2"/>
    </font>
    <font>
      <b/>
      <sz val="10"/>
      <color indexed="8"/>
      <name val="Arial"/>
      <family val="2"/>
    </font>
    <font>
      <sz val="10"/>
      <color indexed="8"/>
      <name val="Arial"/>
      <family val="2"/>
    </font>
    <font>
      <sz val="8"/>
      <color indexed="8"/>
      <name val="Arial"/>
      <family val="2"/>
    </font>
    <font>
      <vertAlign val="superscript"/>
      <sz val="10"/>
      <color indexed="8"/>
      <name val="Arial"/>
      <family val="2"/>
    </font>
    <font>
      <b/>
      <sz val="12"/>
      <color indexed="8"/>
      <name val="Arial"/>
      <family val="2"/>
    </font>
    <font>
      <vertAlign val="superscript"/>
      <sz val="10"/>
      <name val="Arial"/>
      <family val="2"/>
    </font>
    <font>
      <b/>
      <sz val="10"/>
      <color indexed="10"/>
      <name val="Arial"/>
      <family val="2"/>
    </font>
    <font>
      <b/>
      <vertAlign val="superscript"/>
      <sz val="10"/>
      <color indexed="8"/>
      <name val="Arial"/>
      <family val="2"/>
    </font>
    <font>
      <b/>
      <vertAlign val="superscript"/>
      <sz val="10"/>
      <name val="Arial"/>
      <family val="2"/>
    </font>
    <font>
      <b/>
      <u val="single"/>
      <sz val="10"/>
      <color indexed="12"/>
      <name val="Arial"/>
      <family val="2"/>
    </font>
    <font>
      <sz val="10"/>
      <name val="Times New Roman"/>
      <family val="1"/>
    </font>
    <font>
      <b/>
      <sz val="14"/>
      <color indexed="12"/>
      <name val="Arial"/>
      <family val="2"/>
    </font>
    <font>
      <vertAlign val="superscript"/>
      <sz val="8"/>
      <name val="Arial"/>
      <family val="2"/>
    </font>
    <font>
      <vertAlign val="superscript"/>
      <sz val="8"/>
      <color indexed="8"/>
      <name val="Arial"/>
      <family val="2"/>
    </font>
    <font>
      <b/>
      <vertAlign val="superscript"/>
      <sz val="12"/>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2"/>
      <color indexed="8"/>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10"/>
      <name val="Arial"/>
      <family val="2"/>
    </font>
    <font>
      <b/>
      <sz val="10"/>
      <color indexed="60"/>
      <name val="Arial"/>
      <family val="2"/>
    </font>
    <font>
      <b/>
      <sz val="12"/>
      <color indexed="62"/>
      <name val="Arial"/>
      <family val="2"/>
    </font>
    <font>
      <sz val="10"/>
      <color indexed="62"/>
      <name val="Arial"/>
      <family val="2"/>
    </font>
    <font>
      <sz val="8"/>
      <color indexed="62"/>
      <name val="Arial"/>
      <family val="2"/>
    </font>
    <font>
      <i/>
      <sz val="10"/>
      <color indexed="62"/>
      <name val="Arial"/>
      <family val="2"/>
    </font>
    <font>
      <i/>
      <sz val="10"/>
      <color indexed="44"/>
      <name val="Arial"/>
      <family val="2"/>
    </font>
    <font>
      <b/>
      <sz val="12"/>
      <color indexed="60"/>
      <name val="Arial"/>
      <family val="2"/>
    </font>
    <font>
      <sz val="9"/>
      <color indexed="8"/>
      <name val="Arial"/>
      <family val="2"/>
    </font>
    <font>
      <b/>
      <sz val="9"/>
      <color indexed="8"/>
      <name val="Arial"/>
      <family val="2"/>
    </font>
    <font>
      <i/>
      <sz val="10"/>
      <color indexed="8"/>
      <name val="Arial"/>
      <family val="2"/>
    </font>
    <font>
      <sz val="10"/>
      <color indexed="63"/>
      <name val="Arial"/>
      <family val="2"/>
    </font>
    <font>
      <b/>
      <sz val="10"/>
      <color indexed="18"/>
      <name val="Arial"/>
      <family val="2"/>
    </font>
    <font>
      <sz val="10"/>
      <color indexed="9"/>
      <name val="Arial"/>
      <family val="2"/>
    </font>
    <font>
      <b/>
      <sz val="10"/>
      <color indexed="9"/>
      <name val="Arial"/>
      <family val="2"/>
    </font>
    <font>
      <u val="single"/>
      <sz val="10"/>
      <color indexed="20"/>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0"/>
    </font>
    <font>
      <sz val="12"/>
      <color theme="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rgb="FFFF0000"/>
      <name val="Arial"/>
      <family val="2"/>
    </font>
    <font>
      <b/>
      <sz val="10"/>
      <color rgb="FFC00000"/>
      <name val="Arial"/>
      <family val="2"/>
    </font>
    <font>
      <sz val="10"/>
      <color theme="1"/>
      <name val="Arial"/>
      <family val="2"/>
    </font>
    <font>
      <b/>
      <sz val="12"/>
      <color theme="4" tint="-0.24997000396251678"/>
      <name val="Arial"/>
      <family val="2"/>
    </font>
    <font>
      <sz val="8"/>
      <color theme="1"/>
      <name val="Arial"/>
      <family val="2"/>
    </font>
    <font>
      <b/>
      <sz val="10"/>
      <color theme="1"/>
      <name val="Arial"/>
      <family val="2"/>
    </font>
    <font>
      <sz val="10"/>
      <color theme="4" tint="-0.24997000396251678"/>
      <name val="Arial"/>
      <family val="2"/>
    </font>
    <font>
      <sz val="8"/>
      <color theme="4" tint="-0.24997000396251678"/>
      <name val="Arial"/>
      <family val="2"/>
    </font>
    <font>
      <i/>
      <sz val="10"/>
      <color theme="4" tint="-0.24997000396251678"/>
      <name val="Arial"/>
      <family val="2"/>
    </font>
    <font>
      <i/>
      <sz val="10"/>
      <color theme="8" tint="0.5999900102615356"/>
      <name val="Arial"/>
      <family val="2"/>
    </font>
    <font>
      <b/>
      <sz val="12"/>
      <color theme="5" tint="-0.24997000396251678"/>
      <name val="Arial"/>
      <family val="2"/>
    </font>
    <font>
      <b/>
      <sz val="12"/>
      <color theme="1"/>
      <name val="Arial"/>
      <family val="2"/>
    </font>
    <font>
      <sz val="9"/>
      <color theme="1"/>
      <name val="Arial"/>
      <family val="2"/>
    </font>
    <font>
      <b/>
      <sz val="9"/>
      <color theme="1"/>
      <name val="Arial"/>
      <family val="2"/>
    </font>
    <font>
      <i/>
      <sz val="10"/>
      <color theme="1"/>
      <name val="Arial"/>
      <family val="2"/>
    </font>
    <font>
      <sz val="10"/>
      <color rgb="FF525457"/>
      <name val="Arial"/>
      <family val="2"/>
    </font>
    <font>
      <b/>
      <sz val="10"/>
      <color rgb="FF112277"/>
      <name val="Arial"/>
      <family val="2"/>
    </font>
    <font>
      <sz val="10"/>
      <color theme="0"/>
      <name val="Arial"/>
      <family val="2"/>
    </font>
    <font>
      <b/>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bottom/>
    </border>
    <border>
      <left/>
      <right style="thin"/>
      <top/>
      <bottom/>
    </border>
    <border>
      <left style="thin"/>
      <right/>
      <top style="thin"/>
      <bottom style="thin"/>
    </border>
    <border>
      <left/>
      <right style="thin"/>
      <top style="thin"/>
      <bottom style="thin"/>
    </border>
    <border>
      <left style="thin"/>
      <right style="thin"/>
      <top style="thin"/>
      <bottom style="thin"/>
    </border>
    <border>
      <left style="thin"/>
      <right style="thin"/>
      <top/>
      <bottom/>
    </border>
    <border>
      <left/>
      <right/>
      <top style="thin"/>
      <bottom style="thin"/>
    </border>
    <border>
      <left style="thin"/>
      <right/>
      <top style="thin"/>
      <bottom/>
    </border>
    <border>
      <left/>
      <right style="thin"/>
      <top style="thin"/>
      <bottom/>
    </border>
    <border>
      <left/>
      <right/>
      <top style="thin"/>
      <bottom/>
    </border>
    <border>
      <left style="thin"/>
      <right/>
      <top/>
      <bottom style="thin"/>
    </border>
    <border>
      <left/>
      <right/>
      <top/>
      <bottom style="thin"/>
    </border>
    <border>
      <left/>
      <right style="thin"/>
      <top/>
      <bottom style="thin"/>
    </border>
    <border>
      <left style="medium"/>
      <right/>
      <top/>
      <bottom/>
    </border>
    <border>
      <left style="thin"/>
      <right style="thin"/>
      <top style="thin"/>
      <bottom/>
    </border>
    <border>
      <left style="thin"/>
      <right style="thin"/>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0" borderId="2" applyNumberFormat="0" applyFill="0" applyAlignment="0" applyProtection="0"/>
    <xf numFmtId="0" fontId="0" fillId="27" borderId="3" applyNumberFormat="0" applyFont="0" applyAlignment="0" applyProtection="0"/>
    <xf numFmtId="0" fontId="64" fillId="28" borderId="1" applyNumberFormat="0" applyAlignment="0" applyProtection="0"/>
    <xf numFmtId="0" fontId="65" fillId="29" borderId="0" applyNumberFormat="0" applyBorder="0" applyAlignment="0" applyProtection="0"/>
    <xf numFmtId="0" fontId="7" fillId="0" borderId="0" applyNumberFormat="0" applyFill="0" applyBorder="0" applyAlignment="0" applyProtection="0"/>
    <xf numFmtId="0" fontId="6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67" fillId="0" borderId="0" applyFont="0" applyFill="0" applyBorder="0" applyAlignment="0" applyProtection="0"/>
    <xf numFmtId="43" fontId="59"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0" fontId="59" fillId="0" borderId="0">
      <alignment/>
      <protection/>
    </xf>
    <xf numFmtId="0" fontId="0" fillId="0" borderId="0">
      <alignment/>
      <protection/>
    </xf>
    <xf numFmtId="0" fontId="67" fillId="0" borderId="0">
      <alignment/>
      <protection/>
    </xf>
    <xf numFmtId="0" fontId="1" fillId="0" borderId="0">
      <alignment/>
      <protection/>
    </xf>
    <xf numFmtId="0" fontId="59" fillId="0" borderId="0">
      <alignment/>
      <protection/>
    </xf>
    <xf numFmtId="0" fontId="59" fillId="0" borderId="0">
      <alignment/>
      <protection/>
    </xf>
    <xf numFmtId="0" fontId="0" fillId="0" borderId="0">
      <alignment/>
      <protection/>
    </xf>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6">
    <xf numFmtId="0" fontId="0" fillId="0" borderId="0" xfId="0" applyAlignment="1">
      <alignment/>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right"/>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0" fontId="2"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165" fontId="0" fillId="0" borderId="0" xfId="0" applyNumberFormat="1" applyFont="1" applyFill="1" applyAlignment="1">
      <alignment horizontal="center"/>
    </xf>
    <xf numFmtId="0" fontId="0" fillId="0" borderId="10" xfId="0" applyFont="1" applyFill="1" applyBorder="1" applyAlignment="1">
      <alignment horizontal="left" vertical="center" wrapText="1"/>
    </xf>
    <xf numFmtId="166" fontId="0" fillId="0" borderId="0" xfId="0" applyNumberFormat="1" applyFont="1" applyFill="1" applyAlignment="1">
      <alignment horizontal="center"/>
    </xf>
    <xf numFmtId="0" fontId="2" fillId="0" borderId="12" xfId="0" applyFont="1" applyFill="1" applyBorder="1" applyAlignment="1">
      <alignment horizontal="left" vertical="center" wrapText="1"/>
    </xf>
    <xf numFmtId="0" fontId="4" fillId="0" borderId="0" xfId="0" applyFont="1" applyFill="1" applyAlignment="1">
      <alignment/>
    </xf>
    <xf numFmtId="0" fontId="3" fillId="0" borderId="0" xfId="0" applyFont="1" applyFill="1" applyAlignment="1">
      <alignment/>
    </xf>
    <xf numFmtId="0" fontId="3" fillId="0" borderId="0" xfId="0" applyFont="1" applyFill="1" applyAlignment="1">
      <alignment horizontal="center"/>
    </xf>
    <xf numFmtId="0" fontId="0" fillId="0" borderId="0" xfId="0" applyFont="1" applyFill="1" applyAlignment="1">
      <alignment/>
    </xf>
    <xf numFmtId="0" fontId="5"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0" fontId="3" fillId="0" borderId="0" xfId="0" applyFont="1" applyAlignment="1">
      <alignment horizontal="left"/>
    </xf>
    <xf numFmtId="168" fontId="0" fillId="0" borderId="0" xfId="47" applyNumberFormat="1" applyFont="1" applyBorder="1" applyAlignment="1">
      <alignment horizontal="center"/>
    </xf>
    <xf numFmtId="0" fontId="2" fillId="0" borderId="0" xfId="0" applyFont="1" applyBorder="1" applyAlignment="1">
      <alignment/>
    </xf>
    <xf numFmtId="0" fontId="3" fillId="0" borderId="0" xfId="0" applyFont="1" applyBorder="1" applyAlignment="1">
      <alignment horizontal="left"/>
    </xf>
    <xf numFmtId="0" fontId="3" fillId="0" borderId="0" xfId="0" applyFont="1" applyBorder="1" applyAlignment="1">
      <alignment/>
    </xf>
    <xf numFmtId="0" fontId="4" fillId="0" borderId="0" xfId="0" applyFont="1" applyFill="1" applyBorder="1" applyAlignment="1">
      <alignment/>
    </xf>
    <xf numFmtId="0" fontId="2" fillId="0" borderId="0" xfId="0" applyFont="1" applyAlignment="1">
      <alignment vertical="center"/>
    </xf>
    <xf numFmtId="0" fontId="0" fillId="0" borderId="0" xfId="0" applyFont="1" applyFill="1" applyBorder="1" applyAlignment="1">
      <alignment/>
    </xf>
    <xf numFmtId="0" fontId="6" fillId="0" borderId="0" xfId="0" applyFont="1" applyAlignment="1">
      <alignment/>
    </xf>
    <xf numFmtId="168" fontId="3" fillId="0" borderId="0" xfId="47" applyNumberFormat="1" applyFont="1" applyBorder="1" applyAlignment="1">
      <alignment horizontal="left"/>
    </xf>
    <xf numFmtId="168" fontId="6" fillId="0" borderId="0" xfId="47" applyNumberFormat="1" applyFont="1" applyAlignment="1">
      <alignment/>
    </xf>
    <xf numFmtId="0" fontId="7" fillId="0" borderId="0" xfId="45" applyAlignment="1" applyProtection="1">
      <alignment/>
      <protection/>
    </xf>
    <xf numFmtId="0" fontId="6" fillId="0" borderId="0" xfId="0" applyFont="1" applyAlignment="1">
      <alignment horizontal="center"/>
    </xf>
    <xf numFmtId="168" fontId="6" fillId="0" borderId="0" xfId="47" applyNumberFormat="1" applyFont="1" applyAlignment="1">
      <alignment horizontal="center"/>
    </xf>
    <xf numFmtId="0" fontId="9" fillId="0" borderId="0" xfId="0" applyFont="1" applyAlignment="1">
      <alignment/>
    </xf>
    <xf numFmtId="0" fontId="6" fillId="0" borderId="0" xfId="0" applyFont="1" applyAlignment="1">
      <alignment horizontal="center" vertical="center" wrapText="1"/>
    </xf>
    <xf numFmtId="0" fontId="6" fillId="0" borderId="0" xfId="0" applyFont="1" applyBorder="1" applyAlignment="1">
      <alignment/>
    </xf>
    <xf numFmtId="0" fontId="6" fillId="0" borderId="0" xfId="0" applyFont="1" applyBorder="1" applyAlignment="1">
      <alignment horizontal="center"/>
    </xf>
    <xf numFmtId="0" fontId="10" fillId="0" borderId="0" xfId="0" applyFont="1" applyAlignment="1">
      <alignment/>
    </xf>
    <xf numFmtId="168" fontId="6" fillId="0" borderId="0" xfId="47" applyNumberFormat="1" applyFont="1" applyBorder="1" applyAlignment="1">
      <alignment horizontal="center"/>
    </xf>
    <xf numFmtId="169" fontId="6" fillId="0" borderId="0" xfId="0" applyNumberFormat="1" applyFont="1" applyBorder="1" applyAlignment="1">
      <alignment horizontal="center"/>
    </xf>
    <xf numFmtId="0" fontId="6" fillId="0" borderId="0" xfId="0" applyFont="1" applyAlignment="1">
      <alignment horizontal="left"/>
    </xf>
    <xf numFmtId="169" fontId="6" fillId="0" borderId="0" xfId="0" applyNumberFormat="1" applyFont="1" applyAlignment="1">
      <alignment horizontal="center"/>
    </xf>
    <xf numFmtId="168" fontId="12" fillId="0" borderId="0" xfId="51" applyNumberFormat="1" applyFont="1" applyFill="1" applyAlignment="1">
      <alignment horizontal="center"/>
    </xf>
    <xf numFmtId="0" fontId="12" fillId="0" borderId="0" xfId="0" applyFont="1" applyFill="1" applyAlignment="1">
      <alignment/>
    </xf>
    <xf numFmtId="0" fontId="13" fillId="0" borderId="0" xfId="0" applyFont="1" applyFill="1" applyAlignment="1">
      <alignment/>
    </xf>
    <xf numFmtId="168" fontId="12" fillId="0" borderId="0" xfId="51" applyNumberFormat="1" applyFont="1" applyFill="1" applyAlignment="1">
      <alignment horizontal="right"/>
    </xf>
    <xf numFmtId="168" fontId="12" fillId="0" borderId="13" xfId="51" applyNumberFormat="1" applyFont="1" applyFill="1" applyBorder="1" applyAlignment="1">
      <alignment horizontal="center" vertical="center" wrapText="1"/>
    </xf>
    <xf numFmtId="168" fontId="12" fillId="0" borderId="14" xfId="51" applyNumberFormat="1" applyFont="1" applyFill="1" applyBorder="1" applyAlignment="1">
      <alignment horizontal="center" vertical="center" wrapText="1"/>
    </xf>
    <xf numFmtId="0" fontId="12" fillId="0" borderId="0" xfId="0" applyFont="1" applyFill="1" applyAlignment="1">
      <alignment horizontal="right"/>
    </xf>
    <xf numFmtId="164" fontId="0" fillId="0" borderId="11" xfId="47" applyNumberFormat="1" applyFont="1" applyFill="1" applyBorder="1" applyAlignment="1">
      <alignment horizontal="center" vertical="center" wrapText="1"/>
    </xf>
    <xf numFmtId="164" fontId="2" fillId="0" borderId="12" xfId="47" applyNumberFormat="1" applyFont="1" applyFill="1" applyBorder="1" applyAlignment="1">
      <alignment/>
    </xf>
    <xf numFmtId="164" fontId="2" fillId="0" borderId="13" xfId="47" applyNumberFormat="1" applyFont="1" applyFill="1" applyBorder="1" applyAlignment="1">
      <alignment horizontal="center" vertical="center" wrapText="1"/>
    </xf>
    <xf numFmtId="0" fontId="8" fillId="0" borderId="0" xfId="0" applyFont="1" applyFill="1" applyAlignment="1">
      <alignment/>
    </xf>
    <xf numFmtId="169" fontId="0" fillId="0" borderId="0" xfId="0" applyNumberFormat="1" applyFont="1" applyBorder="1" applyAlignment="1">
      <alignment horizontal="center"/>
    </xf>
    <xf numFmtId="0" fontId="8" fillId="0" borderId="0" xfId="0" applyFont="1" applyBorder="1" applyAlignment="1">
      <alignment/>
    </xf>
    <xf numFmtId="168" fontId="0" fillId="0" borderId="0" xfId="47" applyNumberFormat="1" applyFont="1" applyAlignment="1">
      <alignment/>
    </xf>
    <xf numFmtId="168" fontId="4" fillId="0" borderId="0" xfId="47" applyNumberFormat="1" applyFont="1" applyAlignment="1">
      <alignment horizontal="left"/>
    </xf>
    <xf numFmtId="168" fontId="2" fillId="0" borderId="0" xfId="47" applyNumberFormat="1" applyFont="1" applyAlignment="1">
      <alignment/>
    </xf>
    <xf numFmtId="171" fontId="2" fillId="0" borderId="0" xfId="47" applyNumberFormat="1" applyFont="1" applyAlignment="1">
      <alignment horizontal="center"/>
    </xf>
    <xf numFmtId="168" fontId="3" fillId="0" borderId="0" xfId="47" applyNumberFormat="1" applyFont="1" applyAlignment="1">
      <alignment/>
    </xf>
    <xf numFmtId="0" fontId="11" fillId="0" borderId="0" xfId="0" applyFont="1" applyFill="1" applyBorder="1" applyAlignment="1">
      <alignment/>
    </xf>
    <xf numFmtId="168" fontId="11" fillId="0" borderId="0" xfId="51" applyNumberFormat="1" applyFont="1" applyFill="1" applyBorder="1" applyAlignment="1">
      <alignment horizontal="right" wrapText="1"/>
    </xf>
    <xf numFmtId="0" fontId="0" fillId="0" borderId="15" xfId="0" applyFont="1" applyFill="1" applyBorder="1" applyAlignment="1">
      <alignment/>
    </xf>
    <xf numFmtId="0" fontId="6" fillId="0" borderId="0" xfId="0" applyFont="1" applyFill="1" applyAlignment="1">
      <alignment/>
    </xf>
    <xf numFmtId="0" fontId="4" fillId="0" borderId="0" xfId="0" applyFont="1" applyFill="1" applyAlignment="1">
      <alignment horizontal="right"/>
    </xf>
    <xf numFmtId="0" fontId="0" fillId="0" borderId="10" xfId="0" applyFont="1" applyFill="1" applyBorder="1" applyAlignment="1">
      <alignment/>
    </xf>
    <xf numFmtId="170" fontId="0" fillId="0" borderId="0" xfId="0" applyNumberFormat="1" applyFont="1" applyFill="1" applyAlignment="1">
      <alignment/>
    </xf>
    <xf numFmtId="0" fontId="4" fillId="0" borderId="0" xfId="0" applyFont="1" applyFill="1" applyAlignment="1">
      <alignment/>
    </xf>
    <xf numFmtId="0" fontId="3" fillId="0" borderId="0" xfId="0" applyFont="1" applyFill="1" applyAlignment="1">
      <alignment horizontal="left"/>
    </xf>
    <xf numFmtId="168" fontId="0" fillId="0" borderId="0" xfId="0" applyNumberFormat="1" applyFont="1" applyFill="1" applyAlignment="1">
      <alignment horizontal="center"/>
    </xf>
    <xf numFmtId="168" fontId="3" fillId="0" borderId="0" xfId="0" applyNumberFormat="1" applyFont="1" applyFill="1" applyAlignment="1">
      <alignment horizontal="center"/>
    </xf>
    <xf numFmtId="0" fontId="7" fillId="0" borderId="0" xfId="45" applyFont="1" applyFill="1" applyAlignment="1" applyProtection="1">
      <alignment horizontal="left"/>
      <protection/>
    </xf>
    <xf numFmtId="0" fontId="14" fillId="0" borderId="0" xfId="0" applyFont="1" applyFill="1" applyAlignment="1">
      <alignment vertical="center"/>
    </xf>
    <xf numFmtId="0" fontId="7" fillId="0" borderId="0" xfId="45" applyFill="1" applyAlignment="1" applyProtection="1">
      <alignment horizontal="left"/>
      <protection/>
    </xf>
    <xf numFmtId="168" fontId="0" fillId="0" borderId="0" xfId="47" applyNumberFormat="1" applyFont="1" applyFill="1" applyAlignment="1">
      <alignment/>
    </xf>
    <xf numFmtId="0" fontId="0" fillId="0" borderId="0" xfId="0" applyFill="1" applyBorder="1" applyAlignment="1">
      <alignment/>
    </xf>
    <xf numFmtId="0" fontId="2" fillId="0" borderId="0" xfId="0" applyFont="1" applyFill="1" applyBorder="1" applyAlignment="1">
      <alignment/>
    </xf>
    <xf numFmtId="49" fontId="17" fillId="0" borderId="0" xfId="0" applyNumberFormat="1" applyFont="1" applyFill="1" applyBorder="1" applyAlignment="1">
      <alignment/>
    </xf>
    <xf numFmtId="0" fontId="5"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horizontal="center" vertical="center"/>
    </xf>
    <xf numFmtId="165" fontId="0" fillId="0" borderId="0" xfId="0" applyNumberFormat="1" applyFont="1" applyFill="1" applyBorder="1" applyAlignment="1">
      <alignment horizontal="center"/>
    </xf>
    <xf numFmtId="168" fontId="0" fillId="0" borderId="0" xfId="0" applyNumberFormat="1" applyFont="1" applyFill="1" applyBorder="1" applyAlignment="1">
      <alignment/>
    </xf>
    <xf numFmtId="0" fontId="2" fillId="0" borderId="0" xfId="0" applyFont="1" applyFill="1" applyBorder="1" applyAlignment="1">
      <alignment horizontal="center"/>
    </xf>
    <xf numFmtId="168" fontId="0" fillId="0" borderId="0" xfId="0" applyNumberFormat="1" applyFont="1" applyFill="1" applyBorder="1" applyAlignment="1">
      <alignment horizontal="center"/>
    </xf>
    <xf numFmtId="164" fontId="2" fillId="0" borderId="0" xfId="47" applyNumberFormat="1" applyFont="1" applyFill="1" applyBorder="1" applyAlignment="1">
      <alignment horizontal="center" vertical="center" wrapText="1"/>
    </xf>
    <xf numFmtId="164" fontId="2" fillId="0" borderId="0" xfId="47" applyNumberFormat="1" applyFont="1" applyFill="1" applyBorder="1" applyAlignment="1">
      <alignment/>
    </xf>
    <xf numFmtId="0" fontId="2" fillId="0" borderId="16" xfId="0" applyFont="1" applyFill="1" applyBorder="1" applyAlignment="1">
      <alignment horizontal="left" vertical="center" wrapText="1"/>
    </xf>
    <xf numFmtId="164" fontId="2" fillId="0" borderId="16" xfId="47" applyNumberFormat="1" applyFont="1" applyFill="1" applyBorder="1" applyAlignment="1">
      <alignment/>
    </xf>
    <xf numFmtId="0" fontId="78" fillId="0" borderId="0" xfId="0" applyFont="1" applyFill="1" applyAlignment="1">
      <alignment horizontal="center"/>
    </xf>
    <xf numFmtId="173" fontId="0" fillId="0" borderId="0" xfId="0" applyNumberFormat="1" applyFont="1" applyFill="1" applyBorder="1" applyAlignment="1">
      <alignment horizontal="center"/>
    </xf>
    <xf numFmtId="0" fontId="7" fillId="0" borderId="0" xfId="45" applyFont="1" applyFill="1" applyAlignment="1" applyProtection="1">
      <alignment horizontal="left"/>
      <protection/>
    </xf>
    <xf numFmtId="0" fontId="79" fillId="0" borderId="0" xfId="0" applyFont="1" applyFill="1" applyAlignment="1">
      <alignment horizontal="center"/>
    </xf>
    <xf numFmtId="0" fontId="79" fillId="0" borderId="0" xfId="0" applyFont="1" applyFill="1" applyAlignment="1">
      <alignment/>
    </xf>
    <xf numFmtId="0" fontId="79" fillId="0" borderId="0" xfId="0" applyFont="1" applyFill="1" applyBorder="1" applyAlignment="1">
      <alignment/>
    </xf>
    <xf numFmtId="0" fontId="5" fillId="0" borderId="0" xfId="0" applyFont="1" applyFill="1" applyAlignment="1">
      <alignment/>
    </xf>
    <xf numFmtId="0" fontId="80" fillId="0" borderId="0" xfId="0" applyFont="1" applyAlignment="1">
      <alignment/>
    </xf>
    <xf numFmtId="0" fontId="80" fillId="0" borderId="0" xfId="0" applyFont="1" applyFill="1" applyAlignment="1">
      <alignment/>
    </xf>
    <xf numFmtId="0" fontId="0" fillId="0" borderId="17" xfId="0" applyFont="1" applyFill="1" applyBorder="1" applyAlignment="1">
      <alignment horizontal="left" vertical="center" wrapText="1"/>
    </xf>
    <xf numFmtId="164" fontId="0" fillId="0" borderId="18" xfId="47" applyNumberFormat="1" applyFont="1" applyFill="1" applyBorder="1" applyAlignment="1">
      <alignment horizontal="center" vertical="center" wrapText="1"/>
    </xf>
    <xf numFmtId="0" fontId="81" fillId="0" borderId="0" xfId="0" applyFont="1" applyFill="1" applyAlignment="1">
      <alignment horizontal="center"/>
    </xf>
    <xf numFmtId="0" fontId="6" fillId="0" borderId="0" xfId="0" applyFont="1" applyFill="1" applyBorder="1" applyAlignment="1">
      <alignment/>
    </xf>
    <xf numFmtId="0" fontId="6" fillId="0" borderId="0" xfId="0" applyFont="1" applyFill="1" applyBorder="1" applyAlignment="1">
      <alignment horizontal="center"/>
    </xf>
    <xf numFmtId="168" fontId="6" fillId="0" borderId="0" xfId="47" applyNumberFormat="1" applyFont="1" applyFill="1" applyBorder="1" applyAlignment="1">
      <alignment horizontal="center"/>
    </xf>
    <xf numFmtId="169" fontId="6" fillId="0" borderId="0" xfId="0" applyNumberFormat="1" applyFont="1" applyFill="1" applyBorder="1" applyAlignment="1">
      <alignment horizontal="center"/>
    </xf>
    <xf numFmtId="49" fontId="0" fillId="0" borderId="0" xfId="0" applyNumberFormat="1" applyFill="1" applyBorder="1" applyAlignment="1">
      <alignment/>
    </xf>
    <xf numFmtId="0" fontId="80" fillId="0" borderId="0" xfId="0" applyFont="1" applyFill="1" applyAlignment="1">
      <alignment horizontal="center"/>
    </xf>
    <xf numFmtId="0" fontId="82" fillId="0" borderId="0" xfId="0" applyFont="1" applyFill="1" applyAlignment="1">
      <alignment horizontal="right"/>
    </xf>
    <xf numFmtId="0" fontId="80" fillId="0" borderId="0" xfId="0" applyFont="1" applyFill="1" applyBorder="1" applyAlignment="1">
      <alignment/>
    </xf>
    <xf numFmtId="0" fontId="80" fillId="0" borderId="0" xfId="0" applyFont="1" applyAlignment="1">
      <alignment horizontal="left"/>
    </xf>
    <xf numFmtId="0" fontId="80" fillId="0" borderId="0" xfId="0" applyFont="1" applyFill="1" applyBorder="1" applyAlignment="1">
      <alignment horizontal="center"/>
    </xf>
    <xf numFmtId="0" fontId="80" fillId="0" borderId="0" xfId="0" applyFont="1" applyAlignment="1">
      <alignment horizontal="center"/>
    </xf>
    <xf numFmtId="0" fontId="80" fillId="0" borderId="0" xfId="0" applyFont="1" applyFill="1" applyAlignment="1">
      <alignment horizontal="right"/>
    </xf>
    <xf numFmtId="168" fontId="0" fillId="0" borderId="0" xfId="47" applyNumberFormat="1" applyFont="1" applyBorder="1" applyAlignment="1">
      <alignment horizontal="center" vertical="center" wrapText="1"/>
    </xf>
    <xf numFmtId="168" fontId="0" fillId="0" borderId="0" xfId="0" applyNumberFormat="1" applyFont="1" applyBorder="1" applyAlignment="1">
      <alignment horizontal="center"/>
    </xf>
    <xf numFmtId="0" fontId="2" fillId="0" borderId="0" xfId="0" applyFont="1" applyBorder="1" applyAlignment="1">
      <alignment horizontal="center"/>
    </xf>
    <xf numFmtId="168" fontId="3" fillId="0" borderId="0" xfId="47" applyNumberFormat="1" applyFont="1" applyFill="1" applyBorder="1" applyAlignment="1">
      <alignment horizontal="left"/>
    </xf>
    <xf numFmtId="49" fontId="80" fillId="0" borderId="0" xfId="0" applyNumberFormat="1" applyFont="1" applyFill="1" applyAlignment="1">
      <alignment horizontal="left"/>
    </xf>
    <xf numFmtId="49" fontId="80" fillId="0" borderId="0" xfId="0" applyNumberFormat="1" applyFont="1" applyFill="1" applyAlignment="1">
      <alignment horizontal="center"/>
    </xf>
    <xf numFmtId="0" fontId="83" fillId="0" borderId="0" xfId="0" applyFont="1" applyAlignment="1">
      <alignment horizontal="center"/>
    </xf>
    <xf numFmtId="0" fontId="83" fillId="0" borderId="0" xfId="0" applyFont="1" applyFill="1" applyAlignment="1">
      <alignment horizontal="center"/>
    </xf>
    <xf numFmtId="0" fontId="83" fillId="0" borderId="0" xfId="0" applyFont="1" applyFill="1" applyAlignment="1">
      <alignment/>
    </xf>
    <xf numFmtId="0" fontId="0" fillId="0" borderId="0" xfId="0" applyFont="1" applyFill="1" applyAlignment="1">
      <alignment horizontal="left"/>
    </xf>
    <xf numFmtId="0" fontId="0" fillId="0" borderId="0" xfId="0" applyFont="1" applyBorder="1" applyAlignment="1">
      <alignment horizontal="right"/>
    </xf>
    <xf numFmtId="0" fontId="2" fillId="0" borderId="12" xfId="0" applyFont="1" applyFill="1" applyBorder="1" applyAlignment="1">
      <alignment horizontal="right" indent="1"/>
    </xf>
    <xf numFmtId="0" fontId="0" fillId="0" borderId="0" xfId="0" applyBorder="1" applyAlignment="1">
      <alignment/>
    </xf>
    <xf numFmtId="0" fontId="0" fillId="0" borderId="0" xfId="0" applyFont="1" applyFill="1" applyAlignment="1">
      <alignment horizontal="left" vertical="center"/>
    </xf>
    <xf numFmtId="0" fontId="15" fillId="0" borderId="0" xfId="0" applyFont="1" applyFill="1" applyAlignment="1">
      <alignment vertical="center"/>
    </xf>
    <xf numFmtId="168" fontId="11" fillId="0" borderId="0" xfId="51" applyNumberFormat="1" applyFont="1" applyFill="1" applyAlignment="1">
      <alignment horizontal="right" vertical="center"/>
    </xf>
    <xf numFmtId="168" fontId="12" fillId="0" borderId="0" xfId="51" applyNumberFormat="1" applyFont="1" applyFill="1" applyAlignment="1">
      <alignment horizontal="center" vertical="center"/>
    </xf>
    <xf numFmtId="168" fontId="11" fillId="0" borderId="0" xfId="51" applyNumberFormat="1" applyFont="1" applyFill="1" applyBorder="1" applyAlignment="1">
      <alignment horizontal="right" vertical="center" wrapText="1"/>
    </xf>
    <xf numFmtId="0" fontId="12" fillId="0" borderId="0" xfId="0" applyFont="1" applyFill="1" applyAlignment="1">
      <alignment vertical="center"/>
    </xf>
    <xf numFmtId="0" fontId="0" fillId="0" borderId="17" xfId="0" applyFont="1" applyBorder="1" applyAlignment="1">
      <alignment/>
    </xf>
    <xf numFmtId="0" fontId="0" fillId="0" borderId="10" xfId="0" applyFont="1" applyBorder="1" applyAlignment="1">
      <alignment/>
    </xf>
    <xf numFmtId="0" fontId="0"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7" fillId="0" borderId="0" xfId="45" applyFont="1" applyFill="1" applyAlignment="1" applyProtection="1">
      <alignment horizontal="left" vertical="center"/>
      <protection/>
    </xf>
    <xf numFmtId="0" fontId="7" fillId="0" borderId="0" xfId="45" applyFill="1" applyAlignment="1" applyProtection="1">
      <alignment horizontal="left" vertical="center"/>
      <protection/>
    </xf>
    <xf numFmtId="0" fontId="20" fillId="0" borderId="0" xfId="45" applyFont="1" applyAlignment="1" applyProtection="1">
      <alignment/>
      <protection/>
    </xf>
    <xf numFmtId="0" fontId="0" fillId="0" borderId="0" xfId="0" applyFont="1" applyAlignment="1">
      <alignment horizontal="left" wrapText="1"/>
    </xf>
    <xf numFmtId="0" fontId="2" fillId="0" borderId="0" xfId="0" applyFont="1" applyAlignment="1">
      <alignment horizontal="left" wrapText="1"/>
    </xf>
    <xf numFmtId="0" fontId="2" fillId="0" borderId="0" xfId="0" applyFont="1" applyFill="1" applyBorder="1" applyAlignment="1">
      <alignment horizontal="left"/>
    </xf>
    <xf numFmtId="164" fontId="2" fillId="0" borderId="14" xfId="47" applyNumberFormat="1" applyFont="1" applyFill="1" applyBorder="1" applyAlignment="1">
      <alignment horizontal="center"/>
    </xf>
    <xf numFmtId="0" fontId="21" fillId="0" borderId="0" xfId="0" applyFont="1" applyAlignment="1">
      <alignment vertical="center"/>
    </xf>
    <xf numFmtId="0" fontId="0" fillId="0" borderId="0" xfId="0" applyFont="1" applyFill="1" applyBorder="1" applyAlignment="1">
      <alignment horizontal="center" vertical="center" wrapText="1"/>
    </xf>
    <xf numFmtId="167" fontId="0" fillId="0" borderId="0" xfId="0" applyNumberFormat="1" applyFont="1" applyFill="1" applyBorder="1" applyAlignment="1">
      <alignment horizontal="center"/>
    </xf>
    <xf numFmtId="170" fontId="0" fillId="0" borderId="0" xfId="47" applyNumberFormat="1" applyFont="1" applyFill="1" applyBorder="1" applyAlignment="1">
      <alignment horizontal="center"/>
    </xf>
    <xf numFmtId="0" fontId="0" fillId="0" borderId="0" xfId="0" applyFont="1" applyFill="1" applyBorder="1" applyAlignment="1">
      <alignment horizontal="left" vertical="center" wrapText="1"/>
    </xf>
    <xf numFmtId="170" fontId="0" fillId="0" borderId="0" xfId="47" applyNumberFormat="1" applyFont="1" applyBorder="1" applyAlignment="1">
      <alignment horizontal="right" indent="1"/>
    </xf>
    <xf numFmtId="170" fontId="0" fillId="0" borderId="0" xfId="0" applyNumberFormat="1" applyFont="1" applyFill="1" applyBorder="1" applyAlignment="1">
      <alignment horizontal="center" vertical="center" wrapText="1"/>
    </xf>
    <xf numFmtId="0" fontId="4" fillId="0" borderId="0" xfId="0" applyFont="1" applyFill="1" applyBorder="1" applyAlignment="1">
      <alignment/>
    </xf>
    <xf numFmtId="168" fontId="2" fillId="0" borderId="0" xfId="47" applyNumberFormat="1" applyFont="1" applyBorder="1" applyAlignment="1">
      <alignment/>
    </xf>
    <xf numFmtId="168" fontId="4" fillId="0" borderId="0" xfId="0" applyNumberFormat="1" applyFont="1" applyFill="1" applyBorder="1" applyAlignment="1">
      <alignment/>
    </xf>
    <xf numFmtId="164" fontId="0" fillId="0" borderId="17" xfId="47" applyNumberFormat="1" applyFont="1" applyFill="1" applyBorder="1" applyAlignment="1">
      <alignment vertical="center" wrapText="1"/>
    </xf>
    <xf numFmtId="164" fontId="0" fillId="0" borderId="17" xfId="47" applyNumberFormat="1" applyFont="1" applyFill="1" applyBorder="1" applyAlignment="1">
      <alignment horizontal="center"/>
    </xf>
    <xf numFmtId="164" fontId="0" fillId="0" borderId="10" xfId="47" applyNumberFormat="1" applyFont="1" applyFill="1" applyBorder="1" applyAlignment="1">
      <alignment vertical="center" wrapText="1"/>
    </xf>
    <xf numFmtId="164" fontId="0" fillId="0" borderId="10" xfId="47" applyNumberFormat="1" applyFont="1" applyFill="1" applyBorder="1" applyAlignment="1">
      <alignment horizontal="center"/>
    </xf>
    <xf numFmtId="164" fontId="0" fillId="0" borderId="10" xfId="47" applyNumberFormat="1" applyFont="1" applyFill="1" applyBorder="1" applyAlignment="1">
      <alignment/>
    </xf>
    <xf numFmtId="0" fontId="8" fillId="0" borderId="0" xfId="0" applyFont="1" applyFill="1" applyAlignment="1">
      <alignment vertical="center"/>
    </xf>
    <xf numFmtId="165" fontId="0" fillId="0" borderId="11" xfId="47" applyNumberFormat="1" applyFont="1" applyFill="1" applyBorder="1" applyAlignment="1">
      <alignment horizontal="right" indent="1"/>
    </xf>
    <xf numFmtId="170" fontId="0" fillId="0" borderId="0" xfId="47" applyNumberFormat="1" applyFont="1" applyFill="1" applyBorder="1" applyAlignment="1">
      <alignment horizontal="right" indent="1"/>
    </xf>
    <xf numFmtId="165" fontId="0" fillId="0" borderId="0" xfId="47" applyNumberFormat="1" applyFont="1" applyFill="1" applyBorder="1" applyAlignment="1">
      <alignment horizontal="right" indent="1"/>
    </xf>
    <xf numFmtId="0" fontId="84" fillId="0" borderId="0" xfId="0" applyFont="1" applyAlignment="1">
      <alignment horizontal="center"/>
    </xf>
    <xf numFmtId="170" fontId="0" fillId="0" borderId="19" xfId="47" applyNumberFormat="1" applyFont="1" applyFill="1" applyBorder="1" applyAlignment="1">
      <alignment horizontal="right" indent="1"/>
    </xf>
    <xf numFmtId="165" fontId="0" fillId="0" borderId="18" xfId="47" applyNumberFormat="1" applyFont="1" applyFill="1" applyBorder="1" applyAlignment="1">
      <alignment horizontal="right" indent="1"/>
    </xf>
    <xf numFmtId="170" fontId="2" fillId="0" borderId="16" xfId="47" applyNumberFormat="1" applyFont="1" applyFill="1" applyBorder="1" applyAlignment="1">
      <alignment horizontal="right" indent="1"/>
    </xf>
    <xf numFmtId="169" fontId="84" fillId="0" borderId="0" xfId="0" applyNumberFormat="1" applyFont="1" applyBorder="1" applyAlignment="1">
      <alignment horizontal="center"/>
    </xf>
    <xf numFmtId="0" fontId="85" fillId="0" borderId="0" xfId="0" applyFont="1" applyBorder="1" applyAlignment="1">
      <alignment horizontal="center"/>
    </xf>
    <xf numFmtId="168" fontId="84" fillId="0" borderId="0" xfId="47" applyNumberFormat="1" applyFont="1" applyBorder="1" applyAlignment="1">
      <alignment horizontal="right"/>
    </xf>
    <xf numFmtId="169" fontId="86" fillId="0" borderId="0" xfId="0" applyNumberFormat="1" applyFont="1" applyBorder="1" applyAlignment="1">
      <alignment horizontal="center"/>
    </xf>
    <xf numFmtId="0" fontId="86" fillId="0" borderId="0" xfId="0" applyFont="1" applyAlignment="1">
      <alignment horizontal="center"/>
    </xf>
    <xf numFmtId="169" fontId="84" fillId="0" borderId="0" xfId="0" applyNumberFormat="1" applyFont="1" applyAlignment="1">
      <alignment horizontal="center"/>
    </xf>
    <xf numFmtId="0" fontId="0" fillId="33" borderId="0" xfId="0" applyFont="1" applyFill="1" applyAlignment="1">
      <alignment/>
    </xf>
    <xf numFmtId="168" fontId="0" fillId="33" borderId="0" xfId="0" applyNumberFormat="1" applyFont="1" applyFill="1" applyBorder="1" applyAlignment="1">
      <alignment/>
    </xf>
    <xf numFmtId="0" fontId="87" fillId="0" borderId="0" xfId="0" applyFont="1" applyFill="1" applyBorder="1" applyAlignment="1">
      <alignment/>
    </xf>
    <xf numFmtId="168" fontId="87" fillId="0" borderId="0" xfId="47" applyNumberFormat="1" applyFont="1" applyBorder="1" applyAlignment="1">
      <alignment horizontal="center"/>
    </xf>
    <xf numFmtId="0" fontId="87" fillId="0" borderId="0" xfId="0" applyFont="1" applyBorder="1" applyAlignment="1">
      <alignment horizontal="right"/>
    </xf>
    <xf numFmtId="0" fontId="2" fillId="0" borderId="12" xfId="0" applyFont="1" applyBorder="1" applyAlignment="1">
      <alignment/>
    </xf>
    <xf numFmtId="0" fontId="0" fillId="0" borderId="17" xfId="0" applyFont="1" applyFill="1" applyBorder="1" applyAlignment="1">
      <alignment horizontal="right" indent="1"/>
    </xf>
    <xf numFmtId="0" fontId="0" fillId="0" borderId="10" xfId="0" applyFont="1" applyFill="1" applyBorder="1" applyAlignment="1">
      <alignment horizontal="right" indent="1"/>
    </xf>
    <xf numFmtId="0" fontId="0" fillId="0" borderId="20" xfId="0" applyFont="1" applyFill="1" applyBorder="1" applyAlignment="1">
      <alignment horizontal="right" indent="1"/>
    </xf>
    <xf numFmtId="170" fontId="0" fillId="0" borderId="21" xfId="47" applyNumberFormat="1" applyFont="1" applyFill="1" applyBorder="1" applyAlignment="1">
      <alignment horizontal="right" indent="1"/>
    </xf>
    <xf numFmtId="165" fontId="0" fillId="0" borderId="22" xfId="47" applyNumberFormat="1" applyFont="1" applyFill="1" applyBorder="1" applyAlignment="1">
      <alignment horizontal="right" indent="1"/>
    </xf>
    <xf numFmtId="165" fontId="0" fillId="0" borderId="19" xfId="47" applyNumberFormat="1" applyFont="1" applyFill="1" applyBorder="1" applyAlignment="1">
      <alignment horizontal="right" indent="1"/>
    </xf>
    <xf numFmtId="165" fontId="0" fillId="0" borderId="21" xfId="47" applyNumberFormat="1" applyFont="1" applyFill="1" applyBorder="1" applyAlignment="1">
      <alignment horizontal="right" indent="1"/>
    </xf>
    <xf numFmtId="165" fontId="2" fillId="0" borderId="16" xfId="47" applyNumberFormat="1" applyFont="1" applyFill="1" applyBorder="1" applyAlignment="1">
      <alignment horizontal="right" indent="1"/>
    </xf>
    <xf numFmtId="170" fontId="0" fillId="0" borderId="0" xfId="0" applyNumberFormat="1" applyFont="1" applyBorder="1" applyAlignment="1">
      <alignment/>
    </xf>
    <xf numFmtId="165" fontId="0" fillId="0" borderId="0" xfId="0" applyNumberFormat="1" applyFont="1" applyBorder="1" applyAlignment="1">
      <alignment/>
    </xf>
    <xf numFmtId="0" fontId="88" fillId="0" borderId="0" xfId="0" applyFont="1" applyBorder="1" applyAlignment="1">
      <alignment/>
    </xf>
    <xf numFmtId="170" fontId="0" fillId="0" borderId="17" xfId="47" applyNumberFormat="1" applyFont="1" applyFill="1" applyBorder="1" applyAlignment="1">
      <alignment horizontal="center"/>
    </xf>
    <xf numFmtId="170" fontId="0" fillId="0" borderId="19" xfId="47" applyNumberFormat="1" applyFont="1" applyFill="1" applyBorder="1" applyAlignment="1">
      <alignment horizontal="center"/>
    </xf>
    <xf numFmtId="164" fontId="0" fillId="0" borderId="18" xfId="47" applyNumberFormat="1" applyFont="1" applyBorder="1" applyAlignment="1">
      <alignment horizontal="center"/>
    </xf>
    <xf numFmtId="170" fontId="0" fillId="0" borderId="10" xfId="47" applyNumberFormat="1" applyFont="1" applyFill="1" applyBorder="1" applyAlignment="1">
      <alignment horizontal="center"/>
    </xf>
    <xf numFmtId="164" fontId="0" fillId="0" borderId="11" xfId="47" applyNumberFormat="1" applyFont="1" applyBorder="1" applyAlignment="1">
      <alignment horizontal="center"/>
    </xf>
    <xf numFmtId="170" fontId="2" fillId="0" borderId="12" xfId="47" applyNumberFormat="1" applyFont="1" applyFill="1" applyBorder="1" applyAlignment="1">
      <alignment horizontal="center" vertical="center"/>
    </xf>
    <xf numFmtId="164" fontId="2" fillId="0" borderId="13" xfId="47" applyNumberFormat="1" applyFont="1" applyBorder="1" applyAlignment="1">
      <alignment horizontal="center" vertical="center"/>
    </xf>
    <xf numFmtId="0" fontId="80" fillId="0" borderId="0" xfId="0" applyFont="1" applyBorder="1" applyAlignment="1">
      <alignment vertical="center" wrapText="1"/>
    </xf>
    <xf numFmtId="0" fontId="80" fillId="0" borderId="17" xfId="0" applyFont="1" applyFill="1" applyBorder="1" applyAlignment="1">
      <alignment horizontal="right" indent="1"/>
    </xf>
    <xf numFmtId="165" fontId="80" fillId="0" borderId="19" xfId="0" applyNumberFormat="1" applyFont="1" applyFill="1" applyBorder="1" applyAlignment="1">
      <alignment horizontal="right" indent="1"/>
    </xf>
    <xf numFmtId="165" fontId="80" fillId="0" borderId="18" xfId="0" applyNumberFormat="1" applyFont="1" applyFill="1" applyBorder="1" applyAlignment="1">
      <alignment horizontal="right" indent="1"/>
    </xf>
    <xf numFmtId="0" fontId="80" fillId="0" borderId="10" xfId="0" applyFont="1" applyFill="1" applyBorder="1" applyAlignment="1">
      <alignment horizontal="right" indent="1"/>
    </xf>
    <xf numFmtId="165" fontId="80" fillId="0" borderId="0" xfId="0" applyNumberFormat="1" applyFont="1" applyFill="1" applyBorder="1" applyAlignment="1">
      <alignment horizontal="right" indent="1"/>
    </xf>
    <xf numFmtId="0" fontId="80" fillId="0" borderId="0" xfId="0" applyFont="1" applyFill="1" applyBorder="1" applyAlignment="1">
      <alignment horizontal="right" indent="1"/>
    </xf>
    <xf numFmtId="165" fontId="80" fillId="0" borderId="11" xfId="0" applyNumberFormat="1" applyFont="1" applyFill="1" applyBorder="1" applyAlignment="1">
      <alignment horizontal="right" indent="1"/>
    </xf>
    <xf numFmtId="0" fontId="80" fillId="0" borderId="20" xfId="0" applyFont="1" applyFill="1" applyBorder="1" applyAlignment="1">
      <alignment horizontal="right" indent="1"/>
    </xf>
    <xf numFmtId="165" fontId="80" fillId="0" borderId="21" xfId="0" applyNumberFormat="1" applyFont="1" applyFill="1" applyBorder="1" applyAlignment="1">
      <alignment horizontal="right" indent="1"/>
    </xf>
    <xf numFmtId="0" fontId="80" fillId="0" borderId="21" xfId="0" applyFont="1" applyFill="1" applyBorder="1" applyAlignment="1">
      <alignment horizontal="right" indent="1"/>
    </xf>
    <xf numFmtId="165" fontId="80" fillId="0" borderId="22" xfId="0" applyNumberFormat="1" applyFont="1" applyFill="1" applyBorder="1" applyAlignment="1">
      <alignment horizontal="right" indent="1"/>
    </xf>
    <xf numFmtId="170" fontId="80" fillId="0" borderId="17" xfId="47" applyNumberFormat="1" applyFont="1" applyFill="1" applyBorder="1" applyAlignment="1">
      <alignment horizontal="right" indent="1"/>
    </xf>
    <xf numFmtId="170" fontId="80" fillId="0" borderId="10" xfId="47" applyNumberFormat="1" applyFont="1" applyFill="1" applyBorder="1" applyAlignment="1">
      <alignment horizontal="right" indent="1"/>
    </xf>
    <xf numFmtId="170" fontId="80" fillId="0" borderId="20" xfId="47" applyNumberFormat="1" applyFont="1" applyFill="1" applyBorder="1" applyAlignment="1">
      <alignment horizontal="right" indent="1"/>
    </xf>
    <xf numFmtId="0" fontId="8" fillId="0" borderId="0" xfId="0" applyFont="1" applyFill="1" applyBorder="1" applyAlignment="1">
      <alignment horizontal="left"/>
    </xf>
    <xf numFmtId="0" fontId="8" fillId="0" borderId="0" xfId="0" applyFont="1" applyFill="1" applyBorder="1" applyAlignment="1">
      <alignment/>
    </xf>
    <xf numFmtId="165" fontId="0" fillId="0" borderId="0" xfId="47" applyNumberFormat="1" applyFont="1" applyBorder="1" applyAlignment="1">
      <alignment horizontal="center"/>
    </xf>
    <xf numFmtId="168" fontId="2" fillId="0" borderId="12" xfId="47" applyNumberFormat="1" applyFont="1" applyBorder="1" applyAlignment="1">
      <alignment/>
    </xf>
    <xf numFmtId="165" fontId="2" fillId="0" borderId="16" xfId="47" applyNumberFormat="1" applyFont="1" applyBorder="1" applyAlignment="1">
      <alignment horizontal="center"/>
    </xf>
    <xf numFmtId="0" fontId="2" fillId="0" borderId="13" xfId="0" applyFont="1" applyBorder="1" applyAlignment="1">
      <alignment horizontal="center"/>
    </xf>
    <xf numFmtId="168" fontId="0" fillId="0" borderId="17" xfId="47" applyNumberFormat="1" applyFont="1" applyBorder="1" applyAlignment="1">
      <alignment/>
    </xf>
    <xf numFmtId="165" fontId="0" fillId="0" borderId="19" xfId="47" applyNumberFormat="1" applyFont="1" applyBorder="1" applyAlignment="1">
      <alignment horizontal="center"/>
    </xf>
    <xf numFmtId="168" fontId="0" fillId="0" borderId="18" xfId="0" applyNumberFormat="1" applyFont="1" applyBorder="1" applyAlignment="1">
      <alignment horizontal="center"/>
    </xf>
    <xf numFmtId="168" fontId="0" fillId="0" borderId="10" xfId="47" applyNumberFormat="1" applyFont="1" applyBorder="1" applyAlignment="1">
      <alignment/>
    </xf>
    <xf numFmtId="168" fontId="0" fillId="0" borderId="11" xfId="0" applyNumberFormat="1" applyFont="1" applyBorder="1" applyAlignment="1">
      <alignment horizontal="center"/>
    </xf>
    <xf numFmtId="168" fontId="0" fillId="0" borderId="20" xfId="47" applyNumberFormat="1" applyFont="1" applyBorder="1" applyAlignment="1">
      <alignment/>
    </xf>
    <xf numFmtId="165" fontId="0" fillId="0" borderId="21" xfId="47" applyNumberFormat="1" applyFont="1" applyBorder="1" applyAlignment="1">
      <alignment horizontal="center"/>
    </xf>
    <xf numFmtId="168" fontId="0" fillId="0" borderId="22" xfId="0" applyNumberFormat="1" applyFont="1" applyBorder="1" applyAlignment="1">
      <alignment horizontal="center"/>
    </xf>
    <xf numFmtId="168" fontId="0" fillId="0" borderId="20" xfId="47" applyNumberFormat="1" applyFont="1" applyBorder="1" applyAlignment="1">
      <alignment horizontal="center" vertical="center" wrapText="1"/>
    </xf>
    <xf numFmtId="168" fontId="0" fillId="0" borderId="21" xfId="47" applyNumberFormat="1" applyFont="1" applyBorder="1" applyAlignment="1">
      <alignment horizontal="center" vertical="center" wrapText="1"/>
    </xf>
    <xf numFmtId="168" fontId="0" fillId="0" borderId="22" xfId="47" applyNumberFormat="1" applyFont="1" applyBorder="1" applyAlignment="1">
      <alignment horizontal="center" vertical="center" wrapText="1"/>
    </xf>
    <xf numFmtId="0" fontId="2" fillId="0" borderId="0" xfId="0" applyFont="1" applyFill="1" applyAlignment="1">
      <alignment horizontal="center" vertical="center"/>
    </xf>
    <xf numFmtId="0" fontId="0" fillId="0" borderId="16" xfId="0" applyFont="1" applyBorder="1" applyAlignment="1">
      <alignment/>
    </xf>
    <xf numFmtId="0" fontId="3" fillId="0" borderId="0" xfId="0" applyFont="1" applyFill="1" applyAlignment="1">
      <alignment vertical="center" wrapText="1"/>
    </xf>
    <xf numFmtId="0" fontId="12" fillId="33" borderId="0" xfId="0" applyFont="1" applyFill="1" applyAlignment="1">
      <alignment/>
    </xf>
    <xf numFmtId="0" fontId="12" fillId="33" borderId="23" xfId="0" applyFont="1" applyFill="1" applyBorder="1" applyAlignment="1">
      <alignment vertical="center" wrapText="1"/>
    </xf>
    <xf numFmtId="170" fontId="12" fillId="33" borderId="0" xfId="0" applyNumberFormat="1" applyFont="1" applyFill="1" applyAlignment="1">
      <alignment/>
    </xf>
    <xf numFmtId="0" fontId="12" fillId="33" borderId="0" xfId="0" applyFont="1" applyFill="1" applyBorder="1" applyAlignment="1">
      <alignment/>
    </xf>
    <xf numFmtId="0" fontId="12" fillId="33" borderId="23" xfId="0" applyFont="1" applyFill="1" applyBorder="1" applyAlignment="1">
      <alignment horizontal="left" vertical="center" wrapText="1"/>
    </xf>
    <xf numFmtId="0" fontId="12" fillId="33" borderId="0" xfId="0" applyFont="1" applyFill="1" applyBorder="1" applyAlignment="1">
      <alignment horizontal="left" vertical="center" wrapText="1"/>
    </xf>
    <xf numFmtId="0" fontId="78" fillId="33" borderId="0" xfId="0" applyFont="1" applyFill="1" applyAlignment="1">
      <alignment/>
    </xf>
    <xf numFmtId="168" fontId="81" fillId="0" borderId="0" xfId="0" applyNumberFormat="1" applyFont="1" applyFill="1" applyAlignment="1">
      <alignment horizontal="center"/>
    </xf>
    <xf numFmtId="0" fontId="89" fillId="0" borderId="0" xfId="0" applyFont="1" applyFill="1" applyBorder="1" applyAlignment="1">
      <alignment horizontal="left"/>
    </xf>
    <xf numFmtId="0" fontId="80" fillId="0" borderId="0" xfId="0" applyFont="1" applyBorder="1" applyAlignment="1">
      <alignment horizontal="center"/>
    </xf>
    <xf numFmtId="168" fontId="80" fillId="0" borderId="0" xfId="47" applyNumberFormat="1" applyFont="1" applyBorder="1" applyAlignment="1">
      <alignment horizontal="center"/>
    </xf>
    <xf numFmtId="169" fontId="80" fillId="0" borderId="0" xfId="0" applyNumberFormat="1" applyFont="1" applyBorder="1" applyAlignment="1">
      <alignment horizontal="center"/>
    </xf>
    <xf numFmtId="0" fontId="80" fillId="0" borderId="0" xfId="0" applyFont="1" applyAlignment="1">
      <alignment horizontal="right"/>
    </xf>
    <xf numFmtId="0" fontId="83" fillId="0" borderId="0" xfId="0" applyFont="1" applyFill="1" applyBorder="1" applyAlignment="1">
      <alignment horizontal="left"/>
    </xf>
    <xf numFmtId="0" fontId="82" fillId="0" borderId="0" xfId="0" applyFont="1" applyBorder="1" applyAlignment="1">
      <alignment horizontal="center"/>
    </xf>
    <xf numFmtId="168" fontId="82" fillId="0" borderId="0" xfId="47" applyNumberFormat="1" applyFont="1" applyBorder="1" applyAlignment="1">
      <alignment horizontal="center"/>
    </xf>
    <xf numFmtId="169" fontId="82" fillId="0" borderId="0" xfId="0" applyNumberFormat="1" applyFont="1" applyBorder="1" applyAlignment="1">
      <alignment horizontal="center"/>
    </xf>
    <xf numFmtId="0" fontId="82" fillId="0" borderId="0" xfId="0" applyFont="1" applyAlignment="1">
      <alignment/>
    </xf>
    <xf numFmtId="0" fontId="59" fillId="0" borderId="0" xfId="55" applyFont="1">
      <alignment/>
      <protection/>
    </xf>
    <xf numFmtId="168" fontId="90" fillId="0" borderId="17" xfId="47" applyNumberFormat="1" applyFont="1" applyFill="1" applyBorder="1" applyAlignment="1">
      <alignment horizontal="center"/>
    </xf>
    <xf numFmtId="168" fontId="90" fillId="0" borderId="19" xfId="47" applyNumberFormat="1" applyFont="1" applyFill="1" applyBorder="1" applyAlignment="1">
      <alignment horizontal="center"/>
    </xf>
    <xf numFmtId="169" fontId="90" fillId="0" borderId="18" xfId="0" applyNumberFormat="1" applyFont="1" applyBorder="1" applyAlignment="1">
      <alignment horizontal="right" indent="1"/>
    </xf>
    <xf numFmtId="168" fontId="90" fillId="0" borderId="10" xfId="47" applyNumberFormat="1" applyFont="1" applyFill="1" applyBorder="1" applyAlignment="1">
      <alignment horizontal="center"/>
    </xf>
    <xf numFmtId="168" fontId="90" fillId="0" borderId="0" xfId="47" applyNumberFormat="1" applyFont="1" applyFill="1" applyBorder="1" applyAlignment="1">
      <alignment horizontal="center"/>
    </xf>
    <xf numFmtId="169" fontId="90" fillId="0" borderId="11" xfId="0" applyNumberFormat="1" applyFont="1" applyBorder="1" applyAlignment="1">
      <alignment horizontal="right" indent="1"/>
    </xf>
    <xf numFmtId="0" fontId="80" fillId="0" borderId="10" xfId="0" applyFont="1" applyFill="1" applyBorder="1" applyAlignment="1">
      <alignment/>
    </xf>
    <xf numFmtId="168" fontId="90" fillId="0" borderId="20" xfId="47" applyNumberFormat="1" applyFont="1" applyFill="1" applyBorder="1" applyAlignment="1">
      <alignment horizontal="center"/>
    </xf>
    <xf numFmtId="168" fontId="90" fillId="0" borderId="21" xfId="47" applyNumberFormat="1" applyFont="1" applyFill="1" applyBorder="1" applyAlignment="1">
      <alignment horizontal="center"/>
    </xf>
    <xf numFmtId="169" fontId="90" fillId="0" borderId="22" xfId="0" applyNumberFormat="1" applyFont="1" applyBorder="1" applyAlignment="1">
      <alignment horizontal="right" indent="1"/>
    </xf>
    <xf numFmtId="0" fontId="83" fillId="0" borderId="14" xfId="0" applyFont="1" applyBorder="1" applyAlignment="1">
      <alignment horizontal="left"/>
    </xf>
    <xf numFmtId="168" fontId="91" fillId="0" borderId="12" xfId="47" applyNumberFormat="1" applyFont="1" applyFill="1" applyBorder="1" applyAlignment="1">
      <alignment horizontal="center"/>
    </xf>
    <xf numFmtId="168" fontId="91" fillId="0" borderId="16" xfId="47" applyNumberFormat="1" applyFont="1" applyBorder="1" applyAlignment="1">
      <alignment horizontal="center"/>
    </xf>
    <xf numFmtId="169" fontId="91" fillId="0" borderId="13" xfId="0" applyNumberFormat="1" applyFont="1" applyBorder="1" applyAlignment="1">
      <alignment horizontal="right" indent="1"/>
    </xf>
    <xf numFmtId="0" fontId="92" fillId="0" borderId="0" xfId="0" applyFont="1" applyBorder="1" applyAlignment="1">
      <alignment horizontal="center"/>
    </xf>
    <xf numFmtId="168" fontId="92" fillId="0" borderId="0" xfId="47" applyNumberFormat="1" applyFont="1" applyBorder="1" applyAlignment="1">
      <alignment horizontal="center"/>
    </xf>
    <xf numFmtId="169" fontId="92" fillId="0" borderId="0" xfId="0" applyNumberFormat="1" applyFont="1" applyBorder="1" applyAlignment="1">
      <alignment horizontal="center"/>
    </xf>
    <xf numFmtId="168" fontId="92" fillId="0" borderId="0" xfId="47" applyNumberFormat="1" applyFont="1" applyFill="1" applyBorder="1" applyAlignment="1">
      <alignment horizontal="center"/>
    </xf>
    <xf numFmtId="168" fontId="80" fillId="0" borderId="0" xfId="47" applyNumberFormat="1" applyFont="1" applyAlignment="1">
      <alignment horizontal="center"/>
    </xf>
    <xf numFmtId="169" fontId="80" fillId="0" borderId="0" xfId="0" applyNumberFormat="1" applyFont="1" applyAlignment="1">
      <alignment horizontal="center"/>
    </xf>
    <xf numFmtId="0" fontId="92" fillId="0" borderId="0" xfId="0" applyFont="1" applyBorder="1" applyAlignment="1">
      <alignment horizontal="left"/>
    </xf>
    <xf numFmtId="0" fontId="59" fillId="0" borderId="0" xfId="59">
      <alignment/>
      <protection/>
    </xf>
    <xf numFmtId="0" fontId="59" fillId="0" borderId="0" xfId="59" applyNumberFormat="1">
      <alignment/>
      <protection/>
    </xf>
    <xf numFmtId="0" fontId="80" fillId="0" borderId="17" xfId="0" applyFont="1" applyFill="1" applyBorder="1" applyAlignment="1">
      <alignment/>
    </xf>
    <xf numFmtId="168" fontId="80" fillId="0" borderId="17" xfId="47" applyNumberFormat="1" applyFont="1" applyFill="1" applyBorder="1" applyAlignment="1">
      <alignment horizontal="center"/>
    </xf>
    <xf numFmtId="170" fontId="80" fillId="0" borderId="19" xfId="47" applyNumberFormat="1" applyFont="1" applyFill="1" applyBorder="1" applyAlignment="1">
      <alignment horizontal="right" indent="1"/>
    </xf>
    <xf numFmtId="165" fontId="80" fillId="0" borderId="18" xfId="47" applyNumberFormat="1" applyFont="1" applyFill="1" applyBorder="1" applyAlignment="1">
      <alignment horizontal="right" indent="1"/>
    </xf>
    <xf numFmtId="168" fontId="80" fillId="0" borderId="19" xfId="47" applyNumberFormat="1" applyFont="1" applyFill="1" applyBorder="1" applyAlignment="1">
      <alignment horizontal="center"/>
    </xf>
    <xf numFmtId="168" fontId="80" fillId="0" borderId="10" xfId="47" applyNumberFormat="1" applyFont="1" applyFill="1" applyBorder="1" applyAlignment="1">
      <alignment horizontal="center"/>
    </xf>
    <xf numFmtId="170" fontId="80" fillId="0" borderId="0" xfId="47" applyNumberFormat="1" applyFont="1" applyFill="1" applyBorder="1" applyAlignment="1">
      <alignment horizontal="right" indent="1"/>
    </xf>
    <xf numFmtId="165" fontId="80" fillId="0" borderId="11" xfId="47" applyNumberFormat="1" applyFont="1" applyFill="1" applyBorder="1" applyAlignment="1">
      <alignment horizontal="right" indent="1"/>
    </xf>
    <xf numFmtId="168" fontId="80" fillId="0" borderId="0" xfId="47" applyNumberFormat="1" applyFont="1" applyFill="1" applyBorder="1" applyAlignment="1">
      <alignment horizontal="center"/>
    </xf>
    <xf numFmtId="0" fontId="83" fillId="0" borderId="12" xfId="0" applyFont="1" applyFill="1" applyBorder="1" applyAlignment="1">
      <alignment/>
    </xf>
    <xf numFmtId="168" fontId="83" fillId="0" borderId="12" xfId="47" applyNumberFormat="1" applyFont="1" applyFill="1" applyBorder="1" applyAlignment="1">
      <alignment horizontal="center"/>
    </xf>
    <xf numFmtId="170" fontId="83" fillId="0" borderId="16" xfId="47" applyNumberFormat="1" applyFont="1" applyFill="1" applyBorder="1" applyAlignment="1">
      <alignment horizontal="right" indent="1"/>
    </xf>
    <xf numFmtId="165" fontId="83" fillId="0" borderId="13" xfId="47" applyNumberFormat="1" applyFont="1" applyFill="1" applyBorder="1" applyAlignment="1">
      <alignment horizontal="right" indent="1"/>
    </xf>
    <xf numFmtId="168" fontId="83" fillId="0" borderId="16" xfId="47" applyNumberFormat="1" applyFont="1" applyFill="1" applyBorder="1" applyAlignment="1">
      <alignment horizontal="center"/>
    </xf>
    <xf numFmtId="168" fontId="80" fillId="0" borderId="0" xfId="0" applyNumberFormat="1" applyFont="1" applyFill="1" applyAlignment="1">
      <alignment horizontal="center"/>
    </xf>
    <xf numFmtId="0" fontId="22" fillId="0" borderId="0" xfId="0" applyFont="1" applyFill="1" applyAlignment="1">
      <alignment vertical="center"/>
    </xf>
    <xf numFmtId="0" fontId="4" fillId="0" borderId="0" xfId="0" applyFont="1" applyAlignment="1">
      <alignment/>
    </xf>
    <xf numFmtId="165" fontId="0" fillId="0" borderId="13" xfId="47" applyNumberFormat="1" applyFont="1" applyFill="1" applyBorder="1" applyAlignment="1">
      <alignment horizontal="right" indent="1"/>
    </xf>
    <xf numFmtId="3" fontId="93" fillId="0" borderId="0" xfId="0" applyNumberFormat="1" applyFont="1" applyAlignment="1">
      <alignment/>
    </xf>
    <xf numFmtId="174" fontId="11" fillId="0" borderId="0" xfId="51" applyNumberFormat="1" applyFont="1" applyFill="1" applyBorder="1" applyAlignment="1">
      <alignment horizontal="right" wrapText="1"/>
    </xf>
    <xf numFmtId="0" fontId="0" fillId="0" borderId="0" xfId="0" applyFont="1" applyFill="1" applyAlignment="1">
      <alignment horizontal="left" wrapText="1"/>
    </xf>
    <xf numFmtId="0" fontId="0" fillId="0" borderId="0" xfId="0" applyFont="1" applyFill="1" applyAlignment="1">
      <alignment wrapText="1"/>
    </xf>
    <xf numFmtId="0" fontId="2" fillId="34" borderId="14" xfId="0" applyFont="1" applyFill="1" applyBorder="1" applyAlignment="1">
      <alignment/>
    </xf>
    <xf numFmtId="170" fontId="83" fillId="34" borderId="12" xfId="47" applyNumberFormat="1" applyFont="1" applyFill="1" applyBorder="1" applyAlignment="1">
      <alignment horizontal="right" indent="1"/>
    </xf>
    <xf numFmtId="165" fontId="83" fillId="34" borderId="16" xfId="0" applyNumberFormat="1" applyFont="1" applyFill="1" applyBorder="1" applyAlignment="1">
      <alignment horizontal="right" indent="1"/>
    </xf>
    <xf numFmtId="0" fontId="83" fillId="34" borderId="12" xfId="0" applyFont="1" applyFill="1" applyBorder="1" applyAlignment="1">
      <alignment horizontal="right" indent="1"/>
    </xf>
    <xf numFmtId="165" fontId="83" fillId="34" borderId="13" xfId="0" applyNumberFormat="1" applyFont="1" applyFill="1" applyBorder="1" applyAlignment="1">
      <alignment horizontal="right" indent="1"/>
    </xf>
    <xf numFmtId="0" fontId="83" fillId="34" borderId="16" xfId="0" applyFont="1" applyFill="1" applyBorder="1" applyAlignment="1">
      <alignment horizontal="right" indent="1"/>
    </xf>
    <xf numFmtId="168" fontId="91" fillId="0" borderId="0" xfId="47" applyNumberFormat="1" applyFont="1" applyBorder="1" applyAlignment="1">
      <alignment horizontal="center"/>
    </xf>
    <xf numFmtId="167" fontId="0" fillId="0" borderId="0" xfId="0" applyNumberFormat="1" applyFont="1" applyFill="1" applyBorder="1" applyAlignment="1">
      <alignment/>
    </xf>
    <xf numFmtId="170" fontId="0" fillId="0" borderId="0" xfId="0" applyNumberFormat="1" applyFont="1" applyFill="1" applyBorder="1" applyAlignment="1">
      <alignment/>
    </xf>
    <xf numFmtId="168" fontId="0" fillId="0" borderId="10" xfId="47" applyNumberFormat="1" applyFont="1" applyFill="1" applyBorder="1" applyAlignment="1">
      <alignment horizontal="right" indent="1"/>
    </xf>
    <xf numFmtId="165" fontId="0" fillId="0" borderId="11" xfId="0" applyNumberFormat="1" applyFont="1" applyFill="1" applyBorder="1" applyAlignment="1">
      <alignment horizontal="right" indent="1"/>
    </xf>
    <xf numFmtId="0" fontId="0" fillId="0" borderId="19" xfId="0" applyFont="1" applyFill="1" applyBorder="1" applyAlignment="1">
      <alignment horizontal="right" indent="1"/>
    </xf>
    <xf numFmtId="0" fontId="0" fillId="0" borderId="0" xfId="0" applyFont="1" applyFill="1" applyBorder="1" applyAlignment="1">
      <alignment horizontal="right" indent="1"/>
    </xf>
    <xf numFmtId="0" fontId="0" fillId="0" borderId="21" xfId="0" applyFont="1" applyFill="1" applyBorder="1" applyAlignment="1">
      <alignment horizontal="right" indent="1"/>
    </xf>
    <xf numFmtId="0" fontId="2" fillId="0" borderId="16" xfId="0" applyFont="1" applyFill="1" applyBorder="1" applyAlignment="1">
      <alignment horizontal="right" indent="1"/>
    </xf>
    <xf numFmtId="0" fontId="94" fillId="0" borderId="0" xfId="0" applyFont="1" applyFill="1" applyBorder="1" applyAlignment="1">
      <alignment horizontal="left" vertical="top"/>
    </xf>
    <xf numFmtId="0" fontId="0" fillId="0" borderId="0" xfId="0" applyFont="1" applyFill="1" applyBorder="1" applyAlignment="1">
      <alignment horizontal="right" vertical="top"/>
    </xf>
    <xf numFmtId="0" fontId="0" fillId="0" borderId="0" xfId="0" applyFont="1" applyFill="1" applyAlignment="1">
      <alignment horizontal="center"/>
    </xf>
    <xf numFmtId="0" fontId="59" fillId="0" borderId="0" xfId="60">
      <alignment/>
      <protection/>
    </xf>
    <xf numFmtId="0" fontId="59" fillId="0" borderId="0" xfId="60" applyNumberFormat="1">
      <alignment/>
      <protection/>
    </xf>
    <xf numFmtId="0" fontId="59" fillId="0" borderId="0" xfId="60" applyAlignment="1">
      <alignment horizontal="left"/>
      <protection/>
    </xf>
    <xf numFmtId="0" fontId="0" fillId="0" borderId="0" xfId="0" applyFont="1" applyFill="1" applyAlignment="1">
      <alignment horizontal="right"/>
    </xf>
    <xf numFmtId="0" fontId="0" fillId="0" borderId="0" xfId="0" applyFont="1" applyAlignment="1">
      <alignment horizontal="right"/>
    </xf>
    <xf numFmtId="0" fontId="0" fillId="0" borderId="0" xfId="0" applyFont="1" applyBorder="1" applyAlignment="1">
      <alignment horizontal="right"/>
    </xf>
    <xf numFmtId="0" fontId="2" fillId="0" borderId="12" xfId="0" applyFont="1" applyBorder="1" applyAlignment="1">
      <alignment vertical="center"/>
    </xf>
    <xf numFmtId="170" fontId="2" fillId="0" borderId="16" xfId="47" applyNumberFormat="1" applyFont="1" applyFill="1" applyBorder="1" applyAlignment="1">
      <alignment horizontal="center" vertical="center"/>
    </xf>
    <xf numFmtId="164" fontId="2" fillId="0" borderId="13" xfId="47" applyNumberFormat="1" applyFont="1" applyBorder="1" applyAlignment="1">
      <alignment horizontal="center"/>
    </xf>
    <xf numFmtId="0" fontId="0" fillId="0" borderId="0" xfId="0" applyFont="1" applyAlignment="1">
      <alignment/>
    </xf>
    <xf numFmtId="170" fontId="12" fillId="0" borderId="15" xfId="47" applyNumberFormat="1" applyFont="1" applyFill="1" applyBorder="1" applyAlignment="1">
      <alignment vertical="center" wrapText="1"/>
    </xf>
    <xf numFmtId="0" fontId="59" fillId="0" borderId="0" xfId="60">
      <alignment/>
      <protection/>
    </xf>
    <xf numFmtId="172" fontId="11" fillId="0" borderId="0" xfId="51" applyNumberFormat="1" applyFont="1" applyFill="1" applyBorder="1" applyAlignment="1">
      <alignment horizontal="right" wrapText="1"/>
    </xf>
    <xf numFmtId="170" fontId="11" fillId="0" borderId="0" xfId="0" applyNumberFormat="1" applyFont="1" applyFill="1" applyBorder="1" applyAlignment="1">
      <alignment/>
    </xf>
    <xf numFmtId="170" fontId="12" fillId="0" borderId="10" xfId="47" applyNumberFormat="1" applyFont="1" applyFill="1" applyBorder="1" applyAlignment="1">
      <alignment vertical="center" wrapText="1"/>
    </xf>
    <xf numFmtId="170" fontId="12" fillId="0" borderId="15" xfId="47" applyNumberFormat="1" applyFont="1" applyFill="1" applyBorder="1" applyAlignment="1">
      <alignment vertical="center"/>
    </xf>
    <xf numFmtId="170" fontId="0" fillId="0" borderId="15" xfId="47" applyNumberFormat="1" applyFont="1" applyFill="1" applyBorder="1" applyAlignment="1">
      <alignment vertical="center" wrapText="1"/>
    </xf>
    <xf numFmtId="170" fontId="11" fillId="0" borderId="14" xfId="47" applyNumberFormat="1" applyFont="1" applyFill="1" applyBorder="1" applyAlignment="1">
      <alignment vertical="center" wrapText="1"/>
    </xf>
    <xf numFmtId="170" fontId="12" fillId="0" borderId="0" xfId="47" applyNumberFormat="1" applyFont="1" applyFill="1" applyBorder="1" applyAlignment="1">
      <alignment vertical="center" wrapText="1"/>
    </xf>
    <xf numFmtId="170" fontId="12" fillId="0" borderId="0" xfId="47" applyNumberFormat="1" applyFont="1" applyFill="1" applyBorder="1" applyAlignment="1">
      <alignment vertical="center"/>
    </xf>
    <xf numFmtId="0" fontId="11" fillId="0" borderId="12" xfId="0" applyFont="1" applyFill="1" applyBorder="1" applyAlignment="1">
      <alignment vertical="center" wrapText="1"/>
    </xf>
    <xf numFmtId="170" fontId="11" fillId="0" borderId="14" xfId="47" applyNumberFormat="1" applyFont="1" applyFill="1" applyBorder="1" applyAlignment="1">
      <alignment vertical="center"/>
    </xf>
    <xf numFmtId="0" fontId="11" fillId="35" borderId="12" xfId="0" applyFont="1" applyFill="1" applyBorder="1" applyAlignment="1">
      <alignment horizontal="left" vertical="center" wrapText="1"/>
    </xf>
    <xf numFmtId="170" fontId="11" fillId="35" borderId="14" xfId="47" applyNumberFormat="1" applyFont="1" applyFill="1" applyBorder="1" applyAlignment="1">
      <alignment vertical="center" wrapText="1"/>
    </xf>
    <xf numFmtId="0" fontId="0" fillId="0" borderId="0" xfId="0" applyFont="1" applyBorder="1" applyAlignment="1">
      <alignment horizontal="left"/>
    </xf>
    <xf numFmtId="168" fontId="0" fillId="0" borderId="0" xfId="47" applyNumberFormat="1" applyFont="1" applyFill="1" applyBorder="1" applyAlignment="1">
      <alignment horizontal="center"/>
    </xf>
    <xf numFmtId="168" fontId="0" fillId="0" borderId="12" xfId="47" applyNumberFormat="1" applyFont="1" applyFill="1" applyBorder="1" applyAlignment="1">
      <alignment horizontal="center" vertical="center"/>
    </xf>
    <xf numFmtId="168" fontId="0" fillId="0" borderId="16" xfId="47" applyNumberFormat="1" applyFont="1" applyFill="1" applyBorder="1" applyAlignment="1">
      <alignment horizontal="center" vertical="center"/>
    </xf>
    <xf numFmtId="0" fontId="0" fillId="0" borderId="1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3" xfId="0" applyFont="1" applyBorder="1" applyAlignment="1">
      <alignment horizontal="center" vertical="center"/>
    </xf>
    <xf numFmtId="0" fontId="80" fillId="0" borderId="12" xfId="0" applyFont="1" applyFill="1" applyBorder="1" applyAlignment="1">
      <alignment horizontal="center"/>
    </xf>
    <xf numFmtId="0" fontId="80" fillId="0" borderId="16" xfId="0" applyFont="1" applyFill="1" applyBorder="1" applyAlignment="1">
      <alignment horizontal="center"/>
    </xf>
    <xf numFmtId="0" fontId="80" fillId="0" borderId="13" xfId="0" applyFont="1" applyFill="1" applyBorder="1" applyAlignment="1">
      <alignment horizontal="center"/>
    </xf>
    <xf numFmtId="0" fontId="2" fillId="0" borderId="0" xfId="0" applyFont="1" applyFill="1" applyBorder="1" applyAlignment="1">
      <alignment vertical="center"/>
    </xf>
    <xf numFmtId="0" fontId="2" fillId="0" borderId="0" xfId="0" applyFont="1" applyFill="1" applyAlignment="1">
      <alignment vertical="center"/>
    </xf>
    <xf numFmtId="168" fontId="80" fillId="0" borderId="17" xfId="47" applyNumberFormat="1" applyFont="1" applyFill="1" applyBorder="1" applyAlignment="1">
      <alignment horizontal="right" indent="1"/>
    </xf>
    <xf numFmtId="168" fontId="80" fillId="0" borderId="19" xfId="47" applyNumberFormat="1" applyFont="1" applyFill="1" applyBorder="1" applyAlignment="1">
      <alignment horizontal="right" indent="1"/>
    </xf>
    <xf numFmtId="168" fontId="80" fillId="0" borderId="10" xfId="47" applyNumberFormat="1" applyFont="1" applyFill="1" applyBorder="1" applyAlignment="1">
      <alignment horizontal="right" indent="1"/>
    </xf>
    <xf numFmtId="168" fontId="80" fillId="0" borderId="0" xfId="47" applyNumberFormat="1" applyFont="1" applyFill="1" applyBorder="1" applyAlignment="1">
      <alignment horizontal="right" indent="1"/>
    </xf>
    <xf numFmtId="168" fontId="0" fillId="0" borderId="0" xfId="47" applyNumberFormat="1" applyFont="1" applyFill="1" applyBorder="1" applyAlignment="1">
      <alignment horizontal="right" indent="1"/>
    </xf>
    <xf numFmtId="168" fontId="0" fillId="0" borderId="20" xfId="47" applyNumberFormat="1" applyFont="1" applyFill="1" applyBorder="1" applyAlignment="1">
      <alignment horizontal="right" indent="1"/>
    </xf>
    <xf numFmtId="168" fontId="0" fillId="0" borderId="21" xfId="47" applyNumberFormat="1" applyFont="1" applyFill="1" applyBorder="1" applyAlignment="1">
      <alignment horizontal="right" indent="1"/>
    </xf>
    <xf numFmtId="165" fontId="0" fillId="0" borderId="22" xfId="0" applyNumberFormat="1" applyFont="1" applyFill="1" applyBorder="1" applyAlignment="1">
      <alignment horizontal="right" indent="1"/>
    </xf>
    <xf numFmtId="168" fontId="2" fillId="0" borderId="20" xfId="47" applyNumberFormat="1" applyFont="1" applyFill="1" applyBorder="1" applyAlignment="1">
      <alignment horizontal="right" indent="1"/>
    </xf>
    <xf numFmtId="168" fontId="2" fillId="0" borderId="21" xfId="47" applyNumberFormat="1" applyFont="1" applyFill="1" applyBorder="1" applyAlignment="1">
      <alignment horizontal="right" indent="1"/>
    </xf>
    <xf numFmtId="165" fontId="2" fillId="0" borderId="22" xfId="0" applyNumberFormat="1" applyFont="1" applyFill="1" applyBorder="1" applyAlignment="1">
      <alignment horizontal="right" indent="1"/>
    </xf>
    <xf numFmtId="168" fontId="2" fillId="0" borderId="0" xfId="47" applyNumberFormat="1" applyFont="1" applyFill="1" applyBorder="1" applyAlignment="1">
      <alignment horizontal="right" indent="1"/>
    </xf>
    <xf numFmtId="165" fontId="2" fillId="0" borderId="0" xfId="0" applyNumberFormat="1" applyFont="1" applyFill="1" applyBorder="1" applyAlignment="1">
      <alignment horizontal="right" indent="1"/>
    </xf>
    <xf numFmtId="49" fontId="0" fillId="0" borderId="17" xfId="61" applyNumberFormat="1" applyFont="1" applyFill="1" applyBorder="1">
      <alignment/>
      <protection/>
    </xf>
    <xf numFmtId="49" fontId="0" fillId="0" borderId="10" xfId="61" applyNumberFormat="1" applyFont="1" applyFill="1" applyBorder="1">
      <alignment/>
      <protection/>
    </xf>
    <xf numFmtId="49" fontId="0" fillId="0" borderId="0" xfId="61" applyNumberFormat="1" applyFont="1" applyFill="1" applyBorder="1">
      <alignment/>
      <protection/>
    </xf>
    <xf numFmtId="0" fontId="2" fillId="0" borderId="12" xfId="0" applyFont="1" applyFill="1" applyBorder="1" applyAlignment="1">
      <alignment/>
    </xf>
    <xf numFmtId="0" fontId="2" fillId="0" borderId="10" xfId="0" applyFont="1" applyFill="1" applyBorder="1" applyAlignment="1">
      <alignment/>
    </xf>
    <xf numFmtId="0" fontId="80" fillId="0" borderId="12" xfId="0" applyFont="1" applyFill="1" applyBorder="1" applyAlignment="1">
      <alignment horizontal="center" vertical="center"/>
    </xf>
    <xf numFmtId="0" fontId="80" fillId="0" borderId="16" xfId="0" applyFont="1" applyFill="1" applyBorder="1" applyAlignment="1">
      <alignment horizontal="center" vertical="center"/>
    </xf>
    <xf numFmtId="0" fontId="80" fillId="0" borderId="13" xfId="0" applyFont="1" applyFill="1" applyBorder="1" applyAlignment="1">
      <alignment horizontal="center" vertical="center"/>
    </xf>
    <xf numFmtId="0" fontId="80" fillId="0" borderId="12" xfId="0" applyFont="1" applyBorder="1" applyAlignment="1">
      <alignment horizontal="center"/>
    </xf>
    <xf numFmtId="0" fontId="80" fillId="0" borderId="16" xfId="0" applyFont="1" applyBorder="1" applyAlignment="1">
      <alignment horizontal="center"/>
    </xf>
    <xf numFmtId="0" fontId="80" fillId="0" borderId="13" xfId="0" applyFont="1" applyBorder="1" applyAlignment="1">
      <alignment horizontal="center"/>
    </xf>
    <xf numFmtId="0" fontId="80" fillId="0" borderId="12" xfId="0" applyFont="1" applyFill="1" applyBorder="1" applyAlignment="1">
      <alignment horizontal="center" vertical="center" wrapText="1"/>
    </xf>
    <xf numFmtId="0" fontId="80" fillId="0" borderId="16" xfId="0" applyFont="1" applyFill="1" applyBorder="1" applyAlignment="1">
      <alignment horizontal="center" vertical="center" wrapText="1"/>
    </xf>
    <xf numFmtId="0" fontId="80" fillId="0" borderId="13" xfId="0" applyFont="1" applyFill="1" applyBorder="1" applyAlignment="1">
      <alignment horizontal="center" vertical="center" wrapText="1"/>
    </xf>
    <xf numFmtId="0" fontId="0" fillId="0" borderId="16" xfId="0" applyFont="1" applyBorder="1" applyAlignment="1">
      <alignment horizontal="center"/>
    </xf>
    <xf numFmtId="167" fontId="0" fillId="0" borderId="0" xfId="0" applyNumberFormat="1" applyFont="1" applyFill="1" applyAlignment="1">
      <alignment horizontal="center"/>
    </xf>
    <xf numFmtId="0" fontId="0" fillId="0" borderId="0" xfId="0" applyFont="1" applyFill="1" applyAlignment="1">
      <alignment/>
    </xf>
    <xf numFmtId="171" fontId="95" fillId="0" borderId="0" xfId="0" applyNumberFormat="1" applyFont="1" applyFill="1" applyBorder="1" applyAlignment="1">
      <alignment horizontal="left" vertical="center" wrapText="1"/>
    </xf>
    <xf numFmtId="171" fontId="96" fillId="0" borderId="0" xfId="47" applyNumberFormat="1" applyFont="1" applyFill="1" applyBorder="1" applyAlignment="1">
      <alignment horizontal="center"/>
    </xf>
    <xf numFmtId="171" fontId="96" fillId="0" borderId="0" xfId="0" applyNumberFormat="1" applyFont="1" applyFill="1" applyBorder="1" applyAlignment="1">
      <alignment/>
    </xf>
    <xf numFmtId="0" fontId="96" fillId="0" borderId="0" xfId="0" applyFont="1" applyFill="1" applyBorder="1" applyAlignment="1">
      <alignment/>
    </xf>
    <xf numFmtId="170" fontId="95" fillId="0" borderId="0" xfId="47" applyNumberFormat="1" applyFont="1" applyFill="1" applyBorder="1" applyAlignment="1">
      <alignment horizontal="center"/>
    </xf>
    <xf numFmtId="168" fontId="12" fillId="0" borderId="16" xfId="51" applyNumberFormat="1" applyFont="1" applyFill="1" applyBorder="1" applyAlignment="1">
      <alignment horizontal="center" vertical="center" wrapText="1"/>
    </xf>
    <xf numFmtId="0" fontId="12" fillId="0" borderId="0" xfId="0" applyFont="1" applyFill="1" applyBorder="1" applyAlignment="1">
      <alignment/>
    </xf>
    <xf numFmtId="170" fontId="12" fillId="0" borderId="0" xfId="0" applyNumberFormat="1" applyFont="1" applyFill="1" applyBorder="1" applyAlignment="1">
      <alignment/>
    </xf>
    <xf numFmtId="168" fontId="12" fillId="0" borderId="0" xfId="51" applyNumberFormat="1" applyFont="1" applyFill="1" applyBorder="1" applyAlignment="1">
      <alignment horizontal="center" vertical="center" wrapText="1"/>
    </xf>
    <xf numFmtId="0" fontId="12" fillId="0" borderId="23" xfId="0" applyFont="1" applyFill="1" applyBorder="1" applyAlignment="1">
      <alignment vertical="center" wrapText="1"/>
    </xf>
    <xf numFmtId="170" fontId="12" fillId="0" borderId="24" xfId="47" applyNumberFormat="1" applyFont="1" applyFill="1" applyBorder="1" applyAlignment="1">
      <alignment vertical="center" wrapText="1"/>
    </xf>
    <xf numFmtId="170" fontId="12" fillId="0" borderId="25" xfId="47" applyNumberFormat="1" applyFont="1" applyFill="1" applyBorder="1" applyAlignment="1">
      <alignment vertical="center" wrapText="1"/>
    </xf>
    <xf numFmtId="0" fontId="2" fillId="34" borderId="0" xfId="0" applyFont="1" applyFill="1" applyBorder="1" applyAlignment="1">
      <alignment horizontal="left" wrapText="1"/>
    </xf>
    <xf numFmtId="0" fontId="0" fillId="0" borderId="0" xfId="0" applyFont="1" applyFill="1" applyAlignment="1">
      <alignment horizontal="left" wrapText="1"/>
    </xf>
    <xf numFmtId="0" fontId="0" fillId="0" borderId="0" xfId="0" applyFont="1" applyAlignment="1">
      <alignment horizontal="left" vertical="top" wrapText="1"/>
    </xf>
    <xf numFmtId="49" fontId="0" fillId="0" borderId="0" xfId="61" applyNumberFormat="1" applyFont="1" applyFill="1" applyBorder="1">
      <alignment/>
      <protection/>
    </xf>
    <xf numFmtId="170" fontId="11" fillId="0" borderId="0" xfId="47" applyNumberFormat="1" applyFont="1" applyFill="1" applyBorder="1" applyAlignment="1">
      <alignment vertical="center" wrapText="1"/>
    </xf>
    <xf numFmtId="170" fontId="11" fillId="0" borderId="0" xfId="47" applyNumberFormat="1" applyFont="1" applyFill="1" applyBorder="1" applyAlignment="1">
      <alignment vertical="center"/>
    </xf>
    <xf numFmtId="0" fontId="12" fillId="0" borderId="0" xfId="0" applyFont="1" applyFill="1" applyBorder="1" applyAlignment="1">
      <alignment vertical="center" wrapText="1"/>
    </xf>
    <xf numFmtId="0" fontId="0" fillId="0" borderId="0" xfId="0" applyFont="1" applyAlignment="1">
      <alignment horizontal="left" wrapText="1"/>
    </xf>
    <xf numFmtId="0" fontId="0" fillId="0" borderId="13" xfId="0" applyFont="1" applyBorder="1" applyAlignment="1">
      <alignment horizontal="center"/>
    </xf>
    <xf numFmtId="165" fontId="0" fillId="0" borderId="11" xfId="47" applyNumberFormat="1" applyFont="1" applyBorder="1" applyAlignment="1">
      <alignment horizontal="right" indent="1"/>
    </xf>
    <xf numFmtId="0" fontId="0" fillId="0" borderId="12" xfId="0" applyFont="1" applyBorder="1" applyAlignment="1">
      <alignment/>
    </xf>
    <xf numFmtId="170" fontId="0" fillId="0" borderId="16" xfId="47" applyNumberFormat="1" applyFont="1" applyBorder="1" applyAlignment="1">
      <alignment horizontal="right" indent="1"/>
    </xf>
    <xf numFmtId="165" fontId="0" fillId="0" borderId="13" xfId="47" applyNumberFormat="1" applyFont="1" applyBorder="1" applyAlignment="1">
      <alignment horizontal="right" indent="1"/>
    </xf>
    <xf numFmtId="0" fontId="0" fillId="0" borderId="12" xfId="0" applyFont="1" applyBorder="1" applyAlignment="1">
      <alignment horizontal="center"/>
    </xf>
    <xf numFmtId="170" fontId="0" fillId="0" borderId="10" xfId="47" applyNumberFormat="1" applyFont="1" applyBorder="1" applyAlignment="1">
      <alignment horizontal="right" indent="1"/>
    </xf>
    <xf numFmtId="170" fontId="0" fillId="0" borderId="10" xfId="47" applyNumberFormat="1" applyFont="1" applyFill="1" applyBorder="1" applyAlignment="1">
      <alignment horizontal="right" indent="1"/>
    </xf>
    <xf numFmtId="170" fontId="0" fillId="0" borderId="12" xfId="47" applyNumberFormat="1" applyFont="1" applyBorder="1" applyAlignment="1">
      <alignment horizontal="right" indent="1"/>
    </xf>
    <xf numFmtId="0" fontId="2" fillId="0" borderId="2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83" fillId="0" borderId="17" xfId="0" applyFont="1" applyFill="1" applyBorder="1" applyAlignment="1">
      <alignment horizontal="center" vertical="center" wrapText="1"/>
    </xf>
    <xf numFmtId="0" fontId="83" fillId="0" borderId="19" xfId="0" applyFont="1" applyFill="1" applyBorder="1" applyAlignment="1">
      <alignment horizontal="center" vertical="center" wrapText="1"/>
    </xf>
    <xf numFmtId="0" fontId="83" fillId="0" borderId="18" xfId="0" applyFont="1" applyFill="1" applyBorder="1" applyAlignment="1">
      <alignment horizontal="center" vertical="center" wrapText="1"/>
    </xf>
    <xf numFmtId="0" fontId="83" fillId="0" borderId="10" xfId="0" applyFont="1" applyFill="1" applyBorder="1" applyAlignment="1">
      <alignment horizontal="center" vertical="center" wrapText="1"/>
    </xf>
    <xf numFmtId="0" fontId="83" fillId="0" borderId="0" xfId="0" applyFont="1" applyFill="1" applyBorder="1" applyAlignment="1">
      <alignment horizontal="center" vertical="center" wrapText="1"/>
    </xf>
    <xf numFmtId="0" fontId="83" fillId="0" borderId="11" xfId="0" applyFont="1" applyFill="1" applyBorder="1" applyAlignment="1">
      <alignment horizontal="center" vertical="center" wrapText="1"/>
    </xf>
    <xf numFmtId="0" fontId="83" fillId="0" borderId="12" xfId="0" applyFont="1" applyFill="1" applyBorder="1" applyAlignment="1">
      <alignment horizontal="center" vertical="center" wrapText="1"/>
    </xf>
    <xf numFmtId="0" fontId="83" fillId="0" borderId="17" xfId="0" applyFont="1" applyBorder="1" applyAlignment="1">
      <alignment horizontal="center" vertical="center" wrapText="1"/>
    </xf>
    <xf numFmtId="0" fontId="83" fillId="0" borderId="19" xfId="0" applyFont="1" applyBorder="1" applyAlignment="1">
      <alignment horizontal="center" vertical="center" wrapText="1"/>
    </xf>
    <xf numFmtId="0" fontId="83" fillId="0" borderId="18" xfId="0" applyFont="1" applyBorder="1" applyAlignment="1">
      <alignment horizontal="center" vertical="center" wrapText="1"/>
    </xf>
    <xf numFmtId="0" fontId="91" fillId="0" borderId="24" xfId="0" applyFont="1" applyBorder="1" applyAlignment="1">
      <alignment horizontal="center" vertical="center" wrapText="1"/>
    </xf>
    <xf numFmtId="0" fontId="91" fillId="0" borderId="25" xfId="0" applyFont="1" applyBorder="1" applyAlignment="1">
      <alignment horizontal="center" vertical="center" wrapText="1"/>
    </xf>
    <xf numFmtId="0" fontId="83" fillId="0" borderId="12" xfId="0" applyFont="1" applyFill="1" applyBorder="1" applyAlignment="1">
      <alignment horizontal="center" vertical="center"/>
    </xf>
    <xf numFmtId="0" fontId="83" fillId="0" borderId="17" xfId="0" applyFont="1" applyFill="1" applyBorder="1" applyAlignment="1">
      <alignment horizontal="center" vertical="center"/>
    </xf>
    <xf numFmtId="0" fontId="83" fillId="0" borderId="19" xfId="0" applyFont="1" applyFill="1" applyBorder="1" applyAlignment="1">
      <alignment horizontal="center" vertical="center"/>
    </xf>
    <xf numFmtId="0" fontId="83" fillId="0" borderId="18"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7" xfId="0" applyFont="1" applyBorder="1" applyAlignment="1">
      <alignment horizontal="center"/>
    </xf>
    <xf numFmtId="0" fontId="2" fillId="0" borderId="19" xfId="0" applyFont="1" applyBorder="1" applyAlignment="1">
      <alignment horizontal="center"/>
    </xf>
    <xf numFmtId="0" fontId="2" fillId="0" borderId="18" xfId="0" applyFont="1" applyBorder="1" applyAlignment="1">
      <alignment horizontal="center"/>
    </xf>
    <xf numFmtId="0" fontId="80" fillId="0" borderId="0" xfId="0" applyFont="1" applyBorder="1" applyAlignment="1">
      <alignment horizontal="left" vertical="center" wrapText="1"/>
    </xf>
    <xf numFmtId="0" fontId="83" fillId="0" borderId="10" xfId="0" applyFont="1" applyFill="1" applyBorder="1" applyAlignment="1">
      <alignment horizontal="center"/>
    </xf>
    <xf numFmtId="0" fontId="83" fillId="0" borderId="0" xfId="0" applyFont="1" applyFill="1" applyBorder="1" applyAlignment="1">
      <alignment horizontal="center"/>
    </xf>
    <xf numFmtId="0" fontId="83" fillId="0" borderId="11" xfId="0" applyFont="1" applyFill="1" applyBorder="1" applyAlignment="1">
      <alignment horizontal="center"/>
    </xf>
    <xf numFmtId="0" fontId="2" fillId="0" borderId="25" xfId="0" applyFont="1" applyFill="1" applyBorder="1" applyAlignment="1">
      <alignment horizontal="center" vertical="center" wrapText="1"/>
    </xf>
    <xf numFmtId="0" fontId="83" fillId="0" borderId="17" xfId="0" applyFont="1" applyFill="1" applyBorder="1" applyAlignment="1">
      <alignment horizontal="center" wrapText="1"/>
    </xf>
    <xf numFmtId="0" fontId="83" fillId="0" borderId="19" xfId="0" applyFont="1" applyFill="1" applyBorder="1" applyAlignment="1">
      <alignment horizontal="center"/>
    </xf>
    <xf numFmtId="0" fontId="83" fillId="0" borderId="18" xfId="0" applyFont="1" applyFill="1" applyBorder="1" applyAlignment="1">
      <alignment horizontal="center"/>
    </xf>
    <xf numFmtId="0" fontId="2" fillId="0" borderId="12" xfId="0" applyFont="1" applyBorder="1" applyAlignment="1">
      <alignment horizontal="center" vertical="center" wrapText="1"/>
    </xf>
    <xf numFmtId="0" fontId="2" fillId="0" borderId="24" xfId="0" applyFont="1" applyBorder="1" applyAlignment="1">
      <alignment horizontal="center"/>
    </xf>
    <xf numFmtId="0" fontId="11" fillId="0" borderId="14" xfId="0" applyFont="1" applyFill="1" applyBorder="1" applyAlignment="1">
      <alignment horizontal="center" vertical="center" wrapText="1"/>
    </xf>
    <xf numFmtId="0" fontId="11" fillId="0" borderId="12" xfId="0" applyFont="1" applyFill="1" applyBorder="1" applyAlignment="1">
      <alignment horizontal="center" vertical="center"/>
    </xf>
    <xf numFmtId="0" fontId="2" fillId="0" borderId="13" xfId="0" applyFont="1" applyFill="1" applyBorder="1" applyAlignment="1">
      <alignment horizontal="center" vertical="center"/>
    </xf>
    <xf numFmtId="168" fontId="11" fillId="0" borderId="14" xfId="51" applyNumberFormat="1" applyFont="1" applyFill="1" applyBorder="1" applyAlignment="1">
      <alignment horizontal="center" vertical="center" wrapText="1"/>
    </xf>
    <xf numFmtId="168" fontId="11" fillId="0" borderId="12" xfId="51" applyNumberFormat="1" applyFont="1" applyFill="1" applyBorder="1" applyAlignment="1">
      <alignment horizontal="center" vertical="center" wrapText="1"/>
    </xf>
    <xf numFmtId="168" fontId="11" fillId="0" borderId="13" xfId="51" applyNumberFormat="1" applyFont="1" applyFill="1" applyBorder="1" applyAlignment="1">
      <alignment horizontal="center" vertical="center" wrapText="1"/>
    </xf>
    <xf numFmtId="0" fontId="14" fillId="0" borderId="0" xfId="0" applyFont="1" applyFill="1" applyBorder="1" applyAlignment="1">
      <alignment vertical="center" wrapText="1"/>
    </xf>
    <xf numFmtId="0" fontId="0" fillId="0" borderId="0" xfId="0" applyAlignment="1">
      <alignment wrapText="1"/>
    </xf>
  </cellXfs>
  <cellStyles count="5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 2" xfId="49"/>
    <cellStyle name="Milliers 3" xfId="50"/>
    <cellStyle name="Milliers_Les hébergements touristiques en France d'Outre-mer au 01-01-2010" xfId="51"/>
    <cellStyle name="Currency" xfId="52"/>
    <cellStyle name="Currency [0]" xfId="53"/>
    <cellStyle name="Neutre" xfId="54"/>
    <cellStyle name="Normal 2" xfId="55"/>
    <cellStyle name="Normal 2 2" xfId="56"/>
    <cellStyle name="Normal 3" xfId="57"/>
    <cellStyle name="Normal 4" xfId="58"/>
    <cellStyle name="Normal 5" xfId="59"/>
    <cellStyle name="Normal 6" xfId="60"/>
    <cellStyle name="Normal_P78-79-80-81 La répartition des voyages et nuitées personnels en France  par région réceptrice (P 78-79-80-81 tableaux et cartes)" xfId="61"/>
    <cellStyle name="Percent" xfId="62"/>
    <cellStyle name="Satisfaisant" xfId="63"/>
    <cellStyle name="Sortie" xfId="64"/>
    <cellStyle name="Texte explicatif" xfId="65"/>
    <cellStyle name="Titre" xfId="66"/>
    <cellStyle name="Titre 1" xfId="67"/>
    <cellStyle name="Titre 2" xfId="68"/>
    <cellStyle name="Titre 3" xfId="69"/>
    <cellStyle name="Titre 4" xfId="70"/>
    <cellStyle name="Total" xfId="71"/>
    <cellStyle name="Vérification"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ntreprises.gouv.fr/etudes-et-statistiques/statistiques-du-tourisme/donnees-cles/memento-du-tourism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zoomScalePageLayoutView="0" workbookViewId="0" topLeftCell="A1">
      <selection activeCell="A1" sqref="A1"/>
    </sheetView>
  </sheetViews>
  <sheetFormatPr defaultColWidth="11.421875" defaultRowHeight="12.75"/>
  <cols>
    <col min="1" max="1" width="97.8515625" style="0" customWidth="1"/>
    <col min="2" max="2" width="7.140625" style="0" customWidth="1"/>
  </cols>
  <sheetData>
    <row r="1" ht="15.75">
      <c r="A1" s="61" t="s">
        <v>135</v>
      </c>
    </row>
    <row r="2" spans="1:3" ht="12.75">
      <c r="A2" s="132"/>
      <c r="C2" s="146" t="s">
        <v>106</v>
      </c>
    </row>
    <row r="3" ht="15.75">
      <c r="A3" s="61" t="s">
        <v>98</v>
      </c>
    </row>
    <row r="4" ht="15.75">
      <c r="A4" s="61"/>
    </row>
    <row r="6" ht="12.75">
      <c r="A6" s="28" t="s">
        <v>50</v>
      </c>
    </row>
    <row r="7" ht="12.75" customHeight="1">
      <c r="C7" s="132"/>
    </row>
    <row r="8" ht="15" customHeight="1">
      <c r="A8" s="37" t="s">
        <v>157</v>
      </c>
    </row>
    <row r="9" ht="15" customHeight="1">
      <c r="A9" s="37" t="s">
        <v>84</v>
      </c>
    </row>
    <row r="10" spans="1:3" ht="15" customHeight="1">
      <c r="A10" s="37" t="s">
        <v>31</v>
      </c>
      <c r="C10" s="61"/>
    </row>
    <row r="11" spans="1:3" ht="15" customHeight="1">
      <c r="A11" s="37" t="s">
        <v>33</v>
      </c>
      <c r="C11" s="61"/>
    </row>
    <row r="12" ht="15" customHeight="1">
      <c r="A12" s="37" t="s">
        <v>34</v>
      </c>
    </row>
    <row r="13" ht="15" customHeight="1">
      <c r="A13" s="37" t="s">
        <v>52</v>
      </c>
    </row>
    <row r="14" ht="15" customHeight="1">
      <c r="A14" s="37" t="s">
        <v>35</v>
      </c>
    </row>
    <row r="15" ht="15" customHeight="1">
      <c r="A15" s="37" t="s">
        <v>51</v>
      </c>
    </row>
    <row r="16" ht="15" customHeight="1">
      <c r="A16" s="37" t="s">
        <v>40</v>
      </c>
    </row>
    <row r="17" ht="15" customHeight="1">
      <c r="A17" s="37" t="s">
        <v>85</v>
      </c>
    </row>
    <row r="18" ht="19.5" customHeight="1"/>
    <row r="19" spans="1:3" ht="12.75">
      <c r="A19" s="401" t="s">
        <v>158</v>
      </c>
      <c r="C19" s="236"/>
    </row>
    <row r="20" ht="25.5">
      <c r="A20" s="147" t="s">
        <v>128</v>
      </c>
    </row>
    <row r="21" ht="12.75">
      <c r="A21" s="147"/>
    </row>
    <row r="22" ht="12.75">
      <c r="A22" s="148" t="s">
        <v>54</v>
      </c>
    </row>
    <row r="23" ht="6" customHeight="1">
      <c r="A23" s="147"/>
    </row>
    <row r="24" ht="51">
      <c r="A24" s="147" t="s">
        <v>129</v>
      </c>
    </row>
    <row r="25" ht="4.5" customHeight="1">
      <c r="A25" s="147"/>
    </row>
    <row r="26" ht="63.75">
      <c r="A26" s="408" t="s">
        <v>171</v>
      </c>
    </row>
    <row r="27" ht="5.25" customHeight="1">
      <c r="A27" s="147"/>
    </row>
    <row r="28" ht="38.25">
      <c r="A28" s="147" t="s">
        <v>65</v>
      </c>
    </row>
    <row r="29" ht="12.75">
      <c r="A29" s="147"/>
    </row>
    <row r="30" spans="1:3" ht="57" customHeight="1">
      <c r="A30" s="402" t="s">
        <v>159</v>
      </c>
      <c r="C30" s="236"/>
    </row>
    <row r="31" ht="12.75">
      <c r="A31" s="147"/>
    </row>
    <row r="32" ht="66.75" customHeight="1">
      <c r="A32" s="147" t="s">
        <v>66</v>
      </c>
    </row>
    <row r="33" ht="12.75">
      <c r="A33" s="148"/>
    </row>
    <row r="34" ht="114.75">
      <c r="A34" s="408" t="s">
        <v>172</v>
      </c>
    </row>
    <row r="35" ht="12.75">
      <c r="A35" s="148"/>
    </row>
    <row r="36" ht="70.5" customHeight="1">
      <c r="A36" s="147" t="s">
        <v>130</v>
      </c>
    </row>
    <row r="37" ht="12.75">
      <c r="A37" s="148"/>
    </row>
    <row r="38" ht="38.25">
      <c r="A38" s="147" t="s">
        <v>67</v>
      </c>
    </row>
    <row r="39" ht="12.75">
      <c r="A39" s="148"/>
    </row>
    <row r="40" ht="51">
      <c r="A40" s="147" t="s">
        <v>68</v>
      </c>
    </row>
    <row r="41" ht="12.75">
      <c r="A41" s="148"/>
    </row>
    <row r="42" ht="27.75" customHeight="1">
      <c r="A42" s="147" t="s">
        <v>69</v>
      </c>
    </row>
    <row r="43" ht="12.75">
      <c r="A43" s="148"/>
    </row>
    <row r="44" ht="25.5">
      <c r="A44" s="147" t="s">
        <v>70</v>
      </c>
    </row>
    <row r="45" ht="12.75">
      <c r="A45" s="148"/>
    </row>
    <row r="46" spans="1:3" ht="51">
      <c r="A46" s="301" t="s">
        <v>71</v>
      </c>
      <c r="C46" s="2"/>
    </row>
    <row r="47" ht="12.75">
      <c r="A47" s="147"/>
    </row>
    <row r="48" ht="25.5">
      <c r="A48" s="147" t="s">
        <v>72</v>
      </c>
    </row>
    <row r="49" ht="12.75">
      <c r="A49" s="147"/>
    </row>
    <row r="50" ht="38.25">
      <c r="A50" s="147" t="s">
        <v>131</v>
      </c>
    </row>
    <row r="51" ht="12.75">
      <c r="A51" s="147"/>
    </row>
    <row r="52" ht="12.75">
      <c r="A52" s="148" t="s">
        <v>55</v>
      </c>
    </row>
    <row r="53" ht="12.75">
      <c r="A53" s="148"/>
    </row>
    <row r="54" ht="143.25" customHeight="1">
      <c r="A54" s="403" t="s">
        <v>160</v>
      </c>
    </row>
    <row r="55" ht="6" customHeight="1">
      <c r="A55" s="147"/>
    </row>
    <row r="56" ht="30" customHeight="1">
      <c r="A56" s="147" t="s">
        <v>89</v>
      </c>
    </row>
  </sheetData>
  <sheetProtection/>
  <hyperlinks>
    <hyperlink ref="A8" location="'Étab. et lits'!A1" display="Nombre d'établissements et de lits touristiques en France métropolitaine au 1er janvier 2015"/>
    <hyperlink ref="A9" location="Hôtellerie!A1" display="Hôtellerie de tourisme"/>
    <hyperlink ref="A10" location="'Résidences '!A1" display="Résidences de tourisme et résidences hôtelières"/>
    <hyperlink ref="A11" location="'Campings '!A1" display="Campings"/>
    <hyperlink ref="A12" location="'Villages vac-Maisons fam. '!A1" display="Villages de vacances et maisons familiales"/>
    <hyperlink ref="A14" location="'meublés classés tourisme'!A1" display="Meublés classés de tourisme"/>
    <hyperlink ref="A15" location="'Meublés label. - Ch.hôtes'!A1" display="Meublés labellisés de tourisme et chambres d'hôtes"/>
    <hyperlink ref="A13" location="'AJ-CIS-CS'!A1" display="Auberges de jeunesse, centres internationaux de séjours, centres sportifs"/>
    <hyperlink ref="A16" location="'résidences secondaires'!A1" display="Résidences secondaires"/>
    <hyperlink ref="A17" location="'Outre-mer'!A1" display="Les hébergements touristiques en France d'outre-mer"/>
    <hyperlink ref="C2" r:id="rId1" display="Accéder au mémento en ligne sur entreprises.gouv.fr"/>
  </hyperlinks>
  <printOptions/>
  <pageMargins left="0.25" right="0.25" top="0.75" bottom="0.75" header="0.3" footer="0.3"/>
  <pageSetup fitToHeight="1" fitToWidth="1" horizontalDpi="600" verticalDpi="600" orientation="portrait" paperSize="9" scale="86" r:id="rId2"/>
</worksheet>
</file>

<file path=xl/worksheets/sheet10.xml><?xml version="1.0" encoding="utf-8"?>
<worksheet xmlns="http://schemas.openxmlformats.org/spreadsheetml/2006/main" xmlns:r="http://schemas.openxmlformats.org/officeDocument/2006/relationships">
  <sheetPr>
    <pageSetUpPr fitToPage="1"/>
  </sheetPr>
  <dimension ref="A1:F21"/>
  <sheetViews>
    <sheetView zoomScalePageLayoutView="0" workbookViewId="0" topLeftCell="A1">
      <selection activeCell="A1" sqref="A1"/>
    </sheetView>
  </sheetViews>
  <sheetFormatPr defaultColWidth="11.421875" defaultRowHeight="12.75"/>
  <cols>
    <col min="1" max="1" width="35.28125" style="34" customWidth="1"/>
    <col min="2" max="2" width="18.00390625" style="34" customWidth="1"/>
    <col min="3" max="3" width="13.00390625" style="36" customWidth="1"/>
    <col min="4" max="4" width="18.140625" style="36" customWidth="1"/>
    <col min="5" max="5" width="7.421875" style="36" customWidth="1"/>
    <col min="6" max="7" width="11.421875" style="34" hidden="1" customWidth="1"/>
    <col min="8" max="16384" width="11.421875" style="34" customWidth="1"/>
  </cols>
  <sheetData>
    <row r="1" spans="1:4" ht="15.75">
      <c r="A1" s="59" t="s">
        <v>0</v>
      </c>
      <c r="D1" s="98" t="s">
        <v>53</v>
      </c>
    </row>
    <row r="2" spans="1:5" ht="12.75">
      <c r="A2" s="4" t="s">
        <v>41</v>
      </c>
      <c r="B2" s="2"/>
      <c r="C2" s="62"/>
      <c r="D2" s="62"/>
      <c r="E2" s="62"/>
    </row>
    <row r="3" spans="1:6" ht="12.75" customHeight="1">
      <c r="A3" s="63"/>
      <c r="B3" s="2"/>
      <c r="C3" s="81"/>
      <c r="D3" s="324" t="s">
        <v>148</v>
      </c>
      <c r="E3" s="71"/>
      <c r="F3" s="10"/>
    </row>
    <row r="4" spans="1:5" s="41" customFormat="1" ht="17.25" customHeight="1">
      <c r="A4" s="456" t="s">
        <v>30</v>
      </c>
      <c r="B4" s="457" t="s">
        <v>40</v>
      </c>
      <c r="C4" s="457"/>
      <c r="D4" s="457"/>
      <c r="E4" s="25"/>
    </row>
    <row r="5" spans="1:5" s="41" customFormat="1" ht="18.75" customHeight="1">
      <c r="A5" s="456"/>
      <c r="B5" s="233" t="s">
        <v>6</v>
      </c>
      <c r="C5" s="234" t="s">
        <v>3</v>
      </c>
      <c r="D5" s="235" t="s">
        <v>42</v>
      </c>
      <c r="E5" s="120"/>
    </row>
    <row r="6" spans="1:5" ht="12.75">
      <c r="A6" s="139" t="s">
        <v>108</v>
      </c>
      <c r="B6" s="225">
        <v>469940.99511778716</v>
      </c>
      <c r="C6" s="226">
        <f aca="true" t="shared" si="0" ref="C6:C19">B6/B$19*100</f>
        <v>15.326108147951484</v>
      </c>
      <c r="D6" s="227">
        <f aca="true" t="shared" si="1" ref="D6:D18">RANK(B6,B$6:B$18)</f>
        <v>3</v>
      </c>
      <c r="E6" s="121"/>
    </row>
    <row r="7" spans="1:5" ht="12.75">
      <c r="A7" s="140" t="s">
        <v>109</v>
      </c>
      <c r="B7" s="228">
        <v>109221.56970867708</v>
      </c>
      <c r="C7" s="221">
        <f t="shared" si="0"/>
        <v>3.562025034705997</v>
      </c>
      <c r="D7" s="229">
        <f t="shared" si="1"/>
        <v>9</v>
      </c>
      <c r="E7" s="121"/>
    </row>
    <row r="8" spans="1:5" ht="12.75">
      <c r="A8" s="140" t="s">
        <v>14</v>
      </c>
      <c r="B8" s="228">
        <v>235137.16015555628</v>
      </c>
      <c r="C8" s="221">
        <f t="shared" si="0"/>
        <v>7.668489413746495</v>
      </c>
      <c r="D8" s="229">
        <f t="shared" si="1"/>
        <v>5</v>
      </c>
      <c r="E8" s="121"/>
    </row>
    <row r="9" spans="1:5" ht="12.75">
      <c r="A9" s="140" t="s">
        <v>110</v>
      </c>
      <c r="B9" s="228">
        <v>77276.97636383318</v>
      </c>
      <c r="C9" s="221">
        <f t="shared" si="0"/>
        <v>2.5202212818269834</v>
      </c>
      <c r="D9" s="229">
        <f t="shared" si="1"/>
        <v>12</v>
      </c>
      <c r="E9" s="121"/>
    </row>
    <row r="10" spans="1:5" ht="12.75">
      <c r="A10" s="140" t="s">
        <v>17</v>
      </c>
      <c r="B10" s="228">
        <v>89406.89888404189</v>
      </c>
      <c r="C10" s="221">
        <f t="shared" si="0"/>
        <v>2.915812443914035</v>
      </c>
      <c r="D10" s="229">
        <f t="shared" si="1"/>
        <v>11</v>
      </c>
      <c r="E10" s="121"/>
    </row>
    <row r="11" spans="1:5" ht="12.75">
      <c r="A11" s="140" t="s">
        <v>111</v>
      </c>
      <c r="B11" s="228">
        <v>76922.72398895034</v>
      </c>
      <c r="C11" s="221">
        <f t="shared" si="0"/>
        <v>2.508668107565687</v>
      </c>
      <c r="D11" s="229">
        <f t="shared" si="1"/>
        <v>13</v>
      </c>
      <c r="E11" s="121"/>
    </row>
    <row r="12" spans="1:5" ht="12.75">
      <c r="A12" s="140" t="s">
        <v>112</v>
      </c>
      <c r="B12" s="228">
        <v>90606.1140169988</v>
      </c>
      <c r="C12" s="221">
        <f t="shared" si="0"/>
        <v>2.954922249211509</v>
      </c>
      <c r="D12" s="229">
        <f t="shared" si="1"/>
        <v>10</v>
      </c>
      <c r="E12" s="121"/>
    </row>
    <row r="13" spans="1:6" ht="12.75">
      <c r="A13" s="140" t="s">
        <v>123</v>
      </c>
      <c r="B13" s="228">
        <v>135632.65340774457</v>
      </c>
      <c r="C13" s="221">
        <f t="shared" si="0"/>
        <v>4.423365350366375</v>
      </c>
      <c r="D13" s="229">
        <f t="shared" si="1"/>
        <v>8</v>
      </c>
      <c r="E13" s="121"/>
      <c r="F13" s="299"/>
    </row>
    <row r="14" spans="1:5" ht="12.75">
      <c r="A14" s="140" t="s">
        <v>113</v>
      </c>
      <c r="B14" s="228">
        <v>166016.13362250396</v>
      </c>
      <c r="C14" s="221">
        <f t="shared" si="0"/>
        <v>5.4142567782696425</v>
      </c>
      <c r="D14" s="229">
        <f t="shared" si="1"/>
        <v>7</v>
      </c>
      <c r="E14" s="121"/>
    </row>
    <row r="15" spans="1:5" ht="12.75">
      <c r="A15" s="140" t="s">
        <v>117</v>
      </c>
      <c r="B15" s="228">
        <v>388394.58912432543</v>
      </c>
      <c r="C15" s="221">
        <f t="shared" si="0"/>
        <v>12.666648661938131</v>
      </c>
      <c r="D15" s="229">
        <f t="shared" si="1"/>
        <v>4</v>
      </c>
      <c r="E15" s="121"/>
    </row>
    <row r="16" spans="1:5" ht="12.75">
      <c r="A16" s="140" t="s">
        <v>114</v>
      </c>
      <c r="B16" s="228">
        <v>523631.099603903</v>
      </c>
      <c r="C16" s="221">
        <f t="shared" si="0"/>
        <v>17.07709466833961</v>
      </c>
      <c r="D16" s="229">
        <f t="shared" si="1"/>
        <v>1</v>
      </c>
      <c r="E16" s="121"/>
    </row>
    <row r="17" spans="1:5" ht="12.75">
      <c r="A17" s="140" t="s">
        <v>24</v>
      </c>
      <c r="B17" s="228">
        <v>195516.56186947302</v>
      </c>
      <c r="C17" s="221">
        <f t="shared" si="0"/>
        <v>6.376349378023806</v>
      </c>
      <c r="D17" s="229">
        <f t="shared" si="1"/>
        <v>6</v>
      </c>
      <c r="E17" s="121"/>
    </row>
    <row r="18" spans="1:5" ht="12.75">
      <c r="A18" s="140" t="s">
        <v>115</v>
      </c>
      <c r="B18" s="230">
        <v>508573.9546566233</v>
      </c>
      <c r="C18" s="231">
        <f t="shared" si="0"/>
        <v>16.586038484140246</v>
      </c>
      <c r="D18" s="232">
        <f t="shared" si="1"/>
        <v>2</v>
      </c>
      <c r="E18" s="121"/>
    </row>
    <row r="19" spans="1:5" s="40" customFormat="1" ht="12.75">
      <c r="A19" s="185" t="s">
        <v>58</v>
      </c>
      <c r="B19" s="222">
        <v>3066277.430520418</v>
      </c>
      <c r="C19" s="223">
        <f t="shared" si="0"/>
        <v>100</v>
      </c>
      <c r="D19" s="224"/>
      <c r="E19" s="122"/>
    </row>
    <row r="20" spans="1:5" s="40" customFormat="1" ht="12.75">
      <c r="A20" s="4"/>
      <c r="B20" s="64"/>
      <c r="C20" s="65"/>
      <c r="D20" s="64"/>
      <c r="E20" s="64"/>
    </row>
    <row r="21" spans="1:5" s="44" customFormat="1" ht="12.75">
      <c r="A21" s="29" t="s">
        <v>147</v>
      </c>
      <c r="B21" s="6"/>
      <c r="C21" s="66"/>
      <c r="D21" s="66"/>
      <c r="E21" s="66"/>
    </row>
  </sheetData>
  <sheetProtection/>
  <mergeCells count="2">
    <mergeCell ref="A4:A5"/>
    <mergeCell ref="B4:D4"/>
  </mergeCells>
  <hyperlinks>
    <hyperlink ref="D1" location="Sommaire!A1" display="Retour au sommaire"/>
  </hyperlinks>
  <printOptions/>
  <pageMargins left="0.787401575" right="0.787401575" top="0.984251969" bottom="0.984251969" header="0.4921259845" footer="0.4921259845"/>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L39"/>
  <sheetViews>
    <sheetView tabSelected="1" zoomScale="86" zoomScaleNormal="86" zoomScalePageLayoutView="0" workbookViewId="0" topLeftCell="A1">
      <selection activeCell="A1" sqref="A1"/>
    </sheetView>
  </sheetViews>
  <sheetFormatPr defaultColWidth="11.421875" defaultRowHeight="12.75"/>
  <cols>
    <col min="1" max="1" width="44.140625" style="50" customWidth="1"/>
    <col min="2" max="2" width="8.8515625" style="55" bestFit="1" customWidth="1"/>
    <col min="3" max="3" width="8.8515625" style="50" bestFit="1" customWidth="1"/>
    <col min="4" max="4" width="8.421875" style="50" bestFit="1" customWidth="1"/>
    <col min="5" max="5" width="12.140625" style="50" customWidth="1"/>
    <col min="6" max="6" width="14.00390625" style="50" customWidth="1"/>
    <col min="7" max="7" width="8.8515625" style="50" bestFit="1" customWidth="1"/>
    <col min="8" max="8" width="8.00390625" style="50" bestFit="1" customWidth="1"/>
    <col min="9" max="9" width="13.00390625" style="50" customWidth="1"/>
    <col min="10" max="10" width="7.421875" style="50" customWidth="1"/>
    <col min="11" max="16384" width="11.421875" style="50" customWidth="1"/>
  </cols>
  <sheetData>
    <row r="1" spans="1:10" s="138" customFormat="1" ht="24.75" customHeight="1">
      <c r="A1" s="134" t="s">
        <v>165</v>
      </c>
      <c r="B1" s="135"/>
      <c r="C1" s="136"/>
      <c r="D1" s="136"/>
      <c r="E1" s="136"/>
      <c r="F1" s="145" t="s">
        <v>53</v>
      </c>
      <c r="G1" s="136"/>
      <c r="H1" s="136"/>
      <c r="I1" s="137"/>
      <c r="J1" s="136"/>
    </row>
    <row r="2" spans="1:10" ht="13.5" customHeight="1">
      <c r="A2" s="51"/>
      <c r="B2" s="52"/>
      <c r="C2" s="49"/>
      <c r="D2" s="49"/>
      <c r="E2" s="49"/>
      <c r="F2" s="49"/>
      <c r="G2" s="49"/>
      <c r="H2" s="49"/>
      <c r="I2" s="55" t="s">
        <v>151</v>
      </c>
      <c r="J2" s="49"/>
    </row>
    <row r="3" spans="1:9" ht="24" customHeight="1">
      <c r="A3" s="458" t="s">
        <v>126</v>
      </c>
      <c r="B3" s="459" t="s">
        <v>150</v>
      </c>
      <c r="C3" s="460"/>
      <c r="D3" s="461" t="s">
        <v>43</v>
      </c>
      <c r="E3" s="461"/>
      <c r="F3" s="462" t="s">
        <v>170</v>
      </c>
      <c r="G3" s="463"/>
      <c r="H3" s="461" t="s">
        <v>44</v>
      </c>
      <c r="I3" s="461"/>
    </row>
    <row r="4" spans="1:12" ht="12.75">
      <c r="A4" s="458"/>
      <c r="B4" s="54" t="s">
        <v>6</v>
      </c>
      <c r="C4" s="53" t="s">
        <v>7</v>
      </c>
      <c r="D4" s="54" t="s">
        <v>6</v>
      </c>
      <c r="E4" s="53" t="s">
        <v>7</v>
      </c>
      <c r="F4" s="54" t="s">
        <v>6</v>
      </c>
      <c r="G4" s="53" t="s">
        <v>7</v>
      </c>
      <c r="H4" s="54" t="s">
        <v>6</v>
      </c>
      <c r="I4" s="394" t="s">
        <v>7</v>
      </c>
      <c r="J4" s="395"/>
      <c r="K4" s="395"/>
      <c r="L4" s="395"/>
    </row>
    <row r="5" spans="1:12" ht="12.75">
      <c r="A5" s="240" t="s">
        <v>45</v>
      </c>
      <c r="B5" s="331">
        <v>49</v>
      </c>
      <c r="C5" s="335">
        <v>6426</v>
      </c>
      <c r="D5" s="331">
        <v>49</v>
      </c>
      <c r="E5" s="335">
        <v>6208</v>
      </c>
      <c r="F5" s="331">
        <v>29</v>
      </c>
      <c r="G5" s="335">
        <v>3032</v>
      </c>
      <c r="H5" s="331">
        <v>123</v>
      </c>
      <c r="I5" s="399">
        <v>7718</v>
      </c>
      <c r="J5" s="396"/>
      <c r="K5" s="395"/>
      <c r="L5" s="395"/>
    </row>
    <row r="6" spans="1:12" ht="12.75">
      <c r="A6" s="240"/>
      <c r="B6" s="331"/>
      <c r="C6" s="335"/>
      <c r="D6" s="336"/>
      <c r="E6" s="336"/>
      <c r="F6" s="331"/>
      <c r="G6" s="335"/>
      <c r="H6" s="331"/>
      <c r="I6" s="331"/>
      <c r="J6" s="395"/>
      <c r="K6" s="397"/>
      <c r="L6" s="397"/>
    </row>
    <row r="7" spans="1:12" ht="12.75">
      <c r="A7" s="398" t="s">
        <v>83</v>
      </c>
      <c r="B7" s="331">
        <v>8</v>
      </c>
      <c r="C7" s="331">
        <v>514</v>
      </c>
      <c r="D7" s="331">
        <v>5</v>
      </c>
      <c r="E7" s="331">
        <v>250</v>
      </c>
      <c r="F7" s="331">
        <v>3</v>
      </c>
      <c r="G7" s="331">
        <v>216</v>
      </c>
      <c r="H7" s="331">
        <v>20</v>
      </c>
      <c r="I7" s="331">
        <v>1016</v>
      </c>
      <c r="J7" s="395"/>
      <c r="K7" s="396"/>
      <c r="L7" s="396"/>
    </row>
    <row r="8" spans="1:12" ht="12.75">
      <c r="A8" s="398" t="s">
        <v>46</v>
      </c>
      <c r="B8" s="331">
        <v>17</v>
      </c>
      <c r="C8" s="331">
        <v>3252</v>
      </c>
      <c r="D8" s="331">
        <v>15</v>
      </c>
      <c r="E8" s="331">
        <v>2578</v>
      </c>
      <c r="F8" s="331">
        <v>7</v>
      </c>
      <c r="G8" s="331">
        <v>796</v>
      </c>
      <c r="H8" s="331">
        <v>26</v>
      </c>
      <c r="I8" s="331">
        <v>2728</v>
      </c>
      <c r="J8" s="395"/>
      <c r="K8" s="396"/>
      <c r="L8" s="396"/>
    </row>
    <row r="9" spans="1:12" ht="12.75">
      <c r="A9" s="398" t="s">
        <v>62</v>
      </c>
      <c r="B9" s="331">
        <v>4</v>
      </c>
      <c r="C9" s="331">
        <v>822</v>
      </c>
      <c r="D9" s="331">
        <v>3</v>
      </c>
      <c r="E9" s="331">
        <v>566</v>
      </c>
      <c r="F9" s="331">
        <v>4</v>
      </c>
      <c r="G9" s="331">
        <v>830</v>
      </c>
      <c r="H9" s="331">
        <v>12</v>
      </c>
      <c r="I9" s="331">
        <v>992</v>
      </c>
      <c r="J9" s="395"/>
      <c r="K9" s="396"/>
      <c r="L9" s="396"/>
    </row>
    <row r="10" spans="1:12" ht="12.75">
      <c r="A10" s="398" t="s">
        <v>63</v>
      </c>
      <c r="B10" s="331"/>
      <c r="C10" s="331"/>
      <c r="D10" s="331">
        <v>1</v>
      </c>
      <c r="E10" s="331">
        <v>30</v>
      </c>
      <c r="F10" s="331"/>
      <c r="G10" s="331"/>
      <c r="H10" s="331">
        <v>3</v>
      </c>
      <c r="I10" s="331">
        <v>686</v>
      </c>
      <c r="J10" s="395"/>
      <c r="K10" s="395"/>
      <c r="L10" s="395"/>
    </row>
    <row r="11" spans="1:12" ht="12.75">
      <c r="A11" s="398" t="s">
        <v>64</v>
      </c>
      <c r="B11" s="331">
        <v>20</v>
      </c>
      <c r="C11" s="331">
        <v>1838</v>
      </c>
      <c r="D11" s="331">
        <v>25</v>
      </c>
      <c r="E11" s="331">
        <v>2784</v>
      </c>
      <c r="F11" s="331">
        <v>15</v>
      </c>
      <c r="G11" s="331">
        <v>1190</v>
      </c>
      <c r="H11" s="331">
        <v>62</v>
      </c>
      <c r="I11" s="331">
        <v>2296</v>
      </c>
      <c r="J11" s="395"/>
      <c r="K11" s="395"/>
      <c r="L11" s="395"/>
    </row>
    <row r="12" spans="1:10" ht="25.5">
      <c r="A12" s="240" t="s">
        <v>47</v>
      </c>
      <c r="B12" s="331">
        <v>1</v>
      </c>
      <c r="C12" s="331">
        <v>371</v>
      </c>
      <c r="D12" s="331">
        <v>2</v>
      </c>
      <c r="E12" s="331">
        <v>1448</v>
      </c>
      <c r="F12" s="331">
        <v>7</v>
      </c>
      <c r="G12" s="335">
        <v>720</v>
      </c>
      <c r="H12" s="331">
        <v>2</v>
      </c>
      <c r="I12" s="331">
        <v>212</v>
      </c>
      <c r="J12" s="239"/>
    </row>
    <row r="13" spans="1:10" ht="12.75">
      <c r="A13" s="240" t="s">
        <v>48</v>
      </c>
      <c r="B13" s="331">
        <v>1</v>
      </c>
      <c r="C13" s="331">
        <v>660</v>
      </c>
      <c r="D13" s="336">
        <v>1</v>
      </c>
      <c r="E13" s="336">
        <v>644</v>
      </c>
      <c r="F13" s="331"/>
      <c r="G13" s="335"/>
      <c r="H13" s="331">
        <v>3</v>
      </c>
      <c r="I13" s="331">
        <v>791</v>
      </c>
      <c r="J13" s="239"/>
    </row>
    <row r="14" spans="1:10" ht="12.75">
      <c r="A14" s="240" t="s">
        <v>59</v>
      </c>
      <c r="B14" s="331">
        <v>2</v>
      </c>
      <c r="C14" s="331">
        <v>144</v>
      </c>
      <c r="D14" s="336">
        <v>2</v>
      </c>
      <c r="E14" s="336">
        <v>194</v>
      </c>
      <c r="F14" s="331"/>
      <c r="G14" s="335"/>
      <c r="H14" s="331">
        <v>1</v>
      </c>
      <c r="I14" s="331">
        <v>30</v>
      </c>
      <c r="J14" s="239"/>
    </row>
    <row r="15" spans="1:10" ht="12.75">
      <c r="A15" s="243" t="s">
        <v>49</v>
      </c>
      <c r="B15" s="331"/>
      <c r="C15" s="331"/>
      <c r="D15" s="336"/>
      <c r="E15" s="336"/>
      <c r="F15" s="331"/>
      <c r="G15" s="335"/>
      <c r="H15" s="331">
        <v>83</v>
      </c>
      <c r="I15" s="331">
        <v>1773</v>
      </c>
      <c r="J15" s="239"/>
    </row>
    <row r="16" spans="1:10" ht="12.75">
      <c r="A16" s="240" t="s">
        <v>36</v>
      </c>
      <c r="B16" s="337">
        <v>497</v>
      </c>
      <c r="C16" s="337">
        <f>1988*2</f>
        <v>3976</v>
      </c>
      <c r="D16" s="331">
        <v>165</v>
      </c>
      <c r="E16" s="331">
        <f>D16*4</f>
        <v>660</v>
      </c>
      <c r="F16" s="331">
        <v>327</v>
      </c>
      <c r="G16" s="331">
        <v>2462</v>
      </c>
      <c r="H16" s="331">
        <v>591</v>
      </c>
      <c r="I16" s="331">
        <v>6495</v>
      </c>
      <c r="J16" s="239"/>
    </row>
    <row r="17" spans="1:10" ht="12.75">
      <c r="A17" s="240" t="s">
        <v>37</v>
      </c>
      <c r="B17" s="331">
        <v>397</v>
      </c>
      <c r="C17" s="331">
        <v>794</v>
      </c>
      <c r="D17" s="336">
        <v>180</v>
      </c>
      <c r="E17" s="336">
        <v>360</v>
      </c>
      <c r="F17" s="331"/>
      <c r="G17" s="335"/>
      <c r="H17" s="331">
        <v>93</v>
      </c>
      <c r="I17" s="400">
        <v>647</v>
      </c>
      <c r="J17" s="239"/>
    </row>
    <row r="18" spans="1:10" ht="12.75">
      <c r="A18" s="343" t="s">
        <v>4</v>
      </c>
      <c r="B18" s="344">
        <f>SUM(B5,B12:B17)</f>
        <v>947</v>
      </c>
      <c r="C18" s="344">
        <f>SUM(C5,C12:C17)</f>
        <v>12371</v>
      </c>
      <c r="D18" s="344">
        <f aca="true" t="shared" si="0" ref="D18:I18">SUM(D5,D12:D17)</f>
        <v>399</v>
      </c>
      <c r="E18" s="344">
        <f t="shared" si="0"/>
        <v>9514</v>
      </c>
      <c r="F18" s="344">
        <f t="shared" si="0"/>
        <v>363</v>
      </c>
      <c r="G18" s="344">
        <f t="shared" si="0"/>
        <v>6214</v>
      </c>
      <c r="H18" s="344">
        <f t="shared" si="0"/>
        <v>896</v>
      </c>
      <c r="I18" s="344">
        <f t="shared" si="0"/>
        <v>17666</v>
      </c>
      <c r="J18" s="241"/>
    </row>
    <row r="19" spans="1:10" ht="12.75">
      <c r="A19" s="244"/>
      <c r="B19" s="339"/>
      <c r="C19" s="339"/>
      <c r="D19" s="340"/>
      <c r="E19" s="340"/>
      <c r="F19" s="339"/>
      <c r="G19" s="339"/>
      <c r="H19" s="339"/>
      <c r="I19" s="339"/>
      <c r="J19" s="242"/>
    </row>
    <row r="20" spans="1:10" ht="15.75">
      <c r="A20" s="341" t="s">
        <v>166</v>
      </c>
      <c r="B20" s="338">
        <v>15568.594305617828</v>
      </c>
      <c r="C20" s="338">
        <f>B20*5</f>
        <v>77842.97152808914</v>
      </c>
      <c r="D20" s="342">
        <v>9307.254441596433</v>
      </c>
      <c r="E20" s="338">
        <f>D20*5</f>
        <v>46536.27220798217</v>
      </c>
      <c r="F20" s="338">
        <v>979.9582453294114</v>
      </c>
      <c r="G20" s="338">
        <f>F20*5</f>
        <v>4899.791226647057</v>
      </c>
      <c r="H20" s="338">
        <v>6360.638510769331</v>
      </c>
      <c r="I20" s="338">
        <f>H20*5</f>
        <v>31803.192553846657</v>
      </c>
      <c r="J20" s="245"/>
    </row>
    <row r="21" spans="1:10" ht="15.75">
      <c r="A21" s="407" t="s">
        <v>167</v>
      </c>
      <c r="B21" s="405"/>
      <c r="C21" s="405"/>
      <c r="D21" s="406"/>
      <c r="E21" s="405"/>
      <c r="F21" s="405"/>
      <c r="G21" s="405"/>
      <c r="H21" s="405"/>
      <c r="I21" s="405"/>
      <c r="J21" s="245"/>
    </row>
    <row r="22" spans="1:10" ht="14.25">
      <c r="A22" s="79" t="s">
        <v>169</v>
      </c>
      <c r="B22" s="68"/>
      <c r="C22" s="68"/>
      <c r="D22" s="68"/>
      <c r="E22" s="68"/>
      <c r="F22" s="68"/>
      <c r="G22" s="68"/>
      <c r="H22" s="333"/>
      <c r="I22" s="68"/>
      <c r="J22" s="334"/>
    </row>
    <row r="23" spans="1:9" ht="28.5" customHeight="1">
      <c r="A23" s="464" t="s">
        <v>168</v>
      </c>
      <c r="B23" s="465"/>
      <c r="C23" s="465"/>
      <c r="D23" s="465"/>
      <c r="E23" s="465"/>
      <c r="F23" s="465"/>
      <c r="G23" s="465"/>
      <c r="H23" s="465"/>
      <c r="I23" s="465"/>
    </row>
    <row r="24" spans="1:10" ht="12.75">
      <c r="A24" s="238" t="s">
        <v>95</v>
      </c>
      <c r="B24" s="68"/>
      <c r="C24" s="68"/>
      <c r="D24" s="300"/>
      <c r="E24" s="68"/>
      <c r="F24" s="68"/>
      <c r="G24" s="68"/>
      <c r="H24" s="68"/>
      <c r="J24" s="67"/>
    </row>
    <row r="25" spans="1:10" ht="12.75">
      <c r="A25"/>
      <c r="B25"/>
      <c r="C25"/>
      <c r="D25"/>
      <c r="E25"/>
      <c r="F25"/>
      <c r="G25"/>
      <c r="H25"/>
      <c r="I25"/>
      <c r="J25"/>
    </row>
    <row r="26" spans="1:10" ht="12.75">
      <c r="A26"/>
      <c r="B26"/>
      <c r="C26"/>
      <c r="D26"/>
      <c r="E26"/>
      <c r="F26"/>
      <c r="G26"/>
      <c r="H26"/>
      <c r="I26"/>
      <c r="J26"/>
    </row>
    <row r="27" spans="1:10" ht="12.75">
      <c r="A27"/>
      <c r="B27"/>
      <c r="C27"/>
      <c r="D27"/>
      <c r="E27"/>
      <c r="F27"/>
      <c r="G27"/>
      <c r="H27"/>
      <c r="I27"/>
      <c r="J27"/>
    </row>
    <row r="28" spans="1:10" ht="12.75">
      <c r="A28"/>
      <c r="B28"/>
      <c r="C28"/>
      <c r="D28"/>
      <c r="E28"/>
      <c r="F28"/>
      <c r="G28"/>
      <c r="H28"/>
      <c r="I28"/>
      <c r="J28"/>
    </row>
    <row r="29" spans="1:10" ht="12.75">
      <c r="A29"/>
      <c r="B29"/>
      <c r="C29"/>
      <c r="D29"/>
      <c r="E29"/>
      <c r="F29"/>
      <c r="G29"/>
      <c r="H29"/>
      <c r="I29"/>
      <c r="J29"/>
    </row>
    <row r="30" spans="1:10" ht="12.75">
      <c r="A30"/>
      <c r="B30"/>
      <c r="C30"/>
      <c r="D30"/>
      <c r="E30"/>
      <c r="F30"/>
      <c r="G30"/>
      <c r="H30"/>
      <c r="I30"/>
      <c r="J30"/>
    </row>
    <row r="31" spans="1:10" ht="12.75">
      <c r="A31"/>
      <c r="B31"/>
      <c r="C31"/>
      <c r="D31"/>
      <c r="E31"/>
      <c r="F31"/>
      <c r="G31"/>
      <c r="H31"/>
      <c r="I31"/>
      <c r="J31"/>
    </row>
    <row r="32" spans="1:10" ht="12.75">
      <c r="A32"/>
      <c r="B32"/>
      <c r="C32"/>
      <c r="D32"/>
      <c r="E32"/>
      <c r="F32"/>
      <c r="G32"/>
      <c r="H32"/>
      <c r="I32"/>
      <c r="J32"/>
    </row>
    <row r="33" spans="1:10" ht="12.75">
      <c r="A33"/>
      <c r="B33"/>
      <c r="C33"/>
      <c r="D33"/>
      <c r="E33"/>
      <c r="F33"/>
      <c r="G33"/>
      <c r="H33"/>
      <c r="I33" s="330" t="s">
        <v>149</v>
      </c>
      <c r="J33"/>
    </row>
    <row r="34" spans="1:10" ht="12.75">
      <c r="A34"/>
      <c r="B34"/>
      <c r="C34"/>
      <c r="D34"/>
      <c r="E34"/>
      <c r="F34"/>
      <c r="G34"/>
      <c r="H34"/>
      <c r="I34"/>
      <c r="J34"/>
    </row>
    <row r="35" spans="1:10" ht="12.75">
      <c r="A35"/>
      <c r="B35"/>
      <c r="C35"/>
      <c r="D35"/>
      <c r="E35"/>
      <c r="F35"/>
      <c r="G35"/>
      <c r="H35"/>
      <c r="I35"/>
      <c r="J35"/>
    </row>
    <row r="36" spans="1:10" ht="12.75">
      <c r="A36"/>
      <c r="B36"/>
      <c r="C36"/>
      <c r="D36"/>
      <c r="E36"/>
      <c r="F36"/>
      <c r="G36"/>
      <c r="H36"/>
      <c r="I36"/>
      <c r="J36"/>
    </row>
    <row r="37" spans="1:10" ht="12.75">
      <c r="A37"/>
      <c r="B37"/>
      <c r="C37"/>
      <c r="D37"/>
      <c r="E37"/>
      <c r="F37"/>
      <c r="G37"/>
      <c r="H37"/>
      <c r="I37"/>
      <c r="J37"/>
    </row>
    <row r="38" spans="1:10" ht="12.75">
      <c r="A38"/>
      <c r="B38"/>
      <c r="C38"/>
      <c r="D38"/>
      <c r="E38"/>
      <c r="F38"/>
      <c r="G38"/>
      <c r="H38"/>
      <c r="I38"/>
      <c r="J38"/>
    </row>
    <row r="39" spans="1:10" ht="12.75">
      <c r="A39"/>
      <c r="B39"/>
      <c r="C39"/>
      <c r="D39"/>
      <c r="E39"/>
      <c r="F39"/>
      <c r="G39"/>
      <c r="H39"/>
      <c r="I39"/>
      <c r="J39"/>
    </row>
  </sheetData>
  <sheetProtection/>
  <mergeCells count="6">
    <mergeCell ref="A3:A4"/>
    <mergeCell ref="B3:C3"/>
    <mergeCell ref="D3:E3"/>
    <mergeCell ref="F3:G3"/>
    <mergeCell ref="H3:I3"/>
    <mergeCell ref="A23:I23"/>
  </mergeCells>
  <hyperlinks>
    <hyperlink ref="F1" location="Sommaire!A1" display="Retour au sommaire"/>
  </hyperlinks>
  <printOptions/>
  <pageMargins left="0.2362204724409449" right="0.2362204724409449" top="0.7480314960629921" bottom="0.7480314960629921" header="0.31496062992125984" footer="0.31496062992125984"/>
  <pageSetup fitToHeight="1" fitToWidth="1" horizontalDpi="600" verticalDpi="600" orientation="landscape" paperSize="9" r:id="rId1"/>
  <headerFooter alignWithMargins="0">
    <oddFooter>&amp;C&amp;F
&amp;A&amp;R&amp;D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32"/>
  <sheetViews>
    <sheetView zoomScalePageLayoutView="0" workbookViewId="0" topLeftCell="A1">
      <selection activeCell="C1" sqref="C1"/>
    </sheetView>
  </sheetViews>
  <sheetFormatPr defaultColWidth="11.421875" defaultRowHeight="12.75"/>
  <cols>
    <col min="1" max="1" width="48.28125" style="9" customWidth="1"/>
    <col min="2" max="2" width="16.00390625" style="8" customWidth="1"/>
    <col min="3" max="3" width="13.00390625" style="8" customWidth="1"/>
    <col min="4" max="4" width="10.421875" style="8" customWidth="1"/>
    <col min="5" max="5" width="11.57421875" style="8" bestFit="1" customWidth="1"/>
    <col min="6" max="6" width="21.140625" style="8" customWidth="1"/>
    <col min="7" max="7" width="14.421875" style="8" customWidth="1"/>
    <col min="8" max="8" width="12.00390625" style="8" bestFit="1" customWidth="1"/>
    <col min="9" max="9" width="11.421875" style="9" customWidth="1"/>
    <col min="10" max="10" width="11.8515625" style="9" bestFit="1" customWidth="1"/>
    <col min="11" max="16384" width="11.421875" style="9" customWidth="1"/>
  </cols>
  <sheetData>
    <row r="1" spans="1:3" ht="15.75">
      <c r="A1" s="59" t="s">
        <v>0</v>
      </c>
      <c r="C1" s="80" t="s">
        <v>53</v>
      </c>
    </row>
    <row r="2" ht="14.25">
      <c r="A2" s="7" t="s">
        <v>156</v>
      </c>
    </row>
    <row r="3" ht="12.75">
      <c r="H3" s="10"/>
    </row>
    <row r="4" spans="2:14" s="11" customFormat="1" ht="12.75">
      <c r="B4" s="12"/>
      <c r="C4" s="12"/>
      <c r="D4" s="12"/>
      <c r="E4" s="12"/>
      <c r="F4" s="152"/>
      <c r="G4" s="152"/>
      <c r="H4" s="152"/>
      <c r="I4" s="155"/>
      <c r="J4" s="155"/>
      <c r="K4" s="155"/>
      <c r="L4" s="155"/>
      <c r="M4" s="155"/>
      <c r="N4" s="155"/>
    </row>
    <row r="5" spans="2:14" s="11" customFormat="1" ht="12.75">
      <c r="B5" s="418" t="s">
        <v>86</v>
      </c>
      <c r="C5" s="420" t="s">
        <v>1</v>
      </c>
      <c r="D5" s="421"/>
      <c r="E5" s="12"/>
      <c r="F5" s="152"/>
      <c r="G5" s="152"/>
      <c r="H5" s="152"/>
      <c r="I5" s="155"/>
      <c r="J5" s="155"/>
      <c r="K5" s="155"/>
      <c r="L5" s="155"/>
      <c r="M5" s="155"/>
      <c r="N5" s="155"/>
    </row>
    <row r="6" spans="1:14" s="11" customFormat="1" ht="12.75">
      <c r="A6" s="7"/>
      <c r="B6" s="419"/>
      <c r="C6" s="13" t="s">
        <v>2</v>
      </c>
      <c r="D6" s="14" t="s">
        <v>3</v>
      </c>
      <c r="E6" s="12"/>
      <c r="F6" s="156"/>
      <c r="G6" s="156"/>
      <c r="H6" s="157"/>
      <c r="I6" s="155"/>
      <c r="J6" s="155"/>
      <c r="K6" s="155"/>
      <c r="L6" s="155"/>
      <c r="M6" s="155"/>
      <c r="N6" s="155"/>
    </row>
    <row r="7" spans="1:14" s="11" customFormat="1" ht="14.25">
      <c r="A7" s="105" t="s">
        <v>80</v>
      </c>
      <c r="B7" s="161">
        <v>17.84</v>
      </c>
      <c r="C7" s="162">
        <v>1282.53</v>
      </c>
      <c r="D7" s="106">
        <f>C7/C$14*100</f>
        <v>23.319511656301163</v>
      </c>
      <c r="E7" s="15"/>
      <c r="F7" s="389">
        <f>Hôtellerie!Q20</f>
        <v>17840</v>
      </c>
      <c r="G7" s="389">
        <f>Hôtellerie!R20*2</f>
        <v>1282530</v>
      </c>
      <c r="H7" s="390">
        <f>F7/1000</f>
        <v>17.84</v>
      </c>
      <c r="I7" s="390">
        <f>G7/1000</f>
        <v>1282.53</v>
      </c>
      <c r="J7" s="156"/>
      <c r="K7" s="155"/>
      <c r="L7" s="155"/>
      <c r="M7" s="155"/>
      <c r="N7" s="155"/>
    </row>
    <row r="8" spans="1:14" s="11" customFormat="1" ht="14.25">
      <c r="A8" s="16" t="s">
        <v>79</v>
      </c>
      <c r="B8" s="163">
        <v>2.347</v>
      </c>
      <c r="C8" s="164">
        <v>689.782</v>
      </c>
      <c r="D8" s="56">
        <f aca="true" t="shared" si="0" ref="D8:D14">C8/C$14*100</f>
        <v>12.541912773429651</v>
      </c>
      <c r="E8" s="15"/>
      <c r="F8" s="389">
        <f>Résidences!N21</f>
        <v>2347</v>
      </c>
      <c r="G8" s="389">
        <f>Résidences!O21</f>
        <v>689782</v>
      </c>
      <c r="H8" s="390">
        <f aca="true" t="shared" si="1" ref="H8:H13">F8/1000</f>
        <v>2.347</v>
      </c>
      <c r="I8" s="390">
        <f aca="true" t="shared" si="2" ref="I8:I13">G8/1000</f>
        <v>689.782</v>
      </c>
      <c r="J8" s="86"/>
      <c r="K8" s="33"/>
      <c r="L8" s="33"/>
      <c r="M8" s="33"/>
      <c r="N8" s="155"/>
    </row>
    <row r="9" spans="1:14" ht="14.25">
      <c r="A9" s="16" t="s">
        <v>78</v>
      </c>
      <c r="B9" s="163">
        <v>8.343</v>
      </c>
      <c r="C9" s="164">
        <v>2731.548</v>
      </c>
      <c r="D9" s="56">
        <f t="shared" si="0"/>
        <v>49.666179680589245</v>
      </c>
      <c r="E9" s="17"/>
      <c r="F9" s="389">
        <f>Campings!Q51</f>
        <v>8343</v>
      </c>
      <c r="G9" s="389">
        <f>Campings!R51*3</f>
        <v>2731548</v>
      </c>
      <c r="H9" s="390">
        <f t="shared" si="1"/>
        <v>8.343</v>
      </c>
      <c r="I9" s="390">
        <f t="shared" si="2"/>
        <v>2731.548</v>
      </c>
      <c r="J9" s="309"/>
      <c r="K9" s="33"/>
      <c r="L9" s="33"/>
      <c r="M9" s="33"/>
      <c r="N9" s="33"/>
    </row>
    <row r="10" spans="1:14" ht="14.25">
      <c r="A10" s="16" t="s">
        <v>77</v>
      </c>
      <c r="B10" s="165">
        <v>0.946</v>
      </c>
      <c r="C10" s="165">
        <v>256.001</v>
      </c>
      <c r="D10" s="56">
        <f t="shared" si="0"/>
        <v>4.65472020422505</v>
      </c>
      <c r="E10" s="15"/>
      <c r="F10" s="389">
        <f>'Villages vac-Maisons familiales'!B22</f>
        <v>946</v>
      </c>
      <c r="G10" s="389">
        <f>'Villages vac-Maisons familiales'!C22</f>
        <v>256001</v>
      </c>
      <c r="H10" s="390">
        <f t="shared" si="1"/>
        <v>0.946</v>
      </c>
      <c r="I10" s="390">
        <f t="shared" si="2"/>
        <v>256.001</v>
      </c>
      <c r="J10" s="86"/>
      <c r="K10" s="33"/>
      <c r="L10" s="33"/>
      <c r="M10" s="33"/>
      <c r="N10" s="33"/>
    </row>
    <row r="11" spans="1:14" ht="14.25">
      <c r="A11" s="16" t="s">
        <v>76</v>
      </c>
      <c r="B11" s="165">
        <v>0.247</v>
      </c>
      <c r="C11" s="165">
        <v>34.078</v>
      </c>
      <c r="D11" s="56">
        <f t="shared" si="0"/>
        <v>0.6196208417919511</v>
      </c>
      <c r="E11" s="15"/>
      <c r="F11" s="389">
        <f>'AJ-CIS-CS'!B20+'AJ-CIS-CS'!H20</f>
        <v>247</v>
      </c>
      <c r="G11" s="389">
        <f>'AJ-CIS-CS'!C20+'AJ-CIS-CS'!I20</f>
        <v>34078</v>
      </c>
      <c r="H11" s="390">
        <f t="shared" si="1"/>
        <v>0.247</v>
      </c>
      <c r="I11" s="390">
        <f t="shared" si="2"/>
        <v>34.078</v>
      </c>
      <c r="J11" s="86"/>
      <c r="K11" s="33"/>
      <c r="L11" s="33"/>
      <c r="M11" s="33"/>
      <c r="N11" s="33"/>
    </row>
    <row r="12" spans="1:14" ht="14.25">
      <c r="A12" s="16" t="s">
        <v>81</v>
      </c>
      <c r="B12" s="165">
        <v>95.089</v>
      </c>
      <c r="C12" s="164">
        <v>455.24</v>
      </c>
      <c r="D12" s="56">
        <f t="shared" si="0"/>
        <v>8.277369329695635</v>
      </c>
      <c r="E12" s="15"/>
      <c r="F12" s="389">
        <f>'Meublés classés tourisme'!B21</f>
        <v>95089</v>
      </c>
      <c r="G12" s="389">
        <f>'Meublés classés tourisme'!C21</f>
        <v>455240</v>
      </c>
      <c r="H12" s="390">
        <f t="shared" si="1"/>
        <v>95.089</v>
      </c>
      <c r="I12" s="390">
        <f t="shared" si="2"/>
        <v>455.24</v>
      </c>
      <c r="J12" s="153"/>
      <c r="K12" s="33"/>
      <c r="L12" s="310"/>
      <c r="M12" s="311"/>
      <c r="N12" s="311"/>
    </row>
    <row r="13" spans="1:14" ht="14.25">
      <c r="A13" s="16" t="s">
        <v>82</v>
      </c>
      <c r="B13" s="165">
        <v>25.318</v>
      </c>
      <c r="C13" s="164">
        <v>50.636</v>
      </c>
      <c r="D13" s="56">
        <f t="shared" si="0"/>
        <v>0.9206855139672879</v>
      </c>
      <c r="E13" s="17"/>
      <c r="F13" s="389">
        <f>'Meublés label. - Ch.hôtes'!D20+'Meublés label. - Ch.hôtes'!H20+'Meublés label. - Ch.hôtes'!N20</f>
        <v>25318</v>
      </c>
      <c r="G13" s="389">
        <f>F13*2</f>
        <v>50636</v>
      </c>
      <c r="H13" s="390">
        <f t="shared" si="1"/>
        <v>25.318</v>
      </c>
      <c r="I13" s="390">
        <f t="shared" si="2"/>
        <v>50.636</v>
      </c>
      <c r="J13" s="153"/>
      <c r="K13" s="33"/>
      <c r="L13" s="33"/>
      <c r="M13" s="83"/>
      <c r="N13" s="33"/>
    </row>
    <row r="14" spans="1:14" s="7" customFormat="1" ht="12.75">
      <c r="A14" s="18" t="s">
        <v>4</v>
      </c>
      <c r="B14" s="57"/>
      <c r="C14" s="57">
        <v>5499.8150000000005</v>
      </c>
      <c r="D14" s="58">
        <f t="shared" si="0"/>
        <v>100</v>
      </c>
      <c r="E14" s="15"/>
      <c r="F14" s="391"/>
      <c r="G14" s="392"/>
      <c r="H14" s="393"/>
      <c r="I14" s="393">
        <f>SUM(I7:I13)</f>
        <v>5499.8150000000005</v>
      </c>
      <c r="J14" s="90"/>
      <c r="K14" s="83"/>
      <c r="L14" s="83"/>
      <c r="M14" s="83"/>
      <c r="N14" s="83"/>
    </row>
    <row r="15" spans="1:14" s="7" customFormat="1" ht="12.75">
      <c r="A15" s="94"/>
      <c r="B15" s="95"/>
      <c r="C15" s="93"/>
      <c r="D15" s="92"/>
      <c r="E15" s="88"/>
      <c r="F15" s="97"/>
      <c r="G15" s="97"/>
      <c r="H15" s="33"/>
      <c r="I15" s="33"/>
      <c r="J15" s="33"/>
      <c r="K15" s="33"/>
      <c r="L15" s="33"/>
      <c r="M15" s="83"/>
      <c r="N15" s="83"/>
    </row>
    <row r="16" spans="1:14" ht="14.25">
      <c r="A16" s="18" t="s">
        <v>107</v>
      </c>
      <c r="B16" s="57">
        <v>3066.277430520418</v>
      </c>
      <c r="C16" s="150">
        <v>15331.38715260209</v>
      </c>
      <c r="D16" s="15"/>
      <c r="E16" s="15"/>
      <c r="F16" s="86"/>
      <c r="G16" s="86"/>
      <c r="H16" s="88"/>
      <c r="I16" s="33"/>
      <c r="J16" s="33"/>
      <c r="K16" s="33"/>
      <c r="L16" s="33"/>
      <c r="M16" s="33"/>
      <c r="N16" s="33"/>
    </row>
    <row r="17" spans="6:14" ht="12.75">
      <c r="F17" s="86"/>
      <c r="G17" s="86"/>
      <c r="H17" s="86"/>
      <c r="I17" s="33"/>
      <c r="J17" s="33"/>
      <c r="K17" s="33"/>
      <c r="L17" s="33"/>
      <c r="M17" s="33"/>
      <c r="N17" s="33"/>
    </row>
    <row r="18" spans="1:14" s="19" customFormat="1" ht="14.25">
      <c r="A18" s="133" t="s">
        <v>99</v>
      </c>
      <c r="B18" s="8"/>
      <c r="C18" s="387"/>
      <c r="D18" s="8"/>
      <c r="E18" s="8"/>
      <c r="F18" s="86"/>
      <c r="G18" s="86"/>
      <c r="H18" s="86"/>
      <c r="I18" s="158"/>
      <c r="J18" s="158"/>
      <c r="K18" s="158"/>
      <c r="L18" s="158"/>
      <c r="M18" s="158"/>
      <c r="N18" s="158"/>
    </row>
    <row r="19" spans="1:14" s="19" customFormat="1" ht="14.25">
      <c r="A19" s="22" t="s">
        <v>100</v>
      </c>
      <c r="B19" s="8"/>
      <c r="C19" s="8"/>
      <c r="D19" s="8"/>
      <c r="E19" s="8"/>
      <c r="F19" s="86"/>
      <c r="G19" s="86"/>
      <c r="H19" s="159"/>
      <c r="I19" s="158"/>
      <c r="J19" s="158"/>
      <c r="K19" s="158"/>
      <c r="L19" s="158"/>
      <c r="M19" s="158"/>
      <c r="N19" s="158"/>
    </row>
    <row r="20" spans="1:9" s="19" customFormat="1" ht="14.25">
      <c r="A20" s="22" t="s">
        <v>101</v>
      </c>
      <c r="B20" s="8"/>
      <c r="C20" s="8"/>
      <c r="D20" s="8"/>
      <c r="E20" s="8"/>
      <c r="F20" s="86"/>
      <c r="G20" s="86"/>
      <c r="H20" s="91"/>
      <c r="I20" s="160"/>
    </row>
    <row r="21" spans="1:9" s="19" customFormat="1" ht="14.25">
      <c r="A21" s="22" t="s">
        <v>102</v>
      </c>
      <c r="B21" s="8"/>
      <c r="C21" s="8"/>
      <c r="D21" s="8"/>
      <c r="E21" s="8"/>
      <c r="F21" s="86"/>
      <c r="G21" s="86"/>
      <c r="H21" s="86"/>
      <c r="I21" s="158"/>
    </row>
    <row r="22" spans="1:8" s="19" customFormat="1" ht="14.25">
      <c r="A22" s="22" t="s">
        <v>103</v>
      </c>
      <c r="B22" s="8"/>
      <c r="C22" s="8"/>
      <c r="D22" s="8"/>
      <c r="E22" s="8"/>
      <c r="F22" s="8"/>
      <c r="G22" s="8"/>
      <c r="H22" s="8"/>
    </row>
    <row r="23" spans="1:8" s="19" customFormat="1" ht="14.25">
      <c r="A23" s="22" t="s">
        <v>104</v>
      </c>
      <c r="B23" s="8"/>
      <c r="C23" s="8"/>
      <c r="D23" s="8"/>
      <c r="E23" s="8"/>
      <c r="F23" s="8"/>
      <c r="G23" s="8"/>
      <c r="H23" s="8"/>
    </row>
    <row r="24" spans="1:8" s="19" customFormat="1" ht="14.25">
      <c r="A24" s="22" t="s">
        <v>105</v>
      </c>
      <c r="B24" s="8"/>
      <c r="C24" s="8"/>
      <c r="D24" s="8"/>
      <c r="E24" s="8"/>
      <c r="F24" s="8"/>
      <c r="G24" s="8"/>
      <c r="H24" s="8"/>
    </row>
    <row r="25" spans="1:8" s="19" customFormat="1" ht="14.25">
      <c r="A25" s="388" t="s">
        <v>155</v>
      </c>
      <c r="B25" s="8"/>
      <c r="C25" s="8"/>
      <c r="D25" s="8"/>
      <c r="E25" s="8"/>
      <c r="F25" s="8"/>
      <c r="G25" s="8"/>
      <c r="H25" s="8"/>
    </row>
    <row r="26" spans="1:8" s="19" customFormat="1" ht="12.75">
      <c r="A26" s="2" t="s">
        <v>88</v>
      </c>
      <c r="B26" s="8"/>
      <c r="C26" s="8"/>
      <c r="D26" s="8"/>
      <c r="E26" s="8"/>
      <c r="F26" s="8"/>
      <c r="G26" s="8"/>
      <c r="H26" s="8"/>
    </row>
    <row r="27" spans="2:8" s="20" customFormat="1" ht="12.75">
      <c r="B27" s="21"/>
      <c r="C27" s="21"/>
      <c r="D27" s="21"/>
      <c r="E27" s="21"/>
      <c r="F27" s="21"/>
      <c r="G27" s="21"/>
      <c r="H27" s="21"/>
    </row>
    <row r="29" spans="1:8" ht="12.75">
      <c r="A29" s="8"/>
      <c r="F29" s="9"/>
      <c r="G29" s="9"/>
      <c r="H29" s="9"/>
    </row>
    <row r="30" spans="1:8" ht="12.75">
      <c r="A30" s="8"/>
      <c r="F30" s="9"/>
      <c r="G30" s="9"/>
      <c r="H30" s="9"/>
    </row>
    <row r="31" spans="1:8" ht="12.75">
      <c r="A31" s="8"/>
      <c r="F31" s="9"/>
      <c r="G31" s="9"/>
      <c r="H31" s="9"/>
    </row>
    <row r="32" spans="1:8" ht="12.75">
      <c r="A32" s="8"/>
      <c r="F32" s="9"/>
      <c r="G32" s="9"/>
      <c r="H32" s="9"/>
    </row>
  </sheetData>
  <sheetProtection/>
  <mergeCells count="2">
    <mergeCell ref="B5:B6"/>
    <mergeCell ref="C5:D5"/>
  </mergeCells>
  <hyperlinks>
    <hyperlink ref="C1" location="Sommaire!A1" display="Retour au sommaire"/>
  </hyperlinks>
  <printOptions/>
  <pageMargins left="0" right="0" top="0.984251968503937" bottom="0.984251968503937" header="0.5118110236220472" footer="0.5118110236220472"/>
  <pageSetup fitToHeight="1" fitToWidth="1" horizontalDpi="600" verticalDpi="600" orientation="landscape" paperSize="9" scale="86" r:id="rId1"/>
</worksheet>
</file>

<file path=xl/worksheets/sheet3.xml><?xml version="1.0" encoding="utf-8"?>
<worksheet xmlns="http://schemas.openxmlformats.org/spreadsheetml/2006/main" xmlns:r="http://schemas.openxmlformats.org/officeDocument/2006/relationships">
  <sheetPr>
    <pageSetUpPr fitToPage="1"/>
  </sheetPr>
  <dimension ref="A1:AP22"/>
  <sheetViews>
    <sheetView zoomScale="80" zoomScaleNormal="80" zoomScalePageLayoutView="0" workbookViewId="0" topLeftCell="A1">
      <selection activeCell="E1" sqref="E1"/>
    </sheetView>
  </sheetViews>
  <sheetFormatPr defaultColWidth="10.140625" defaultRowHeight="12.75"/>
  <cols>
    <col min="1" max="1" width="28.140625" style="34" customWidth="1"/>
    <col min="2" max="2" width="11.140625" style="38" customWidth="1"/>
    <col min="3" max="3" width="13.8515625" style="38" customWidth="1"/>
    <col min="4" max="4" width="10.421875" style="38" customWidth="1"/>
    <col min="5" max="5" width="11.140625" style="38" customWidth="1"/>
    <col min="6" max="6" width="13.421875" style="38" customWidth="1"/>
    <col min="7" max="8" width="11.140625" style="38" customWidth="1"/>
    <col min="9" max="9" width="13.57421875" style="38" customWidth="1"/>
    <col min="10" max="10" width="9.28125" style="38" customWidth="1"/>
    <col min="11" max="11" width="12.7109375" style="38" customWidth="1"/>
    <col min="12" max="12" width="13.7109375" style="38" customWidth="1"/>
    <col min="13" max="13" width="12.140625" style="38" customWidth="1"/>
    <col min="14" max="14" width="11.140625" style="38" customWidth="1"/>
    <col min="15" max="15" width="13.28125" style="38" customWidth="1"/>
    <col min="16" max="16" width="11.140625" style="38" customWidth="1"/>
    <col min="17" max="17" width="13.7109375" style="38" customWidth="1"/>
    <col min="18" max="18" width="14.421875" style="38" customWidth="1"/>
    <col min="19" max="19" width="13.00390625" style="38" customWidth="1"/>
    <col min="20" max="20" width="12.7109375" style="38" customWidth="1"/>
    <col min="21" max="21" width="15.00390625" style="38" customWidth="1"/>
    <col min="22" max="22" width="11.00390625" style="38" customWidth="1"/>
    <col min="23" max="23" width="14.00390625" style="38" customWidth="1"/>
    <col min="24" max="24" width="7.421875" style="38" customWidth="1"/>
    <col min="25" max="25" width="6.7109375" style="38" customWidth="1"/>
    <col min="26" max="32" width="10.140625" style="38" customWidth="1"/>
    <col min="33" max="33" width="11.7109375" style="38" customWidth="1"/>
    <col min="34" max="34" width="10.140625" style="38" customWidth="1"/>
    <col min="35" max="35" width="11.28125" style="38" customWidth="1"/>
    <col min="36" max="40" width="10.140625" style="38" customWidth="1"/>
    <col min="41" max="41" width="13.7109375" style="38" customWidth="1"/>
    <col min="42" max="42" width="10.140625" style="38" customWidth="1"/>
    <col min="43" max="16384" width="10.140625" style="34" customWidth="1"/>
  </cols>
  <sheetData>
    <row r="1" spans="1:42" s="143" customFormat="1" ht="23.25" customHeight="1">
      <c r="A1" s="166" t="s">
        <v>0</v>
      </c>
      <c r="B1" s="141"/>
      <c r="C1" s="141"/>
      <c r="D1" s="141"/>
      <c r="E1" s="144" t="s">
        <v>53</v>
      </c>
      <c r="G1" s="141"/>
      <c r="H1" s="141"/>
      <c r="I1" s="141"/>
      <c r="J1" s="141"/>
      <c r="K1" s="141"/>
      <c r="L1" s="141"/>
      <c r="M1" s="141"/>
      <c r="N1" s="141"/>
      <c r="O1" s="141"/>
      <c r="P1" s="141"/>
      <c r="Q1" s="141"/>
      <c r="R1" s="141"/>
      <c r="S1" s="141"/>
      <c r="T1" s="141"/>
      <c r="U1" s="141"/>
      <c r="V1" s="141"/>
      <c r="W1" s="141"/>
      <c r="X1" s="142"/>
      <c r="Y1" s="142"/>
      <c r="Z1" s="142"/>
      <c r="AA1" s="142"/>
      <c r="AB1" s="142"/>
      <c r="AC1" s="142"/>
      <c r="AD1" s="142"/>
      <c r="AE1" s="142"/>
      <c r="AF1" s="142"/>
      <c r="AG1" s="142"/>
      <c r="AH1" s="142"/>
      <c r="AI1" s="142"/>
      <c r="AJ1" s="142"/>
      <c r="AK1" s="142"/>
      <c r="AL1" s="142"/>
      <c r="AM1" s="142"/>
      <c r="AN1" s="142"/>
      <c r="AO1" s="142"/>
      <c r="AP1" s="142"/>
    </row>
    <row r="2" spans="1:23" ht="12.75">
      <c r="A2" s="7" t="s">
        <v>29</v>
      </c>
      <c r="B2" s="1"/>
      <c r="C2" s="1"/>
      <c r="D2" s="1"/>
      <c r="E2" s="1"/>
      <c r="F2" s="1"/>
      <c r="G2" s="1"/>
      <c r="H2" s="1"/>
      <c r="I2" s="1"/>
      <c r="J2" s="1"/>
      <c r="K2" s="1"/>
      <c r="L2" s="1"/>
      <c r="M2" s="1"/>
      <c r="N2" s="1"/>
      <c r="O2" s="1"/>
      <c r="P2" s="1"/>
      <c r="Q2" s="1"/>
      <c r="R2" s="1"/>
      <c r="S2" s="1"/>
      <c r="T2" s="1"/>
      <c r="U2" s="1"/>
      <c r="V2" s="1"/>
      <c r="W2" s="1"/>
    </row>
    <row r="3" spans="1:23" ht="12.75">
      <c r="A3" s="9"/>
      <c r="B3" s="1"/>
      <c r="C3" s="1"/>
      <c r="D3" s="1"/>
      <c r="E3" s="1"/>
      <c r="F3" s="1"/>
      <c r="G3" s="1"/>
      <c r="H3" s="1"/>
      <c r="I3" s="1"/>
      <c r="J3" s="1"/>
      <c r="K3" s="1"/>
      <c r="L3" s="1"/>
      <c r="M3" s="1"/>
      <c r="N3" s="1"/>
      <c r="O3" s="1"/>
      <c r="P3" s="1"/>
      <c r="Q3" s="1"/>
      <c r="R3" s="1"/>
      <c r="S3" s="1"/>
      <c r="U3" s="1"/>
      <c r="V3" s="325" t="s">
        <v>138</v>
      </c>
      <c r="W3" s="1"/>
    </row>
    <row r="4" spans="1:22" ht="5.25" customHeight="1">
      <c r="A4" s="2"/>
      <c r="B4" s="1"/>
      <c r="C4" s="1"/>
      <c r="D4" s="1"/>
      <c r="E4" s="1"/>
      <c r="F4" s="1"/>
      <c r="G4" s="1"/>
      <c r="H4" s="1"/>
      <c r="I4" s="1"/>
      <c r="J4" s="1"/>
      <c r="K4" s="1"/>
      <c r="L4" s="1"/>
      <c r="M4" s="1"/>
      <c r="N4" s="1"/>
      <c r="O4" s="1"/>
      <c r="P4" s="1"/>
      <c r="Q4" s="1"/>
      <c r="R4" s="1"/>
      <c r="S4" s="1"/>
      <c r="T4" s="1"/>
      <c r="U4" s="1"/>
      <c r="V4" s="3"/>
    </row>
    <row r="5" spans="1:39" s="2" customFormat="1" ht="12.75" customHeight="1">
      <c r="A5" s="422" t="s">
        <v>30</v>
      </c>
      <c r="B5" s="422" t="s">
        <v>97</v>
      </c>
      <c r="C5" s="424"/>
      <c r="D5" s="425"/>
      <c r="E5" s="422" t="s">
        <v>5</v>
      </c>
      <c r="F5" s="424"/>
      <c r="G5" s="425"/>
      <c r="H5" s="422" t="s">
        <v>32</v>
      </c>
      <c r="I5" s="424"/>
      <c r="J5" s="425"/>
      <c r="K5" s="422" t="s">
        <v>61</v>
      </c>
      <c r="L5" s="424"/>
      <c r="M5" s="425"/>
      <c r="N5" s="422" t="s">
        <v>118</v>
      </c>
      <c r="O5" s="424"/>
      <c r="P5" s="425"/>
      <c r="Q5" s="422" t="s">
        <v>119</v>
      </c>
      <c r="R5" s="424"/>
      <c r="S5" s="425"/>
      <c r="T5" s="422" t="s">
        <v>127</v>
      </c>
      <c r="U5" s="424"/>
      <c r="V5" s="425"/>
      <c r="W5" s="1"/>
      <c r="X5" s="1"/>
      <c r="Y5" s="1"/>
      <c r="Z5" s="1"/>
      <c r="AA5" s="1"/>
      <c r="AB5" s="1"/>
      <c r="AC5" s="1"/>
      <c r="AD5" s="1"/>
      <c r="AE5" s="1"/>
      <c r="AF5" s="1"/>
      <c r="AG5" s="1"/>
      <c r="AH5" s="1"/>
      <c r="AI5" s="1"/>
      <c r="AJ5" s="1"/>
      <c r="AK5" s="1"/>
      <c r="AL5" s="1"/>
      <c r="AM5" s="1"/>
    </row>
    <row r="6" spans="1:39" s="2" customFormat="1" ht="12.75">
      <c r="A6" s="423"/>
      <c r="B6" s="414" t="s">
        <v>6</v>
      </c>
      <c r="C6" s="386" t="s">
        <v>7</v>
      </c>
      <c r="D6" s="409" t="s">
        <v>3</v>
      </c>
      <c r="E6" s="414" t="s">
        <v>6</v>
      </c>
      <c r="F6" s="386" t="s">
        <v>7</v>
      </c>
      <c r="G6" s="409" t="s">
        <v>3</v>
      </c>
      <c r="H6" s="414" t="s">
        <v>6</v>
      </c>
      <c r="I6" s="386" t="s">
        <v>7</v>
      </c>
      <c r="J6" s="409" t="s">
        <v>3</v>
      </c>
      <c r="K6" s="414" t="s">
        <v>6</v>
      </c>
      <c r="L6" s="386" t="s">
        <v>7</v>
      </c>
      <c r="M6" s="409" t="s">
        <v>3</v>
      </c>
      <c r="N6" s="414" t="s">
        <v>6</v>
      </c>
      <c r="O6" s="386" t="s">
        <v>7</v>
      </c>
      <c r="P6" s="409" t="s">
        <v>3</v>
      </c>
      <c r="Q6" s="414" t="s">
        <v>6</v>
      </c>
      <c r="R6" s="386" t="s">
        <v>7</v>
      </c>
      <c r="S6" s="409" t="s">
        <v>3</v>
      </c>
      <c r="T6" s="414" t="s">
        <v>6</v>
      </c>
      <c r="U6" s="386" t="s">
        <v>7</v>
      </c>
      <c r="V6" s="409" t="s">
        <v>3</v>
      </c>
      <c r="W6" s="1"/>
      <c r="X6" s="1"/>
      <c r="Y6" s="1"/>
      <c r="Z6" s="1"/>
      <c r="AA6" s="1"/>
      <c r="AB6" s="1"/>
      <c r="AC6" s="1"/>
      <c r="AD6" s="1"/>
      <c r="AE6" s="1"/>
      <c r="AF6" s="1"/>
      <c r="AG6" s="1"/>
      <c r="AH6" s="1"/>
      <c r="AI6" s="1"/>
      <c r="AJ6" s="1"/>
      <c r="AK6" s="1"/>
      <c r="AL6" s="1"/>
      <c r="AM6" s="1"/>
    </row>
    <row r="7" spans="1:39" s="2" customFormat="1" ht="12.75">
      <c r="A7" s="139" t="s">
        <v>108</v>
      </c>
      <c r="B7" s="415">
        <v>841</v>
      </c>
      <c r="C7" s="156">
        <v>23841</v>
      </c>
      <c r="D7" s="410">
        <f>C7/C$20*100</f>
        <v>14.219680070618267</v>
      </c>
      <c r="E7" s="415">
        <v>876</v>
      </c>
      <c r="F7" s="156">
        <v>32076</v>
      </c>
      <c r="G7" s="410">
        <f>F7/F$20*100</f>
        <v>13.251752729796612</v>
      </c>
      <c r="H7" s="415">
        <v>257</v>
      </c>
      <c r="I7" s="156">
        <v>14964</v>
      </c>
      <c r="J7" s="410">
        <f>I7/I$20*100</f>
        <v>11.855020796197268</v>
      </c>
      <c r="K7" s="415">
        <v>65</v>
      </c>
      <c r="L7" s="156">
        <v>2886</v>
      </c>
      <c r="M7" s="410">
        <f>L7/L$20*100</f>
        <v>12.824956672443674</v>
      </c>
      <c r="N7" s="415">
        <v>758</v>
      </c>
      <c r="O7" s="156">
        <v>12758</v>
      </c>
      <c r="P7" s="410">
        <f>O7/O$20*100</f>
        <v>15.403747705978944</v>
      </c>
      <c r="Q7" s="415">
        <v>2797</v>
      </c>
      <c r="R7" s="156">
        <v>86525</v>
      </c>
      <c r="S7" s="410">
        <f>R7/R$20*100</f>
        <v>13.492861765416794</v>
      </c>
      <c r="T7" s="415">
        <v>437</v>
      </c>
      <c r="U7" s="156">
        <v>32039</v>
      </c>
      <c r="V7" s="410">
        <f>U7/U$20*100</f>
        <v>11.345094262120933</v>
      </c>
      <c r="W7" s="1"/>
      <c r="X7" s="1"/>
      <c r="Y7" s="1"/>
      <c r="Z7" s="1"/>
      <c r="AA7" s="1"/>
      <c r="AB7" s="1"/>
      <c r="AC7" s="1"/>
      <c r="AD7" s="1"/>
      <c r="AE7" s="1"/>
      <c r="AF7" s="1"/>
      <c r="AG7" s="1"/>
      <c r="AH7" s="1"/>
      <c r="AI7" s="1"/>
      <c r="AJ7" s="1"/>
      <c r="AK7" s="1"/>
      <c r="AL7" s="1"/>
      <c r="AM7" s="1"/>
    </row>
    <row r="8" spans="1:39" s="2" customFormat="1" ht="12.75">
      <c r="A8" s="140" t="s">
        <v>109</v>
      </c>
      <c r="B8" s="415">
        <v>261</v>
      </c>
      <c r="C8" s="156">
        <v>7451</v>
      </c>
      <c r="D8" s="410">
        <f aca="true" t="shared" si="0" ref="D8:D20">C8/C$20*100</f>
        <v>4.4440600732425946</v>
      </c>
      <c r="E8" s="415">
        <v>314</v>
      </c>
      <c r="F8" s="156">
        <v>10436</v>
      </c>
      <c r="G8" s="410">
        <f aca="true" t="shared" si="1" ref="G8:G20">F8/F$20*100</f>
        <v>4.3114880748272055</v>
      </c>
      <c r="H8" s="415">
        <v>58</v>
      </c>
      <c r="I8" s="156">
        <v>2432</v>
      </c>
      <c r="J8" s="410">
        <f aca="true" t="shared" si="2" ref="J8:J20">I8/I$20*100</f>
        <v>1.9267181620122797</v>
      </c>
      <c r="K8" s="415">
        <v>7</v>
      </c>
      <c r="L8" s="156">
        <v>331</v>
      </c>
      <c r="M8" s="410">
        <f aca="true" t="shared" si="3" ref="M8:M20">L8/L$20*100</f>
        <v>1.4709149891125628</v>
      </c>
      <c r="N8" s="415">
        <v>250</v>
      </c>
      <c r="O8" s="156">
        <v>3761</v>
      </c>
      <c r="P8" s="410">
        <f aca="true" t="shared" si="4" ref="P8:P20">O8/O$20*100</f>
        <v>4.540954312759586</v>
      </c>
      <c r="Q8" s="415">
        <v>890</v>
      </c>
      <c r="R8" s="156">
        <v>24411</v>
      </c>
      <c r="S8" s="410">
        <f aca="true" t="shared" si="5" ref="S8:S20">R8/R$20*100</f>
        <v>3.8066945802437373</v>
      </c>
      <c r="T8" s="415">
        <v>160</v>
      </c>
      <c r="U8" s="156">
        <v>10338</v>
      </c>
      <c r="V8" s="410">
        <f aca="true" t="shared" si="6" ref="V8:V20">U8/U$20*100</f>
        <v>3.6607130210620245</v>
      </c>
      <c r="W8" s="1"/>
      <c r="X8" s="1"/>
      <c r="Y8" s="1"/>
      <c r="Z8" s="1"/>
      <c r="AA8" s="1"/>
      <c r="AB8" s="1"/>
      <c r="AC8" s="1"/>
      <c r="AD8" s="1"/>
      <c r="AE8" s="1"/>
      <c r="AF8" s="1"/>
      <c r="AG8" s="1"/>
      <c r="AH8" s="1"/>
      <c r="AI8" s="1"/>
      <c r="AJ8" s="1"/>
      <c r="AK8" s="1"/>
      <c r="AL8" s="1"/>
      <c r="AM8" s="1"/>
    </row>
    <row r="9" spans="1:39" s="2" customFormat="1" ht="12.75">
      <c r="A9" s="140" t="s">
        <v>14</v>
      </c>
      <c r="B9" s="415">
        <v>327</v>
      </c>
      <c r="C9" s="156">
        <v>7961</v>
      </c>
      <c r="D9" s="410">
        <f t="shared" si="0"/>
        <v>4.748243489878446</v>
      </c>
      <c r="E9" s="415">
        <v>333</v>
      </c>
      <c r="F9" s="156">
        <v>11001</v>
      </c>
      <c r="G9" s="410">
        <f t="shared" si="1"/>
        <v>4.544909956992535</v>
      </c>
      <c r="H9" s="415">
        <v>78</v>
      </c>
      <c r="I9" s="156">
        <v>4123</v>
      </c>
      <c r="J9" s="410">
        <f t="shared" si="2"/>
        <v>3.266389384036443</v>
      </c>
      <c r="K9" s="415">
        <v>9</v>
      </c>
      <c r="L9" s="156">
        <v>722</v>
      </c>
      <c r="M9" s="410">
        <f t="shared" si="3"/>
        <v>3.208461094076345</v>
      </c>
      <c r="N9" s="415">
        <v>196</v>
      </c>
      <c r="O9" s="156">
        <v>3120</v>
      </c>
      <c r="P9" s="410">
        <f t="shared" si="4"/>
        <v>3.76702405099971</v>
      </c>
      <c r="Q9" s="415">
        <v>943</v>
      </c>
      <c r="R9" s="156">
        <v>26927</v>
      </c>
      <c r="S9" s="410">
        <f t="shared" si="5"/>
        <v>4.19904407694167</v>
      </c>
      <c r="T9" s="415">
        <v>164</v>
      </c>
      <c r="U9" s="156">
        <v>9781</v>
      </c>
      <c r="V9" s="410">
        <f t="shared" si="6"/>
        <v>3.4634778544213254</v>
      </c>
      <c r="W9" s="1"/>
      <c r="X9" s="1"/>
      <c r="Y9" s="1"/>
      <c r="Z9" s="1"/>
      <c r="AA9" s="1"/>
      <c r="AB9" s="1"/>
      <c r="AC9" s="1"/>
      <c r="AD9" s="1"/>
      <c r="AE9" s="1"/>
      <c r="AF9" s="1"/>
      <c r="AG9" s="1"/>
      <c r="AH9" s="1"/>
      <c r="AI9" s="1"/>
      <c r="AJ9" s="1"/>
      <c r="AK9" s="1"/>
      <c r="AL9" s="1"/>
      <c r="AM9" s="1"/>
    </row>
    <row r="10" spans="1:39" s="2" customFormat="1" ht="12.75">
      <c r="A10" s="140" t="s">
        <v>110</v>
      </c>
      <c r="B10" s="415">
        <v>220</v>
      </c>
      <c r="C10" s="156">
        <v>6646</v>
      </c>
      <c r="D10" s="410">
        <f t="shared" si="0"/>
        <v>3.9639274254154193</v>
      </c>
      <c r="E10" s="415">
        <v>226</v>
      </c>
      <c r="F10" s="156">
        <v>8026</v>
      </c>
      <c r="G10" s="410">
        <f t="shared" si="1"/>
        <v>3.3158301349715558</v>
      </c>
      <c r="H10" s="415">
        <v>55</v>
      </c>
      <c r="I10" s="156">
        <v>2713</v>
      </c>
      <c r="J10" s="410">
        <f t="shared" si="2"/>
        <v>2.149336502277679</v>
      </c>
      <c r="K10" s="415">
        <v>4</v>
      </c>
      <c r="L10" s="156">
        <v>176</v>
      </c>
      <c r="M10" s="410">
        <f t="shared" si="3"/>
        <v>0.7821179398302449</v>
      </c>
      <c r="N10" s="415">
        <v>165</v>
      </c>
      <c r="O10" s="156">
        <v>2710</v>
      </c>
      <c r="P10" s="410">
        <f t="shared" si="4"/>
        <v>3.2719984545542355</v>
      </c>
      <c r="Q10" s="415">
        <v>670</v>
      </c>
      <c r="R10" s="156">
        <v>20271</v>
      </c>
      <c r="S10" s="410">
        <f t="shared" si="5"/>
        <v>3.1610956468854527</v>
      </c>
      <c r="T10" s="415">
        <v>147</v>
      </c>
      <c r="U10" s="156">
        <v>9313</v>
      </c>
      <c r="V10" s="410">
        <f t="shared" si="6"/>
        <v>3.2977578221271653</v>
      </c>
      <c r="W10" s="1"/>
      <c r="X10" s="1"/>
      <c r="Y10" s="1"/>
      <c r="Z10" s="1"/>
      <c r="AA10" s="1"/>
      <c r="AB10" s="1"/>
      <c r="AC10" s="1"/>
      <c r="AD10" s="1"/>
      <c r="AE10" s="1"/>
      <c r="AF10" s="1"/>
      <c r="AG10" s="1"/>
      <c r="AH10" s="1"/>
      <c r="AI10" s="1"/>
      <c r="AJ10" s="1"/>
      <c r="AK10" s="1"/>
      <c r="AL10" s="1"/>
      <c r="AM10" s="1"/>
    </row>
    <row r="11" spans="1:39" s="2" customFormat="1" ht="12.75">
      <c r="A11" s="140" t="s">
        <v>17</v>
      </c>
      <c r="B11" s="415">
        <v>87</v>
      </c>
      <c r="C11" s="156">
        <v>2169</v>
      </c>
      <c r="D11" s="410">
        <f t="shared" si="0"/>
        <v>1.293674177810118</v>
      </c>
      <c r="E11" s="415">
        <v>182</v>
      </c>
      <c r="F11" s="156">
        <v>6455</v>
      </c>
      <c r="G11" s="410">
        <f t="shared" si="1"/>
        <v>2.6667933617295527</v>
      </c>
      <c r="H11" s="415">
        <v>54</v>
      </c>
      <c r="I11" s="156">
        <v>1729</v>
      </c>
      <c r="J11" s="410">
        <f t="shared" si="2"/>
        <v>1.369776193305605</v>
      </c>
      <c r="K11" s="415">
        <v>13</v>
      </c>
      <c r="L11" s="156">
        <v>495</v>
      </c>
      <c r="M11" s="410">
        <f t="shared" si="3"/>
        <v>2.1997067057725634</v>
      </c>
      <c r="N11" s="415">
        <v>102</v>
      </c>
      <c r="O11" s="156">
        <v>1669</v>
      </c>
      <c r="P11" s="410">
        <f t="shared" si="4"/>
        <v>2.0151163913841397</v>
      </c>
      <c r="Q11" s="415">
        <v>438</v>
      </c>
      <c r="R11" s="156">
        <v>12517</v>
      </c>
      <c r="S11" s="410">
        <f t="shared" si="5"/>
        <v>1.9519231518950826</v>
      </c>
      <c r="T11" s="415">
        <v>11</v>
      </c>
      <c r="U11" s="156">
        <v>1510</v>
      </c>
      <c r="V11" s="410">
        <f t="shared" si="6"/>
        <v>0.5346949759918415</v>
      </c>
      <c r="W11" s="1"/>
      <c r="X11" s="1"/>
      <c r="Y11" s="1"/>
      <c r="Z11" s="1"/>
      <c r="AA11" s="1"/>
      <c r="AB11" s="1"/>
      <c r="AC11" s="1"/>
      <c r="AD11" s="1"/>
      <c r="AE11" s="1"/>
      <c r="AF11" s="1"/>
      <c r="AG11" s="1"/>
      <c r="AH11" s="1"/>
      <c r="AI11" s="1"/>
      <c r="AJ11" s="1"/>
      <c r="AK11" s="1"/>
      <c r="AL11" s="1"/>
      <c r="AM11" s="1"/>
    </row>
    <row r="12" spans="1:39" s="2" customFormat="1" ht="12.75">
      <c r="A12" s="140" t="s">
        <v>111</v>
      </c>
      <c r="B12" s="415">
        <v>399</v>
      </c>
      <c r="C12" s="156">
        <v>12177</v>
      </c>
      <c r="D12" s="410">
        <f t="shared" si="0"/>
        <v>7.262826400734812</v>
      </c>
      <c r="E12" s="415">
        <v>451</v>
      </c>
      <c r="F12" s="156">
        <v>17006</v>
      </c>
      <c r="G12" s="410">
        <f t="shared" si="1"/>
        <v>7.0257920851390825</v>
      </c>
      <c r="H12" s="415">
        <v>119</v>
      </c>
      <c r="I12" s="156">
        <v>6956</v>
      </c>
      <c r="J12" s="410">
        <f t="shared" si="2"/>
        <v>5.51079421667657</v>
      </c>
      <c r="K12" s="415">
        <v>14</v>
      </c>
      <c r="L12" s="156">
        <v>574</v>
      </c>
      <c r="M12" s="410">
        <f t="shared" si="3"/>
        <v>2.550771008310003</v>
      </c>
      <c r="N12" s="415">
        <v>335</v>
      </c>
      <c r="O12" s="156">
        <v>7962</v>
      </c>
      <c r="P12" s="410">
        <f t="shared" si="4"/>
        <v>9.613155607070414</v>
      </c>
      <c r="Q12" s="415">
        <v>1318</v>
      </c>
      <c r="R12" s="156">
        <v>44675</v>
      </c>
      <c r="S12" s="410">
        <f t="shared" si="5"/>
        <v>6.9666986347297915</v>
      </c>
      <c r="T12" s="415">
        <v>287</v>
      </c>
      <c r="U12" s="156">
        <v>19804</v>
      </c>
      <c r="V12" s="410">
        <f t="shared" si="6"/>
        <v>7.012648546054588</v>
      </c>
      <c r="W12" s="1"/>
      <c r="X12" s="1"/>
      <c r="Y12" s="1"/>
      <c r="Z12" s="1"/>
      <c r="AA12" s="1"/>
      <c r="AB12" s="1"/>
      <c r="AC12" s="1"/>
      <c r="AD12" s="1"/>
      <c r="AE12" s="1"/>
      <c r="AF12" s="1"/>
      <c r="AG12" s="1"/>
      <c r="AH12" s="1"/>
      <c r="AI12" s="1"/>
      <c r="AJ12" s="1"/>
      <c r="AK12" s="1"/>
      <c r="AL12" s="1"/>
      <c r="AM12" s="1"/>
    </row>
    <row r="13" spans="1:39" s="2" customFormat="1" ht="12.75">
      <c r="A13" s="140" t="s">
        <v>112</v>
      </c>
      <c r="B13" s="415">
        <v>213</v>
      </c>
      <c r="C13" s="156">
        <v>7993</v>
      </c>
      <c r="D13" s="410">
        <f t="shared" si="0"/>
        <v>4.767329508177165</v>
      </c>
      <c r="E13" s="415">
        <v>251</v>
      </c>
      <c r="F13" s="156">
        <v>11242</v>
      </c>
      <c r="G13" s="410">
        <f t="shared" si="1"/>
        <v>4.6444757509781</v>
      </c>
      <c r="H13" s="415">
        <v>45</v>
      </c>
      <c r="I13" s="156">
        <v>3727</v>
      </c>
      <c r="J13" s="410">
        <f t="shared" si="2"/>
        <v>2.952663893840364</v>
      </c>
      <c r="K13" s="415">
        <v>7</v>
      </c>
      <c r="L13" s="156">
        <v>491</v>
      </c>
      <c r="M13" s="410">
        <f t="shared" si="3"/>
        <v>2.181931298049149</v>
      </c>
      <c r="N13" s="415">
        <v>182</v>
      </c>
      <c r="O13" s="156">
        <v>5391</v>
      </c>
      <c r="P13" s="410">
        <f t="shared" si="4"/>
        <v>6.50898290350623</v>
      </c>
      <c r="Q13" s="415">
        <v>698</v>
      </c>
      <c r="R13" s="156">
        <v>28844</v>
      </c>
      <c r="S13" s="410">
        <f t="shared" si="5"/>
        <v>4.497984452605397</v>
      </c>
      <c r="T13" s="415">
        <v>243</v>
      </c>
      <c r="U13" s="156">
        <v>17554</v>
      </c>
      <c r="V13" s="410">
        <f t="shared" si="6"/>
        <v>6.215917621563434</v>
      </c>
      <c r="W13" s="1"/>
      <c r="X13" s="1"/>
      <c r="Y13" s="1"/>
      <c r="Z13" s="1"/>
      <c r="AA13" s="1"/>
      <c r="AB13" s="1"/>
      <c r="AC13" s="1"/>
      <c r="AD13" s="1"/>
      <c r="AE13" s="1"/>
      <c r="AF13" s="1"/>
      <c r="AG13" s="1"/>
      <c r="AH13" s="1"/>
      <c r="AI13" s="1"/>
      <c r="AJ13" s="1"/>
      <c r="AK13" s="1"/>
      <c r="AL13" s="1"/>
      <c r="AM13" s="1"/>
    </row>
    <row r="14" spans="1:39" s="2" customFormat="1" ht="12.75">
      <c r="A14" s="140" t="s">
        <v>123</v>
      </c>
      <c r="B14" s="415">
        <v>483</v>
      </c>
      <c r="C14" s="156">
        <v>28628</v>
      </c>
      <c r="D14" s="410">
        <f t="shared" si="0"/>
        <v>17.074829120492417</v>
      </c>
      <c r="E14" s="415">
        <v>995</v>
      </c>
      <c r="F14" s="156">
        <v>55100</v>
      </c>
      <c r="G14" s="410">
        <f t="shared" si="1"/>
        <v>22.76379771205242</v>
      </c>
      <c r="H14" s="415">
        <v>507</v>
      </c>
      <c r="I14" s="156">
        <v>48990</v>
      </c>
      <c r="J14" s="410">
        <f t="shared" si="2"/>
        <v>38.811645870469405</v>
      </c>
      <c r="K14" s="415">
        <v>83</v>
      </c>
      <c r="L14" s="156">
        <v>8303</v>
      </c>
      <c r="M14" s="410">
        <f t="shared" si="3"/>
        <v>36.89730258187797</v>
      </c>
      <c r="N14" s="415">
        <v>410</v>
      </c>
      <c r="O14" s="156">
        <v>15384</v>
      </c>
      <c r="P14" s="410">
        <f t="shared" si="4"/>
        <v>18.574326282237035</v>
      </c>
      <c r="Q14" s="415">
        <v>2478</v>
      </c>
      <c r="R14" s="156">
        <v>156405</v>
      </c>
      <c r="S14" s="410">
        <f t="shared" si="5"/>
        <v>24.39007274683633</v>
      </c>
      <c r="T14" s="415">
        <v>785</v>
      </c>
      <c r="U14" s="156">
        <v>93064</v>
      </c>
      <c r="V14" s="410">
        <f t="shared" si="6"/>
        <v>32.954207447486574</v>
      </c>
      <c r="W14" s="1"/>
      <c r="X14" s="1"/>
      <c r="Y14" s="1"/>
      <c r="Z14" s="1"/>
      <c r="AA14" s="1"/>
      <c r="AB14" s="1"/>
      <c r="AC14" s="1"/>
      <c r="AD14" s="1"/>
      <c r="AE14" s="1"/>
      <c r="AF14" s="1"/>
      <c r="AG14" s="1"/>
      <c r="AH14" s="1"/>
      <c r="AI14" s="1"/>
      <c r="AJ14" s="1"/>
      <c r="AK14" s="1"/>
      <c r="AL14" s="1"/>
      <c r="AM14" s="1"/>
    </row>
    <row r="15" spans="1:39" s="2" customFormat="1" ht="12.75">
      <c r="A15" s="140" t="s">
        <v>113</v>
      </c>
      <c r="B15" s="415">
        <v>278</v>
      </c>
      <c r="C15" s="156">
        <v>8162</v>
      </c>
      <c r="D15" s="410">
        <f t="shared" si="0"/>
        <v>4.868127542317281</v>
      </c>
      <c r="E15" s="415">
        <v>268</v>
      </c>
      <c r="F15" s="156">
        <v>10280</v>
      </c>
      <c r="G15" s="410">
        <f t="shared" si="1"/>
        <v>4.247038847185097</v>
      </c>
      <c r="H15" s="415">
        <v>56</v>
      </c>
      <c r="I15" s="156">
        <v>3529</v>
      </c>
      <c r="J15" s="410">
        <f t="shared" si="2"/>
        <v>2.795801148742325</v>
      </c>
      <c r="K15" s="415">
        <v>12</v>
      </c>
      <c r="L15" s="156">
        <v>928</v>
      </c>
      <c r="M15" s="410">
        <f t="shared" si="3"/>
        <v>4.1238945918322</v>
      </c>
      <c r="N15" s="415">
        <v>231</v>
      </c>
      <c r="O15" s="156">
        <v>3134</v>
      </c>
      <c r="P15" s="410">
        <f t="shared" si="4"/>
        <v>3.783927364049068</v>
      </c>
      <c r="Q15" s="415">
        <v>845</v>
      </c>
      <c r="R15" s="156">
        <v>26033</v>
      </c>
      <c r="S15" s="410">
        <f t="shared" si="5"/>
        <v>4.059632133361403</v>
      </c>
      <c r="T15" s="415">
        <v>171</v>
      </c>
      <c r="U15" s="156">
        <v>11767</v>
      </c>
      <c r="V15" s="410">
        <f t="shared" si="6"/>
        <v>4.166725683772184</v>
      </c>
      <c r="W15" s="1"/>
      <c r="X15" s="1"/>
      <c r="Y15" s="1"/>
      <c r="Z15" s="1"/>
      <c r="AA15" s="1"/>
      <c r="AB15" s="1"/>
      <c r="AC15" s="1"/>
      <c r="AD15" s="1"/>
      <c r="AE15" s="1"/>
      <c r="AF15" s="1"/>
      <c r="AG15" s="1"/>
      <c r="AH15" s="1"/>
      <c r="AI15" s="1"/>
      <c r="AJ15" s="1"/>
      <c r="AK15" s="1"/>
      <c r="AL15" s="1"/>
      <c r="AM15" s="1"/>
    </row>
    <row r="16" spans="1:39" s="2" customFormat="1" ht="12.75">
      <c r="A16" s="72" t="s">
        <v>117</v>
      </c>
      <c r="B16" s="416">
        <v>646</v>
      </c>
      <c r="C16" s="168">
        <v>18539</v>
      </c>
      <c r="D16" s="410">
        <f t="shared" si="0"/>
        <v>11.05736541374909</v>
      </c>
      <c r="E16" s="416">
        <v>576</v>
      </c>
      <c r="F16" s="168">
        <v>19894</v>
      </c>
      <c r="G16" s="410">
        <f t="shared" si="1"/>
        <v>8.218929068667347</v>
      </c>
      <c r="H16" s="416">
        <v>150</v>
      </c>
      <c r="I16" s="168">
        <v>7691</v>
      </c>
      <c r="J16" s="410">
        <f t="shared" si="2"/>
        <v>6.093087740146564</v>
      </c>
      <c r="K16" s="416">
        <v>27</v>
      </c>
      <c r="L16" s="168">
        <v>1154</v>
      </c>
      <c r="M16" s="410">
        <f t="shared" si="3"/>
        <v>5.128205128205128</v>
      </c>
      <c r="N16" s="416">
        <v>509</v>
      </c>
      <c r="O16" s="168">
        <v>7245</v>
      </c>
      <c r="P16" s="410">
        <f t="shared" si="4"/>
        <v>8.747464503042595</v>
      </c>
      <c r="Q16" s="416">
        <v>1908</v>
      </c>
      <c r="R16" s="168">
        <v>54523</v>
      </c>
      <c r="S16" s="410">
        <f t="shared" si="5"/>
        <v>8.502413198911526</v>
      </c>
      <c r="T16" s="416">
        <v>295</v>
      </c>
      <c r="U16" s="168">
        <v>20185</v>
      </c>
      <c r="V16" s="410">
        <f t="shared" si="6"/>
        <v>7.147561649268424</v>
      </c>
      <c r="W16" s="1"/>
      <c r="X16" s="1"/>
      <c r="Y16" s="1"/>
      <c r="Z16" s="1"/>
      <c r="AA16" s="1"/>
      <c r="AB16" s="1"/>
      <c r="AC16" s="1"/>
      <c r="AD16" s="1"/>
      <c r="AE16" s="1"/>
      <c r="AF16" s="1"/>
      <c r="AG16" s="1"/>
      <c r="AH16" s="1"/>
      <c r="AI16" s="1"/>
      <c r="AJ16" s="1"/>
      <c r="AK16" s="1"/>
      <c r="AL16" s="1"/>
      <c r="AM16" s="1"/>
    </row>
    <row r="17" spans="1:39" s="2" customFormat="1" ht="12.75">
      <c r="A17" s="140" t="s">
        <v>114</v>
      </c>
      <c r="B17" s="415">
        <v>705</v>
      </c>
      <c r="C17" s="156">
        <v>19078</v>
      </c>
      <c r="D17" s="410">
        <f t="shared" si="0"/>
        <v>11.378845534468155</v>
      </c>
      <c r="E17" s="415">
        <v>636</v>
      </c>
      <c r="F17" s="156">
        <v>25986</v>
      </c>
      <c r="G17" s="410">
        <f t="shared" si="1"/>
        <v>10.73575403530661</v>
      </c>
      <c r="H17" s="415">
        <v>149</v>
      </c>
      <c r="I17" s="156">
        <v>9234</v>
      </c>
      <c r="J17" s="410">
        <f t="shared" si="2"/>
        <v>7.315508021390374</v>
      </c>
      <c r="K17" s="415">
        <v>13</v>
      </c>
      <c r="L17" s="156">
        <v>615</v>
      </c>
      <c r="M17" s="410">
        <f t="shared" si="3"/>
        <v>2.7329689374750035</v>
      </c>
      <c r="N17" s="415">
        <v>479</v>
      </c>
      <c r="O17" s="156">
        <v>7864</v>
      </c>
      <c r="P17" s="410">
        <f t="shared" si="4"/>
        <v>9.494832415724911</v>
      </c>
      <c r="Q17" s="415">
        <v>1982</v>
      </c>
      <c r="R17" s="156">
        <v>62777</v>
      </c>
      <c r="S17" s="410">
        <f t="shared" si="5"/>
        <v>9.789556579573187</v>
      </c>
      <c r="T17" s="415">
        <v>246</v>
      </c>
      <c r="U17" s="156">
        <v>17132</v>
      </c>
      <c r="V17" s="410">
        <f t="shared" si="6"/>
        <v>6.066486310392205</v>
      </c>
      <c r="W17" s="1"/>
      <c r="X17" s="1"/>
      <c r="Y17" s="1"/>
      <c r="Z17" s="1"/>
      <c r="AA17" s="1"/>
      <c r="AB17" s="1"/>
      <c r="AC17" s="1"/>
      <c r="AD17" s="1"/>
      <c r="AE17" s="1"/>
      <c r="AF17" s="1"/>
      <c r="AG17" s="1"/>
      <c r="AH17" s="1"/>
      <c r="AI17" s="1"/>
      <c r="AJ17" s="1"/>
      <c r="AK17" s="1"/>
      <c r="AL17" s="1"/>
      <c r="AM17" s="1"/>
    </row>
    <row r="18" spans="1:39" s="2" customFormat="1" ht="12.75">
      <c r="A18" s="140" t="s">
        <v>24</v>
      </c>
      <c r="B18" s="415">
        <v>242</v>
      </c>
      <c r="C18" s="156">
        <v>6894</v>
      </c>
      <c r="D18" s="410">
        <f t="shared" si="0"/>
        <v>4.1118440672305</v>
      </c>
      <c r="E18" s="415">
        <v>261</v>
      </c>
      <c r="F18" s="156">
        <v>10426</v>
      </c>
      <c r="G18" s="410">
        <f t="shared" si="1"/>
        <v>4.307356714080917</v>
      </c>
      <c r="H18" s="415">
        <v>57</v>
      </c>
      <c r="I18" s="156">
        <v>3468</v>
      </c>
      <c r="J18" s="410">
        <f t="shared" si="2"/>
        <v>2.7474747474747474</v>
      </c>
      <c r="K18" s="415">
        <v>5</v>
      </c>
      <c r="L18" s="156">
        <v>377</v>
      </c>
      <c r="M18" s="410">
        <f t="shared" si="3"/>
        <v>1.6753321779318313</v>
      </c>
      <c r="N18" s="415">
        <v>197</v>
      </c>
      <c r="O18" s="156">
        <v>3517</v>
      </c>
      <c r="P18" s="410">
        <f t="shared" si="4"/>
        <v>4.246353713899353</v>
      </c>
      <c r="Q18" s="415">
        <v>762</v>
      </c>
      <c r="R18" s="156">
        <v>24682</v>
      </c>
      <c r="S18" s="410">
        <f t="shared" si="5"/>
        <v>3.8489548002775766</v>
      </c>
      <c r="T18" s="415">
        <v>155</v>
      </c>
      <c r="U18" s="156">
        <v>10484</v>
      </c>
      <c r="V18" s="410">
        <f t="shared" si="6"/>
        <v>3.712412005495673</v>
      </c>
      <c r="W18" s="1"/>
      <c r="X18" s="1"/>
      <c r="Y18" s="1"/>
      <c r="Z18" s="1"/>
      <c r="AA18" s="1"/>
      <c r="AB18" s="1"/>
      <c r="AC18" s="1"/>
      <c r="AD18" s="1"/>
      <c r="AE18" s="1"/>
      <c r="AF18" s="1"/>
      <c r="AG18" s="1"/>
      <c r="AH18" s="1"/>
      <c r="AI18" s="1"/>
      <c r="AJ18" s="1"/>
      <c r="AK18" s="1"/>
      <c r="AL18" s="1"/>
      <c r="AM18" s="1"/>
    </row>
    <row r="19" spans="1:39" s="2" customFormat="1" ht="12.75">
      <c r="A19" s="140" t="s">
        <v>115</v>
      </c>
      <c r="B19" s="415">
        <v>642</v>
      </c>
      <c r="C19" s="156">
        <v>18123</v>
      </c>
      <c r="D19" s="410">
        <f t="shared" si="0"/>
        <v>10.80924717586573</v>
      </c>
      <c r="E19" s="415">
        <v>654</v>
      </c>
      <c r="F19" s="156">
        <v>24123</v>
      </c>
      <c r="G19" s="410">
        <f t="shared" si="1"/>
        <v>9.966081528272968</v>
      </c>
      <c r="H19" s="415">
        <v>260</v>
      </c>
      <c r="I19" s="156">
        <v>16669</v>
      </c>
      <c r="J19" s="410">
        <f t="shared" si="2"/>
        <v>13.205783323430381</v>
      </c>
      <c r="K19" s="415">
        <v>85</v>
      </c>
      <c r="L19" s="156">
        <v>5451</v>
      </c>
      <c r="M19" s="410">
        <f t="shared" si="3"/>
        <v>24.223436875083323</v>
      </c>
      <c r="N19" s="415">
        <v>470</v>
      </c>
      <c r="O19" s="156">
        <v>8309</v>
      </c>
      <c r="P19" s="410">
        <f t="shared" si="4"/>
        <v>10.032116294793779</v>
      </c>
      <c r="Q19" s="415">
        <v>2111</v>
      </c>
      <c r="R19" s="156">
        <v>72675</v>
      </c>
      <c r="S19" s="410">
        <f t="shared" si="5"/>
        <v>11.33306823232205</v>
      </c>
      <c r="T19" s="415">
        <v>335</v>
      </c>
      <c r="U19" s="156">
        <v>29433</v>
      </c>
      <c r="V19" s="410">
        <f t="shared" si="6"/>
        <v>10.422302800243623</v>
      </c>
      <c r="W19" s="1"/>
      <c r="X19" s="1"/>
      <c r="Y19" s="1"/>
      <c r="Z19" s="1"/>
      <c r="AA19" s="1"/>
      <c r="AB19" s="1"/>
      <c r="AC19" s="1"/>
      <c r="AD19" s="1"/>
      <c r="AE19" s="1"/>
      <c r="AF19" s="1"/>
      <c r="AG19" s="1"/>
      <c r="AH19" s="1"/>
      <c r="AI19" s="1"/>
      <c r="AJ19" s="1"/>
      <c r="AK19" s="1"/>
      <c r="AL19" s="1"/>
      <c r="AM19" s="1"/>
    </row>
    <row r="20" spans="1:42" s="237" customFormat="1" ht="12.75">
      <c r="A20" s="411" t="s">
        <v>28</v>
      </c>
      <c r="B20" s="417">
        <v>5344</v>
      </c>
      <c r="C20" s="412">
        <v>167662</v>
      </c>
      <c r="D20" s="413">
        <f t="shared" si="0"/>
        <v>100</v>
      </c>
      <c r="E20" s="417">
        <v>6023</v>
      </c>
      <c r="F20" s="412">
        <v>242051</v>
      </c>
      <c r="G20" s="413">
        <f t="shared" si="1"/>
        <v>100</v>
      </c>
      <c r="H20" s="417">
        <v>1845</v>
      </c>
      <c r="I20" s="412">
        <v>126225</v>
      </c>
      <c r="J20" s="413">
        <f t="shared" si="2"/>
        <v>100</v>
      </c>
      <c r="K20" s="417">
        <v>344</v>
      </c>
      <c r="L20" s="412">
        <v>22503</v>
      </c>
      <c r="M20" s="413">
        <f t="shared" si="3"/>
        <v>100</v>
      </c>
      <c r="N20" s="417">
        <v>4284</v>
      </c>
      <c r="O20" s="412">
        <v>82824</v>
      </c>
      <c r="P20" s="413">
        <f t="shared" si="4"/>
        <v>100</v>
      </c>
      <c r="Q20" s="417">
        <v>17840</v>
      </c>
      <c r="R20" s="412">
        <v>641265</v>
      </c>
      <c r="S20" s="413">
        <f t="shared" si="5"/>
        <v>100</v>
      </c>
      <c r="T20" s="417">
        <v>3436</v>
      </c>
      <c r="U20" s="412">
        <v>282404</v>
      </c>
      <c r="V20" s="413">
        <f t="shared" si="6"/>
        <v>100</v>
      </c>
      <c r="W20" s="25"/>
      <c r="X20" s="25"/>
      <c r="Y20" s="25"/>
      <c r="Z20" s="25"/>
      <c r="AA20" s="25"/>
      <c r="AB20" s="25"/>
      <c r="AC20" s="25"/>
      <c r="AD20" s="25"/>
      <c r="AE20" s="25"/>
      <c r="AF20" s="25"/>
      <c r="AG20" s="25"/>
      <c r="AH20" s="25"/>
      <c r="AI20" s="25"/>
      <c r="AJ20" s="25"/>
      <c r="AK20" s="25"/>
      <c r="AL20" s="25"/>
      <c r="AM20" s="25"/>
      <c r="AN20" s="24"/>
      <c r="AO20" s="24"/>
      <c r="AP20" s="24"/>
    </row>
    <row r="22" ht="12.75">
      <c r="A22" s="26" t="s">
        <v>90</v>
      </c>
    </row>
  </sheetData>
  <sheetProtection/>
  <mergeCells count="8">
    <mergeCell ref="A5:A6"/>
    <mergeCell ref="T5:V5"/>
    <mergeCell ref="B5:D5"/>
    <mergeCell ref="E5:G5"/>
    <mergeCell ref="K5:M5"/>
    <mergeCell ref="H5:J5"/>
    <mergeCell ref="N5:P5"/>
    <mergeCell ref="Q5:S5"/>
  </mergeCells>
  <hyperlinks>
    <hyperlink ref="E1" location="Sommaire!A1" display="Retour au sommaire"/>
  </hyperlinks>
  <printOptions/>
  <pageMargins left="0.2362204724409449" right="0.15748031496062992" top="0.984251968503937" bottom="0.984251968503937" header="0.5118110236220472" footer="0.5118110236220472"/>
  <pageSetup fitToHeight="1" fitToWidth="1" horizontalDpi="600" verticalDpi="600" orientation="landscape" paperSize="9" scale="46" r:id="rId1"/>
</worksheet>
</file>

<file path=xl/worksheets/sheet4.xml><?xml version="1.0" encoding="utf-8"?>
<worksheet xmlns="http://schemas.openxmlformats.org/spreadsheetml/2006/main" xmlns:r="http://schemas.openxmlformats.org/officeDocument/2006/relationships">
  <sheetPr>
    <pageSetUpPr fitToPage="1"/>
  </sheetPr>
  <dimension ref="A1:AY42"/>
  <sheetViews>
    <sheetView zoomScalePageLayoutView="0" workbookViewId="0" topLeftCell="A1">
      <selection activeCell="A1" sqref="A1"/>
    </sheetView>
  </sheetViews>
  <sheetFormatPr defaultColWidth="11.421875" defaultRowHeight="12.75"/>
  <cols>
    <col min="1" max="1" width="27.7109375" style="9" customWidth="1"/>
    <col min="2" max="2" width="8.57421875" style="8" customWidth="1"/>
    <col min="3" max="3" width="12.28125" style="8" customWidth="1"/>
    <col min="4" max="4" width="8.00390625" style="8" customWidth="1"/>
    <col min="5" max="5" width="8.7109375" style="8" customWidth="1"/>
    <col min="6" max="6" width="12.140625" style="8" customWidth="1"/>
    <col min="7" max="7" width="10.00390625" style="8" customWidth="1"/>
    <col min="8" max="8" width="8.57421875" style="8" customWidth="1"/>
    <col min="9" max="9" width="12.28125" style="8" customWidth="1"/>
    <col min="10" max="10" width="8.57421875" style="8" customWidth="1"/>
    <col min="11" max="11" width="12.140625" style="8" customWidth="1"/>
    <col min="12" max="12" width="12.421875" style="8" customWidth="1"/>
    <col min="13" max="13" width="7.28125" style="8" customWidth="1"/>
    <col min="14" max="14" width="8.57421875" style="8" customWidth="1"/>
    <col min="15" max="15" width="13.7109375" style="8" customWidth="1"/>
    <col min="16" max="16" width="7.57421875" style="8" customWidth="1"/>
    <col min="17" max="17" width="6.421875" style="8" customWidth="1"/>
    <col min="18" max="18" width="9.28125" style="8" customWidth="1"/>
    <col min="19" max="19" width="11.7109375" style="8" customWidth="1"/>
    <col min="20" max="20" width="7.57421875" style="8" customWidth="1"/>
    <col min="21" max="21" width="6.421875" style="8" customWidth="1"/>
    <col min="22" max="22" width="9.28125" style="8" customWidth="1"/>
    <col min="23" max="23" width="14.140625" style="8" customWidth="1"/>
    <col min="24" max="24" width="13.00390625" style="8" customWidth="1"/>
    <col min="25" max="25" width="11.57421875" style="8" customWidth="1"/>
    <col min="26" max="32" width="11.421875" style="8" customWidth="1"/>
    <col min="33" max="33" width="14.140625" style="8" customWidth="1"/>
    <col min="34" max="34" width="14.28125" style="8" customWidth="1"/>
    <col min="35" max="40" width="11.421875" style="8" customWidth="1"/>
    <col min="41" max="41" width="14.28125" style="8" customWidth="1"/>
    <col min="42" max="51" width="11.421875" style="8" customWidth="1"/>
    <col min="52" max="16384" width="11.421875" style="9" customWidth="1"/>
  </cols>
  <sheetData>
    <row r="1" spans="1:23" ht="15.75">
      <c r="A1" s="59" t="s">
        <v>0</v>
      </c>
      <c r="D1" s="80" t="s">
        <v>53</v>
      </c>
      <c r="L1" s="96"/>
      <c r="M1" s="96"/>
      <c r="N1" s="96"/>
      <c r="O1" s="96"/>
      <c r="P1" s="96"/>
      <c r="Q1" s="96"/>
      <c r="R1" s="96"/>
      <c r="S1" s="96"/>
      <c r="T1" s="96"/>
      <c r="U1" s="96"/>
      <c r="V1" s="96"/>
      <c r="W1" s="96"/>
    </row>
    <row r="2" spans="1:23" ht="15.75">
      <c r="A2" s="7" t="s">
        <v>31</v>
      </c>
      <c r="L2" s="96"/>
      <c r="M2" s="107"/>
      <c r="N2" s="246"/>
      <c r="O2" s="246"/>
      <c r="P2" s="107"/>
      <c r="Q2" s="107"/>
      <c r="R2" s="107"/>
      <c r="S2" s="107"/>
      <c r="T2" s="107"/>
      <c r="U2" s="107"/>
      <c r="V2" s="96"/>
      <c r="W2" s="96"/>
    </row>
    <row r="3" ht="12.75">
      <c r="P3" s="324" t="s">
        <v>137</v>
      </c>
    </row>
    <row r="4" spans="1:21" ht="12.75">
      <c r="A4" s="113"/>
      <c r="B4" s="113"/>
      <c r="C4" s="114"/>
      <c r="D4" s="113"/>
      <c r="E4" s="113"/>
      <c r="F4" s="113"/>
      <c r="G4" s="113"/>
      <c r="H4" s="113"/>
      <c r="I4" s="113"/>
      <c r="J4" s="113"/>
      <c r="K4" s="113"/>
      <c r="L4" s="113"/>
      <c r="M4" s="113"/>
      <c r="N4" s="113"/>
      <c r="O4" s="113"/>
      <c r="P4" s="113"/>
      <c r="Q4" s="113"/>
      <c r="R4" s="113"/>
      <c r="S4" s="113"/>
      <c r="T4" s="113"/>
      <c r="U4" s="119"/>
    </row>
    <row r="5" spans="1:51" ht="12.75" customHeight="1">
      <c r="A5" s="432" t="s">
        <v>30</v>
      </c>
      <c r="B5" s="426" t="s">
        <v>97</v>
      </c>
      <c r="C5" s="427"/>
      <c r="D5" s="428"/>
      <c r="E5" s="426" t="s">
        <v>5</v>
      </c>
      <c r="F5" s="427"/>
      <c r="G5" s="428"/>
      <c r="H5" s="426" t="s">
        <v>122</v>
      </c>
      <c r="I5" s="427"/>
      <c r="J5" s="428"/>
      <c r="K5" s="426" t="s">
        <v>120</v>
      </c>
      <c r="L5" s="427"/>
      <c r="M5" s="428"/>
      <c r="N5" s="426" t="s">
        <v>121</v>
      </c>
      <c r="O5" s="427"/>
      <c r="P5" s="428"/>
      <c r="AU5" s="9"/>
      <c r="AV5" s="9"/>
      <c r="AW5" s="9"/>
      <c r="AX5" s="9"/>
      <c r="AY5" s="9"/>
    </row>
    <row r="6" spans="1:51" ht="12.75">
      <c r="A6" s="432"/>
      <c r="B6" s="429"/>
      <c r="C6" s="430"/>
      <c r="D6" s="431"/>
      <c r="E6" s="429"/>
      <c r="F6" s="430"/>
      <c r="G6" s="431"/>
      <c r="H6" s="429"/>
      <c r="I6" s="430"/>
      <c r="J6" s="431"/>
      <c r="K6" s="429"/>
      <c r="L6" s="430"/>
      <c r="M6" s="431"/>
      <c r="N6" s="429"/>
      <c r="O6" s="430"/>
      <c r="P6" s="431"/>
      <c r="AU6" s="9"/>
      <c r="AV6" s="9"/>
      <c r="AW6" s="9"/>
      <c r="AX6" s="9"/>
      <c r="AY6" s="9"/>
    </row>
    <row r="7" spans="1:51" ht="18.75" customHeight="1">
      <c r="A7" s="432"/>
      <c r="B7" s="383" t="s">
        <v>6</v>
      </c>
      <c r="C7" s="384" t="s">
        <v>7</v>
      </c>
      <c r="D7" s="385" t="s">
        <v>3</v>
      </c>
      <c r="E7" s="383" t="s">
        <v>6</v>
      </c>
      <c r="F7" s="384" t="s">
        <v>7</v>
      </c>
      <c r="G7" s="385" t="s">
        <v>3</v>
      </c>
      <c r="H7" s="383" t="s">
        <v>6</v>
      </c>
      <c r="I7" s="384" t="s">
        <v>7</v>
      </c>
      <c r="J7" s="385" t="s">
        <v>3</v>
      </c>
      <c r="K7" s="383" t="s">
        <v>6</v>
      </c>
      <c r="L7" s="384" t="s">
        <v>7</v>
      </c>
      <c r="M7" s="385" t="s">
        <v>3</v>
      </c>
      <c r="N7" s="383" t="s">
        <v>6</v>
      </c>
      <c r="O7" s="384" t="s">
        <v>7</v>
      </c>
      <c r="P7" s="385" t="s">
        <v>3</v>
      </c>
      <c r="AU7" s="9"/>
      <c r="AV7" s="9"/>
      <c r="AW7" s="9"/>
      <c r="AX7" s="9"/>
      <c r="AY7" s="9"/>
    </row>
    <row r="8" spans="1:51" ht="12.75">
      <c r="A8" s="281" t="s">
        <v>108</v>
      </c>
      <c r="B8" s="282">
        <v>44</v>
      </c>
      <c r="C8" s="283">
        <v>15673</v>
      </c>
      <c r="D8" s="284">
        <f>C8/C$21*100</f>
        <v>26.189760042777888</v>
      </c>
      <c r="E8" s="285">
        <v>173</v>
      </c>
      <c r="F8" s="283">
        <v>66937</v>
      </c>
      <c r="G8" s="284">
        <f>F8/F$21*100</f>
        <v>22.74262377515935</v>
      </c>
      <c r="H8" s="282">
        <v>146</v>
      </c>
      <c r="I8" s="283">
        <v>57951</v>
      </c>
      <c r="J8" s="284">
        <f>I8/I$21*100</f>
        <v>37.20125564107667</v>
      </c>
      <c r="K8" s="282">
        <v>169</v>
      </c>
      <c r="L8" s="283">
        <v>36915</v>
      </c>
      <c r="M8" s="284">
        <f>L8/L$21*100</f>
        <v>20.52692160122778</v>
      </c>
      <c r="N8" s="282">
        <v>532</v>
      </c>
      <c r="O8" s="283">
        <v>177476</v>
      </c>
      <c r="P8" s="284">
        <f>O8/O$21*100</f>
        <v>25.729288383866205</v>
      </c>
      <c r="AU8" s="9"/>
      <c r="AV8" s="9"/>
      <c r="AW8" s="9"/>
      <c r="AX8" s="9"/>
      <c r="AY8" s="9"/>
    </row>
    <row r="9" spans="1:51" ht="12.75">
      <c r="A9" s="264" t="s">
        <v>109</v>
      </c>
      <c r="B9" s="286">
        <v>2</v>
      </c>
      <c r="C9" s="287">
        <v>652</v>
      </c>
      <c r="D9" s="288">
        <f aca="true" t="shared" si="0" ref="D9:D21">C9/C$21*100</f>
        <v>1.0894993650157074</v>
      </c>
      <c r="E9" s="289">
        <v>6</v>
      </c>
      <c r="F9" s="287">
        <v>1312</v>
      </c>
      <c r="G9" s="288">
        <f aca="true" t="shared" si="1" ref="G9:G21">F9/F$21*100</f>
        <v>0.44576724969761217</v>
      </c>
      <c r="H9" s="286">
        <v>1</v>
      </c>
      <c r="I9" s="287">
        <v>230</v>
      </c>
      <c r="J9" s="288">
        <f aca="true" t="shared" si="2" ref="J9:J21">I9/I$21*100</f>
        <v>0.1476469568678303</v>
      </c>
      <c r="K9" s="286">
        <v>14</v>
      </c>
      <c r="L9" s="287">
        <v>1343</v>
      </c>
      <c r="M9" s="288">
        <f aca="true" t="shared" si="3" ref="M9:M21">L9/L$21*100</f>
        <v>0.7467873685615307</v>
      </c>
      <c r="N9" s="286">
        <v>23</v>
      </c>
      <c r="O9" s="287">
        <v>3537</v>
      </c>
      <c r="P9" s="288">
        <f aca="true" t="shared" si="4" ref="P9:P21">O9/O$21*100</f>
        <v>0.5127707014680001</v>
      </c>
      <c r="AU9" s="9"/>
      <c r="AV9" s="9"/>
      <c r="AW9" s="9"/>
      <c r="AX9" s="9"/>
      <c r="AY9" s="9"/>
    </row>
    <row r="10" spans="1:51" ht="12.75">
      <c r="A10" s="264" t="s">
        <v>14</v>
      </c>
      <c r="B10" s="286">
        <v>11</v>
      </c>
      <c r="C10" s="287">
        <v>2883</v>
      </c>
      <c r="D10" s="288">
        <f t="shared" si="0"/>
        <v>4.817525566472829</v>
      </c>
      <c r="E10" s="289">
        <v>38</v>
      </c>
      <c r="F10" s="287">
        <v>12863</v>
      </c>
      <c r="G10" s="288">
        <f t="shared" si="1"/>
        <v>4.370353759802123</v>
      </c>
      <c r="H10" s="286">
        <v>12</v>
      </c>
      <c r="I10" s="287">
        <v>3748</v>
      </c>
      <c r="J10" s="288">
        <f t="shared" si="2"/>
        <v>2.4060034536549044</v>
      </c>
      <c r="K10" s="286">
        <v>44</v>
      </c>
      <c r="L10" s="287">
        <v>7136</v>
      </c>
      <c r="M10" s="288">
        <f t="shared" si="3"/>
        <v>3.968037723049206</v>
      </c>
      <c r="N10" s="286">
        <v>105</v>
      </c>
      <c r="O10" s="287">
        <v>26630</v>
      </c>
      <c r="P10" s="288">
        <f t="shared" si="4"/>
        <v>3.860640028298796</v>
      </c>
      <c r="AU10" s="9"/>
      <c r="AV10" s="9"/>
      <c r="AW10" s="9"/>
      <c r="AX10" s="9"/>
      <c r="AY10" s="9"/>
    </row>
    <row r="11" spans="1:51" ht="12.75">
      <c r="A11" s="264" t="s">
        <v>110</v>
      </c>
      <c r="B11" s="286">
        <v>3</v>
      </c>
      <c r="C11" s="287">
        <v>570</v>
      </c>
      <c r="D11" s="288">
        <f t="shared" si="0"/>
        <v>0.9524764387407259</v>
      </c>
      <c r="E11" s="289">
        <v>10</v>
      </c>
      <c r="F11" s="287">
        <v>7791</v>
      </c>
      <c r="G11" s="288">
        <f t="shared" si="1"/>
        <v>2.647082806702817</v>
      </c>
      <c r="H11" s="286">
        <v>2</v>
      </c>
      <c r="I11" s="287">
        <v>788</v>
      </c>
      <c r="J11" s="288">
        <f t="shared" si="2"/>
        <v>0.5058513130950012</v>
      </c>
      <c r="K11" s="286">
        <v>10</v>
      </c>
      <c r="L11" s="287">
        <v>625</v>
      </c>
      <c r="M11" s="288">
        <f t="shared" si="3"/>
        <v>0.34753693622558207</v>
      </c>
      <c r="N11" s="286">
        <v>25</v>
      </c>
      <c r="O11" s="287">
        <v>9774</v>
      </c>
      <c r="P11" s="288">
        <f t="shared" si="4"/>
        <v>1.4169694193237863</v>
      </c>
      <c r="AU11" s="9"/>
      <c r="AV11" s="9"/>
      <c r="AW11" s="9"/>
      <c r="AX11" s="9"/>
      <c r="AY11" s="9"/>
    </row>
    <row r="12" spans="1:51" ht="12.75">
      <c r="A12" s="264" t="s">
        <v>17</v>
      </c>
      <c r="B12" s="286">
        <v>17</v>
      </c>
      <c r="C12" s="287">
        <v>2137</v>
      </c>
      <c r="D12" s="288">
        <f t="shared" si="0"/>
        <v>3.570951139629704</v>
      </c>
      <c r="E12" s="289">
        <v>50</v>
      </c>
      <c r="F12" s="287">
        <v>11310</v>
      </c>
      <c r="G12" s="288">
        <f t="shared" si="1"/>
        <v>3.842703958902434</v>
      </c>
      <c r="H12" s="286">
        <v>25</v>
      </c>
      <c r="I12" s="287">
        <v>4211</v>
      </c>
      <c r="J12" s="288">
        <f t="shared" si="2"/>
        <v>2.7032231972627536</v>
      </c>
      <c r="K12" s="286">
        <v>85</v>
      </c>
      <c r="L12" s="287">
        <v>8653</v>
      </c>
      <c r="M12" s="288">
        <f t="shared" si="3"/>
        <v>4.811579374655938</v>
      </c>
      <c r="N12" s="286">
        <v>177</v>
      </c>
      <c r="O12" s="287">
        <v>26311</v>
      </c>
      <c r="P12" s="288">
        <f t="shared" si="4"/>
        <v>3.814393533029276</v>
      </c>
      <c r="AU12" s="9"/>
      <c r="AV12" s="9"/>
      <c r="AW12" s="9"/>
      <c r="AX12" s="9"/>
      <c r="AY12" s="9"/>
    </row>
    <row r="13" spans="1:51" ht="12.75">
      <c r="A13" s="264" t="s">
        <v>111</v>
      </c>
      <c r="B13" s="286">
        <v>5</v>
      </c>
      <c r="C13" s="287">
        <v>1226</v>
      </c>
      <c r="D13" s="288">
        <f t="shared" si="0"/>
        <v>2.048659848940579</v>
      </c>
      <c r="E13" s="289">
        <v>25</v>
      </c>
      <c r="F13" s="287">
        <v>6290</v>
      </c>
      <c r="G13" s="288">
        <f t="shared" si="1"/>
        <v>2.137100610211875</v>
      </c>
      <c r="H13" s="286">
        <v>11</v>
      </c>
      <c r="I13" s="287">
        <v>7912</v>
      </c>
      <c r="J13" s="288">
        <f t="shared" si="2"/>
        <v>5.0790553162533625</v>
      </c>
      <c r="K13" s="286">
        <v>31</v>
      </c>
      <c r="L13" s="287">
        <v>3282</v>
      </c>
      <c r="M13" s="288">
        <f t="shared" si="3"/>
        <v>1.8249859595077764</v>
      </c>
      <c r="N13" s="286">
        <v>72</v>
      </c>
      <c r="O13" s="287">
        <v>18710</v>
      </c>
      <c r="P13" s="288">
        <f t="shared" si="4"/>
        <v>2.712451180227956</v>
      </c>
      <c r="AU13" s="9"/>
      <c r="AV13" s="9"/>
      <c r="AW13" s="9"/>
      <c r="AX13" s="9"/>
      <c r="AY13" s="9"/>
    </row>
    <row r="14" spans="1:51" ht="12.75">
      <c r="A14" s="264" t="s">
        <v>112</v>
      </c>
      <c r="B14" s="286">
        <v>3</v>
      </c>
      <c r="C14" s="287">
        <v>978</v>
      </c>
      <c r="D14" s="288">
        <f t="shared" si="0"/>
        <v>1.6342490475235611</v>
      </c>
      <c r="E14" s="289">
        <v>15</v>
      </c>
      <c r="F14" s="287">
        <v>8928</v>
      </c>
      <c r="G14" s="288">
        <f t="shared" si="1"/>
        <v>3.0333917723325317</v>
      </c>
      <c r="H14" s="286">
        <v>2</v>
      </c>
      <c r="I14" s="287">
        <v>2805</v>
      </c>
      <c r="J14" s="288">
        <f t="shared" si="2"/>
        <v>1.8006509304968</v>
      </c>
      <c r="K14" s="286">
        <v>18</v>
      </c>
      <c r="L14" s="287">
        <v>2184</v>
      </c>
      <c r="M14" s="288">
        <f t="shared" si="3"/>
        <v>1.2144330699466739</v>
      </c>
      <c r="N14" s="286">
        <v>38</v>
      </c>
      <c r="O14" s="287">
        <v>14895</v>
      </c>
      <c r="P14" s="288">
        <f t="shared" si="4"/>
        <v>2.1593778904059544</v>
      </c>
      <c r="AU14" s="9"/>
      <c r="AV14" s="9"/>
      <c r="AW14" s="9"/>
      <c r="AX14" s="9"/>
      <c r="AY14" s="9"/>
    </row>
    <row r="15" spans="1:51" ht="12.75">
      <c r="A15" s="264" t="s">
        <v>123</v>
      </c>
      <c r="B15" s="286">
        <v>17</v>
      </c>
      <c r="C15" s="287">
        <v>4417</v>
      </c>
      <c r="D15" s="288">
        <f t="shared" si="0"/>
        <v>7.380856894592608</v>
      </c>
      <c r="E15" s="289">
        <v>59</v>
      </c>
      <c r="F15" s="287">
        <v>18255</v>
      </c>
      <c r="G15" s="288">
        <f t="shared" si="1"/>
        <v>6.20234843233987</v>
      </c>
      <c r="H15" s="286">
        <v>35</v>
      </c>
      <c r="I15" s="287">
        <v>21437</v>
      </c>
      <c r="J15" s="288">
        <f t="shared" si="2"/>
        <v>13.761338323372513</v>
      </c>
      <c r="K15" s="286">
        <v>97</v>
      </c>
      <c r="L15" s="287">
        <v>17457</v>
      </c>
      <c r="M15" s="288">
        <f t="shared" si="3"/>
        <v>9.707123673103977</v>
      </c>
      <c r="N15" s="286">
        <v>208</v>
      </c>
      <c r="O15" s="287">
        <v>61566</v>
      </c>
      <c r="P15" s="288">
        <f t="shared" si="4"/>
        <v>8.925428613677946</v>
      </c>
      <c r="AU15" s="9"/>
      <c r="AV15" s="9"/>
      <c r="AW15" s="9"/>
      <c r="AX15" s="9"/>
      <c r="AY15" s="9"/>
    </row>
    <row r="16" spans="1:51" ht="12.75">
      <c r="A16" s="264" t="s">
        <v>113</v>
      </c>
      <c r="B16" s="286">
        <v>9</v>
      </c>
      <c r="C16" s="287">
        <v>1568</v>
      </c>
      <c r="D16" s="288">
        <f t="shared" si="0"/>
        <v>2.620145712185014</v>
      </c>
      <c r="E16" s="289">
        <v>21</v>
      </c>
      <c r="F16" s="287">
        <v>12256</v>
      </c>
      <c r="G16" s="288">
        <f t="shared" si="1"/>
        <v>4.164118454492328</v>
      </c>
      <c r="H16" s="286">
        <v>6</v>
      </c>
      <c r="I16" s="287">
        <v>2816</v>
      </c>
      <c r="J16" s="288">
        <f t="shared" si="2"/>
        <v>1.8077123066948266</v>
      </c>
      <c r="K16" s="286">
        <v>21</v>
      </c>
      <c r="L16" s="287">
        <v>1710</v>
      </c>
      <c r="M16" s="288">
        <f t="shared" si="3"/>
        <v>0.9508610575131925</v>
      </c>
      <c r="N16" s="286">
        <v>57</v>
      </c>
      <c r="O16" s="287">
        <v>18350</v>
      </c>
      <c r="P16" s="288">
        <f t="shared" si="4"/>
        <v>2.660260778042918</v>
      </c>
      <c r="AU16" s="9"/>
      <c r="AV16" s="9"/>
      <c r="AW16" s="9"/>
      <c r="AX16" s="9"/>
      <c r="AY16" s="9"/>
    </row>
    <row r="17" spans="1:51" ht="12.75">
      <c r="A17" s="264" t="s">
        <v>117</v>
      </c>
      <c r="B17" s="286">
        <v>20</v>
      </c>
      <c r="C17" s="287">
        <v>4772</v>
      </c>
      <c r="D17" s="288">
        <f t="shared" si="0"/>
        <v>7.974065904685515</v>
      </c>
      <c r="E17" s="289">
        <v>107</v>
      </c>
      <c r="F17" s="287">
        <v>40855</v>
      </c>
      <c r="G17" s="288">
        <f t="shared" si="1"/>
        <v>13.880961117679835</v>
      </c>
      <c r="H17" s="286">
        <v>29</v>
      </c>
      <c r="I17" s="287">
        <v>14233</v>
      </c>
      <c r="J17" s="288">
        <f t="shared" si="2"/>
        <v>9.136778856955777</v>
      </c>
      <c r="K17" s="286">
        <v>91</v>
      </c>
      <c r="L17" s="287">
        <v>16626</v>
      </c>
      <c r="M17" s="288">
        <f t="shared" si="3"/>
        <v>9.245038562698443</v>
      </c>
      <c r="N17" s="286">
        <v>247</v>
      </c>
      <c r="O17" s="287">
        <v>76486</v>
      </c>
      <c r="P17" s="288">
        <f t="shared" si="4"/>
        <v>11.088430837568971</v>
      </c>
      <c r="AU17" s="9"/>
      <c r="AV17" s="9"/>
      <c r="AW17" s="9"/>
      <c r="AX17" s="9"/>
      <c r="AY17" s="9"/>
    </row>
    <row r="18" spans="1:51" ht="12.75">
      <c r="A18" s="264" t="s">
        <v>114</v>
      </c>
      <c r="B18" s="286">
        <v>43</v>
      </c>
      <c r="C18" s="287">
        <v>12554</v>
      </c>
      <c r="D18" s="288">
        <f t="shared" si="0"/>
        <v>20.977875810440477</v>
      </c>
      <c r="E18" s="289">
        <v>132</v>
      </c>
      <c r="F18" s="287">
        <v>47312</v>
      </c>
      <c r="G18" s="288">
        <f t="shared" si="1"/>
        <v>16.074801918973648</v>
      </c>
      <c r="H18" s="286">
        <v>33</v>
      </c>
      <c r="I18" s="287">
        <v>10049</v>
      </c>
      <c r="J18" s="288">
        <f t="shared" si="2"/>
        <v>6.450888128542724</v>
      </c>
      <c r="K18" s="286">
        <v>151</v>
      </c>
      <c r="L18" s="287">
        <v>30771</v>
      </c>
      <c r="M18" s="288">
        <f t="shared" si="3"/>
        <v>17.110494503355817</v>
      </c>
      <c r="N18" s="286">
        <v>359</v>
      </c>
      <c r="O18" s="287">
        <v>100686</v>
      </c>
      <c r="P18" s="288">
        <f t="shared" si="4"/>
        <v>14.59678565111876</v>
      </c>
      <c r="AU18" s="9"/>
      <c r="AV18" s="9"/>
      <c r="AW18" s="9"/>
      <c r="AX18" s="9"/>
      <c r="AY18" s="9"/>
    </row>
    <row r="19" spans="1:51" ht="12.75">
      <c r="A19" s="264" t="s">
        <v>24</v>
      </c>
      <c r="B19" s="286">
        <v>19</v>
      </c>
      <c r="C19" s="287">
        <v>4789</v>
      </c>
      <c r="D19" s="288">
        <f t="shared" si="0"/>
        <v>8.002473096718134</v>
      </c>
      <c r="E19" s="289">
        <v>30</v>
      </c>
      <c r="F19" s="287">
        <v>9248</v>
      </c>
      <c r="G19" s="288">
        <f t="shared" si="1"/>
        <v>3.1421154917709733</v>
      </c>
      <c r="H19" s="286">
        <v>10</v>
      </c>
      <c r="I19" s="287">
        <v>2784</v>
      </c>
      <c r="J19" s="288">
        <f t="shared" si="2"/>
        <v>1.7871701213914761</v>
      </c>
      <c r="K19" s="286">
        <v>59</v>
      </c>
      <c r="L19" s="287">
        <v>13366</v>
      </c>
      <c r="M19" s="288">
        <f t="shared" si="3"/>
        <v>7.432285903345807</v>
      </c>
      <c r="N19" s="286">
        <v>118</v>
      </c>
      <c r="O19" s="287">
        <v>30187</v>
      </c>
      <c r="P19" s="288">
        <f t="shared" si="4"/>
        <v>4.376310196554853</v>
      </c>
      <c r="AU19" s="9"/>
      <c r="AV19" s="9"/>
      <c r="AW19" s="9"/>
      <c r="AX19" s="9"/>
      <c r="AY19" s="9"/>
    </row>
    <row r="20" spans="1:51" ht="12.75">
      <c r="A20" s="264" t="s">
        <v>115</v>
      </c>
      <c r="B20" s="286">
        <v>24</v>
      </c>
      <c r="C20" s="287">
        <v>7625</v>
      </c>
      <c r="D20" s="288">
        <f t="shared" si="0"/>
        <v>12.741461132277255</v>
      </c>
      <c r="E20" s="289">
        <v>119</v>
      </c>
      <c r="F20" s="287">
        <v>50967</v>
      </c>
      <c r="G20" s="288">
        <f t="shared" si="1"/>
        <v>17.316630651934602</v>
      </c>
      <c r="H20" s="286">
        <v>59</v>
      </c>
      <c r="I20" s="287">
        <v>26813</v>
      </c>
      <c r="J20" s="288">
        <f t="shared" si="2"/>
        <v>17.212425454335364</v>
      </c>
      <c r="K20" s="286">
        <v>184</v>
      </c>
      <c r="L20" s="287">
        <v>39769</v>
      </c>
      <c r="M20" s="288">
        <f t="shared" si="3"/>
        <v>22.113914266808276</v>
      </c>
      <c r="N20" s="286">
        <v>386</v>
      </c>
      <c r="O20" s="287">
        <v>125174</v>
      </c>
      <c r="P20" s="288">
        <f t="shared" si="4"/>
        <v>18.146892786416576</v>
      </c>
      <c r="AU20" s="9"/>
      <c r="AV20" s="9"/>
      <c r="AW20" s="9"/>
      <c r="AX20" s="9"/>
      <c r="AY20" s="9"/>
    </row>
    <row r="21" spans="1:51" ht="12.75">
      <c r="A21" s="290" t="s">
        <v>28</v>
      </c>
      <c r="B21" s="291">
        <v>217</v>
      </c>
      <c r="C21" s="292">
        <v>59844</v>
      </c>
      <c r="D21" s="293">
        <f t="shared" si="0"/>
        <v>100</v>
      </c>
      <c r="E21" s="294">
        <v>785</v>
      </c>
      <c r="F21" s="292">
        <v>294324</v>
      </c>
      <c r="G21" s="293">
        <f t="shared" si="1"/>
        <v>100</v>
      </c>
      <c r="H21" s="291">
        <v>371</v>
      </c>
      <c r="I21" s="292">
        <v>155777</v>
      </c>
      <c r="J21" s="293">
        <f t="shared" si="2"/>
        <v>100</v>
      </c>
      <c r="K21" s="291">
        <v>974</v>
      </c>
      <c r="L21" s="292">
        <v>179837</v>
      </c>
      <c r="M21" s="293">
        <f t="shared" si="3"/>
        <v>100</v>
      </c>
      <c r="N21" s="291">
        <v>2347</v>
      </c>
      <c r="O21" s="292">
        <v>689782</v>
      </c>
      <c r="P21" s="293">
        <f t="shared" si="4"/>
        <v>100</v>
      </c>
      <c r="AU21" s="9"/>
      <c r="AV21" s="9"/>
      <c r="AW21" s="9"/>
      <c r="AX21" s="9"/>
      <c r="AY21" s="9"/>
    </row>
    <row r="22" spans="1:21" ht="12.75">
      <c r="A22" s="103"/>
      <c r="B22" s="295"/>
      <c r="C22" s="295"/>
      <c r="D22" s="295"/>
      <c r="E22" s="295"/>
      <c r="F22" s="295"/>
      <c r="G22" s="295"/>
      <c r="H22" s="295"/>
      <c r="I22" s="295"/>
      <c r="J22" s="295"/>
      <c r="K22" s="295"/>
      <c r="L22" s="295"/>
      <c r="M22" s="295"/>
      <c r="N22" s="295"/>
      <c r="O22" s="295"/>
      <c r="P22" s="295"/>
      <c r="Q22" s="76"/>
      <c r="R22" s="76"/>
      <c r="S22" s="76"/>
      <c r="T22" s="76"/>
      <c r="U22" s="76"/>
    </row>
    <row r="23" spans="1:21" ht="12.75">
      <c r="A23" s="75" t="s">
        <v>90</v>
      </c>
      <c r="B23" s="77"/>
      <c r="C23" s="21"/>
      <c r="D23" s="21"/>
      <c r="E23" s="21"/>
      <c r="F23" s="21"/>
      <c r="G23" s="21"/>
      <c r="H23" s="21"/>
      <c r="I23" s="21"/>
      <c r="J23" s="21"/>
      <c r="K23" s="21"/>
      <c r="L23" s="21"/>
      <c r="M23" s="21"/>
      <c r="N23" s="21"/>
      <c r="O23" s="21"/>
      <c r="P23" s="21"/>
      <c r="Q23" s="21"/>
      <c r="R23" s="21"/>
      <c r="S23" s="21"/>
      <c r="T23" s="21"/>
      <c r="U23" s="21"/>
    </row>
    <row r="24" ht="12.75">
      <c r="J24" s="15"/>
    </row>
    <row r="26" spans="1:21" ht="15">
      <c r="A26" s="279"/>
      <c r="H26" s="279"/>
      <c r="I26" s="279"/>
      <c r="J26" s="279"/>
      <c r="K26" s="279"/>
      <c r="L26" s="279"/>
      <c r="M26" s="279"/>
      <c r="N26" s="279"/>
      <c r="O26" s="279"/>
      <c r="P26" s="279"/>
      <c r="Q26" s="279"/>
      <c r="R26" s="279"/>
      <c r="S26" s="279"/>
      <c r="T26" s="279"/>
      <c r="U26" s="279"/>
    </row>
    <row r="27" spans="1:21" ht="15">
      <c r="A27" s="321"/>
      <c r="B27" s="320"/>
      <c r="D27" s="321"/>
      <c r="E27" s="321"/>
      <c r="F27" s="320"/>
      <c r="H27" s="321"/>
      <c r="I27" s="321"/>
      <c r="J27" s="321"/>
      <c r="K27" s="321"/>
      <c r="N27" s="321"/>
      <c r="O27" s="321"/>
      <c r="P27" s="321"/>
      <c r="Q27" s="321"/>
      <c r="R27" s="321"/>
      <c r="S27" s="321"/>
      <c r="T27" s="279"/>
      <c r="U27" s="279"/>
    </row>
    <row r="28" spans="1:21" ht="15">
      <c r="A28" s="332"/>
      <c r="B28" s="321"/>
      <c r="C28" s="321"/>
      <c r="D28" s="321"/>
      <c r="E28" s="321"/>
      <c r="F28" s="321"/>
      <c r="G28" s="321"/>
      <c r="H28" s="321"/>
      <c r="I28" s="321"/>
      <c r="J28" s="321"/>
      <c r="K28" s="321"/>
      <c r="N28" s="321"/>
      <c r="O28" s="321"/>
      <c r="P28" s="321"/>
      <c r="Q28" s="321"/>
      <c r="R28" s="321"/>
      <c r="S28" s="321"/>
      <c r="T28" s="279"/>
      <c r="U28" s="279"/>
    </row>
    <row r="29" spans="1:21" ht="15">
      <c r="A29" s="323"/>
      <c r="D29" s="322"/>
      <c r="E29" s="322"/>
      <c r="H29" s="322"/>
      <c r="I29" s="322"/>
      <c r="J29" s="322"/>
      <c r="K29" s="322"/>
      <c r="N29" s="322"/>
      <c r="O29" s="322"/>
      <c r="P29" s="322"/>
      <c r="Q29" s="322"/>
      <c r="R29" s="322"/>
      <c r="S29" s="322"/>
      <c r="T29" s="280"/>
      <c r="U29" s="280"/>
    </row>
    <row r="30" spans="1:21" ht="15">
      <c r="A30" s="323"/>
      <c r="D30" s="322"/>
      <c r="E30" s="322"/>
      <c r="H30" s="322"/>
      <c r="I30" s="322"/>
      <c r="J30" s="322"/>
      <c r="K30" s="322"/>
      <c r="N30" s="322"/>
      <c r="O30" s="322"/>
      <c r="P30" s="322"/>
      <c r="Q30" s="322"/>
      <c r="R30" s="322"/>
      <c r="S30" s="322"/>
      <c r="T30" s="280"/>
      <c r="U30" s="280"/>
    </row>
    <row r="31" spans="1:21" ht="15">
      <c r="A31" s="323"/>
      <c r="D31" s="322"/>
      <c r="E31" s="322"/>
      <c r="H31" s="322"/>
      <c r="I31" s="322"/>
      <c r="J31" s="322"/>
      <c r="K31" s="322"/>
      <c r="N31" s="322"/>
      <c r="O31" s="322"/>
      <c r="P31" s="322"/>
      <c r="Q31" s="322"/>
      <c r="R31" s="322"/>
      <c r="S31" s="322"/>
      <c r="T31" s="280"/>
      <c r="U31" s="280"/>
    </row>
    <row r="32" spans="1:21" ht="15">
      <c r="A32" s="323"/>
      <c r="D32" s="322"/>
      <c r="E32" s="322"/>
      <c r="H32" s="322"/>
      <c r="I32" s="322"/>
      <c r="J32" s="322"/>
      <c r="K32" s="322"/>
      <c r="N32" s="322"/>
      <c r="O32" s="322"/>
      <c r="P32" s="322"/>
      <c r="Q32" s="322"/>
      <c r="R32" s="322"/>
      <c r="S32" s="322"/>
      <c r="T32" s="280"/>
      <c r="U32" s="280"/>
    </row>
    <row r="33" spans="1:21" ht="15">
      <c r="A33" s="323"/>
      <c r="D33" s="322"/>
      <c r="E33" s="322"/>
      <c r="H33" s="322"/>
      <c r="I33" s="322"/>
      <c r="J33" s="322"/>
      <c r="K33" s="322"/>
      <c r="N33" s="322"/>
      <c r="O33" s="322"/>
      <c r="P33" s="322"/>
      <c r="Q33" s="322"/>
      <c r="R33" s="322"/>
      <c r="S33" s="322"/>
      <c r="T33" s="280"/>
      <c r="U33" s="280"/>
    </row>
    <row r="34" spans="1:21" ht="15">
      <c r="A34" s="323"/>
      <c r="D34" s="322"/>
      <c r="E34" s="322"/>
      <c r="H34" s="322"/>
      <c r="I34" s="322"/>
      <c r="J34" s="322"/>
      <c r="K34" s="322"/>
      <c r="N34" s="322"/>
      <c r="O34" s="322"/>
      <c r="P34" s="322"/>
      <c r="Q34" s="322"/>
      <c r="R34" s="322"/>
      <c r="S34" s="322"/>
      <c r="T34" s="280"/>
      <c r="U34" s="280"/>
    </row>
    <row r="35" spans="1:21" ht="15">
      <c r="A35" s="323"/>
      <c r="D35" s="322"/>
      <c r="E35" s="322"/>
      <c r="H35" s="322"/>
      <c r="I35" s="322"/>
      <c r="J35" s="322"/>
      <c r="K35" s="322"/>
      <c r="N35" s="322"/>
      <c r="O35" s="322"/>
      <c r="P35" s="322"/>
      <c r="Q35" s="322"/>
      <c r="R35" s="322"/>
      <c r="S35" s="322"/>
      <c r="T35" s="280"/>
      <c r="U35" s="280"/>
    </row>
    <row r="36" spans="1:21" ht="15">
      <c r="A36" s="323"/>
      <c r="D36" s="322"/>
      <c r="E36" s="322"/>
      <c r="H36" s="322"/>
      <c r="I36" s="322"/>
      <c r="J36" s="322"/>
      <c r="K36" s="322"/>
      <c r="N36" s="322"/>
      <c r="O36" s="322"/>
      <c r="P36" s="322"/>
      <c r="Q36" s="322"/>
      <c r="R36" s="322"/>
      <c r="S36" s="322"/>
      <c r="T36" s="280"/>
      <c r="U36" s="280"/>
    </row>
    <row r="37" spans="1:21" ht="15">
      <c r="A37" s="323"/>
      <c r="D37" s="322"/>
      <c r="E37" s="322"/>
      <c r="H37" s="322"/>
      <c r="I37" s="322"/>
      <c r="J37" s="322"/>
      <c r="K37" s="322"/>
      <c r="N37" s="322"/>
      <c r="O37" s="322"/>
      <c r="P37" s="322"/>
      <c r="Q37" s="322"/>
      <c r="R37" s="322"/>
      <c r="S37" s="322"/>
      <c r="T37" s="280"/>
      <c r="U37" s="280"/>
    </row>
    <row r="38" spans="1:21" ht="15">
      <c r="A38" s="323"/>
      <c r="D38" s="322"/>
      <c r="E38" s="322"/>
      <c r="H38" s="322"/>
      <c r="I38" s="322"/>
      <c r="J38" s="322"/>
      <c r="K38" s="322"/>
      <c r="N38" s="322"/>
      <c r="O38" s="322"/>
      <c r="P38" s="322"/>
      <c r="Q38" s="322"/>
      <c r="R38" s="322"/>
      <c r="S38" s="322"/>
      <c r="T38" s="280"/>
      <c r="U38" s="280"/>
    </row>
    <row r="39" spans="1:21" ht="15">
      <c r="A39" s="323"/>
      <c r="D39" s="322"/>
      <c r="E39" s="322"/>
      <c r="H39" s="322"/>
      <c r="I39" s="322"/>
      <c r="J39" s="322"/>
      <c r="K39" s="322"/>
      <c r="N39" s="322"/>
      <c r="O39" s="322"/>
      <c r="P39" s="322"/>
      <c r="Q39" s="322"/>
      <c r="R39" s="322"/>
      <c r="S39" s="322"/>
      <c r="T39" s="280"/>
      <c r="U39" s="280"/>
    </row>
    <row r="40" spans="1:21" ht="15">
      <c r="A40" s="323"/>
      <c r="D40" s="322"/>
      <c r="E40" s="322"/>
      <c r="H40" s="322"/>
      <c r="I40" s="322"/>
      <c r="J40" s="322"/>
      <c r="K40" s="322"/>
      <c r="N40" s="322"/>
      <c r="O40" s="322"/>
      <c r="P40" s="322"/>
      <c r="Q40" s="322"/>
      <c r="R40" s="322"/>
      <c r="S40" s="322"/>
      <c r="T40" s="280"/>
      <c r="U40" s="280"/>
    </row>
    <row r="41" spans="1:21" ht="15">
      <c r="A41" s="323"/>
      <c r="D41" s="322"/>
      <c r="E41" s="322"/>
      <c r="H41" s="322"/>
      <c r="I41" s="322"/>
      <c r="J41" s="322"/>
      <c r="K41" s="322"/>
      <c r="N41" s="322"/>
      <c r="O41" s="322"/>
      <c r="P41" s="322"/>
      <c r="Q41" s="322"/>
      <c r="R41" s="322"/>
      <c r="S41" s="322"/>
      <c r="T41" s="280"/>
      <c r="U41" s="280"/>
    </row>
    <row r="42" spans="1:21" ht="15">
      <c r="A42" s="323"/>
      <c r="D42" s="322"/>
      <c r="E42" s="322"/>
      <c r="H42" s="322"/>
      <c r="I42" s="322"/>
      <c r="J42" s="322"/>
      <c r="K42" s="322"/>
      <c r="N42" s="322"/>
      <c r="O42" s="322"/>
      <c r="P42" s="322"/>
      <c r="Q42" s="322"/>
      <c r="R42" s="322"/>
      <c r="S42" s="322"/>
      <c r="T42" s="280"/>
      <c r="U42" s="280"/>
    </row>
  </sheetData>
  <sheetProtection/>
  <mergeCells count="6">
    <mergeCell ref="N5:P6"/>
    <mergeCell ref="A5:A7"/>
    <mergeCell ref="B5:D6"/>
    <mergeCell ref="E5:G6"/>
    <mergeCell ref="H5:J6"/>
    <mergeCell ref="K5:M6"/>
  </mergeCells>
  <hyperlinks>
    <hyperlink ref="D1" location="Sommaire!A1" display="Retour au sommaire"/>
  </hyperlinks>
  <printOptions/>
  <pageMargins left="0.17" right="0.17" top="0.51" bottom="0.984251969" header="0.3" footer="0.4921259845"/>
  <pageSetup fitToHeight="1" fitToWidth="1" horizontalDpi="600" verticalDpi="600" orientation="landscape" paperSize="9" scale="67" r:id="rId1"/>
  <headerFooter alignWithMargins="0">
    <oddFooter>&amp;C&amp;F&amp;R&amp;A  &amp;D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DV55"/>
  <sheetViews>
    <sheetView zoomScalePageLayoutView="0" workbookViewId="0" topLeftCell="A1">
      <selection activeCell="A1" sqref="A1"/>
    </sheetView>
  </sheetViews>
  <sheetFormatPr defaultColWidth="11.421875" defaultRowHeight="9.75" customHeight="1"/>
  <cols>
    <col min="1" max="1" width="27.140625" style="47" customWidth="1"/>
    <col min="2" max="2" width="9.00390625" style="38" customWidth="1"/>
    <col min="3" max="3" width="9.57421875" style="38" customWidth="1"/>
    <col min="4" max="4" width="7.140625" style="38" customWidth="1"/>
    <col min="5" max="5" width="9.140625" style="38" customWidth="1"/>
    <col min="6" max="6" width="10.140625" style="39" customWidth="1"/>
    <col min="7" max="7" width="9.00390625" style="39" customWidth="1"/>
    <col min="8" max="8" width="7.8515625" style="48" customWidth="1"/>
    <col min="9" max="9" width="10.57421875" style="38" customWidth="1"/>
    <col min="10" max="10" width="11.57421875" style="38" customWidth="1"/>
    <col min="11" max="11" width="9.8515625" style="38" customWidth="1"/>
    <col min="12" max="12" width="11.140625" style="38" customWidth="1"/>
    <col min="13" max="13" width="11.28125" style="38" customWidth="1"/>
    <col min="14" max="14" width="9.00390625" style="38" customWidth="1"/>
    <col min="15" max="15" width="10.8515625" style="38" customWidth="1"/>
    <col min="16" max="16" width="7.421875" style="38" customWidth="1"/>
    <col min="17" max="17" width="9.7109375" style="38" customWidth="1"/>
    <col min="18" max="18" width="11.28125" style="39" customWidth="1"/>
    <col min="19" max="19" width="9.28125" style="39" customWidth="1"/>
    <col min="20" max="20" width="7.28125" style="48" customWidth="1"/>
    <col min="21" max="21" width="7.28125" style="38" customWidth="1"/>
    <col min="22" max="22" width="12.00390625" style="42" customWidth="1"/>
    <col min="23" max="23" width="15.57421875" style="42" customWidth="1"/>
    <col min="24" max="24" width="9.00390625" style="42" customWidth="1"/>
    <col min="25" max="25" width="8.7109375" style="42" customWidth="1"/>
    <col min="26" max="126" width="11.421875" style="42" customWidth="1"/>
    <col min="127" max="16384" width="11.421875" style="34" customWidth="1"/>
  </cols>
  <sheetData>
    <row r="1" spans="1:21" ht="18" customHeight="1">
      <c r="A1" s="219" t="s">
        <v>0</v>
      </c>
      <c r="C1" s="43"/>
      <c r="D1" s="78" t="s">
        <v>53</v>
      </c>
      <c r="E1" s="43"/>
      <c r="F1" s="45"/>
      <c r="G1" s="45"/>
      <c r="H1" s="46"/>
      <c r="I1" s="43"/>
      <c r="J1" s="43"/>
      <c r="K1" s="43"/>
      <c r="L1" s="43"/>
      <c r="M1" s="43"/>
      <c r="N1" s="43"/>
      <c r="O1" s="43"/>
      <c r="P1" s="43"/>
      <c r="Q1" s="43"/>
      <c r="R1" s="45"/>
      <c r="S1" s="45"/>
      <c r="T1" s="46"/>
      <c r="U1" s="43"/>
    </row>
    <row r="2" spans="1:21" ht="12.75">
      <c r="A2" s="149" t="s">
        <v>33</v>
      </c>
      <c r="B2" s="25"/>
      <c r="C2" s="25"/>
      <c r="D2" s="25"/>
      <c r="E2" s="25"/>
      <c r="F2" s="27"/>
      <c r="G2" s="27"/>
      <c r="H2" s="60"/>
      <c r="I2" s="25"/>
      <c r="J2" s="25"/>
      <c r="K2" s="25"/>
      <c r="L2" s="25"/>
      <c r="M2" s="25"/>
      <c r="N2" s="25"/>
      <c r="O2" s="25"/>
      <c r="P2" s="25"/>
      <c r="Q2" s="25"/>
      <c r="R2" s="27"/>
      <c r="S2" s="27"/>
      <c r="T2" s="60"/>
      <c r="U2" s="3"/>
    </row>
    <row r="3" spans="2:21" ht="9.75" customHeight="1" hidden="1">
      <c r="B3" s="109"/>
      <c r="C3" s="109"/>
      <c r="D3" s="109"/>
      <c r="E3" s="109"/>
      <c r="F3" s="110"/>
      <c r="G3" s="110"/>
      <c r="H3" s="111"/>
      <c r="I3" s="109"/>
      <c r="J3" s="109"/>
      <c r="K3" s="109"/>
      <c r="L3" s="109"/>
      <c r="M3" s="109"/>
      <c r="N3" s="109"/>
      <c r="O3" s="109"/>
      <c r="P3" s="109"/>
      <c r="Q3" s="109"/>
      <c r="R3" s="108"/>
      <c r="S3" s="108"/>
      <c r="T3" s="108"/>
      <c r="U3" s="109"/>
    </row>
    <row r="4" spans="2:23" ht="9.75" customHeight="1" hidden="1">
      <c r="B4" s="109"/>
      <c r="C4" s="109"/>
      <c r="D4" s="109"/>
      <c r="E4" s="109"/>
      <c r="F4" s="110"/>
      <c r="G4" s="110"/>
      <c r="H4" s="111"/>
      <c r="I4" s="109"/>
      <c r="J4" s="109"/>
      <c r="K4" s="109"/>
      <c r="L4" s="109"/>
      <c r="M4" s="109"/>
      <c r="N4" s="109"/>
      <c r="O4" s="109"/>
      <c r="P4" s="109"/>
      <c r="Q4" s="109"/>
      <c r="R4" s="108"/>
      <c r="S4" s="108"/>
      <c r="T4" s="108"/>
      <c r="U4" s="109"/>
      <c r="W4" s="42" t="s">
        <v>96</v>
      </c>
    </row>
    <row r="5" spans="2:21" ht="12" customHeight="1" hidden="1">
      <c r="B5" s="109" t="s">
        <v>30</v>
      </c>
      <c r="C5" s="109" t="s">
        <v>73</v>
      </c>
      <c r="D5" s="109"/>
      <c r="E5" s="109"/>
      <c r="F5" s="110"/>
      <c r="G5" s="110" t="s">
        <v>5</v>
      </c>
      <c r="H5" s="111"/>
      <c r="I5" s="109"/>
      <c r="J5" s="109"/>
      <c r="K5" s="109" t="s">
        <v>32</v>
      </c>
      <c r="L5" s="109"/>
      <c r="M5" s="109"/>
      <c r="N5" s="109"/>
      <c r="O5" s="109" t="s">
        <v>61</v>
      </c>
      <c r="P5" s="109"/>
      <c r="Q5" s="109"/>
      <c r="R5" s="108"/>
      <c r="S5" s="108" t="s">
        <v>74</v>
      </c>
      <c r="T5" s="108"/>
      <c r="U5" s="109"/>
    </row>
    <row r="6" spans="1:22" ht="12" customHeight="1" hidden="1">
      <c r="A6" s="116"/>
      <c r="B6" s="117"/>
      <c r="C6" s="115" t="s">
        <v>6</v>
      </c>
      <c r="D6" s="112" t="s">
        <v>7</v>
      </c>
      <c r="E6" s="109" t="s">
        <v>3</v>
      </c>
      <c r="F6" s="110" t="s">
        <v>8</v>
      </c>
      <c r="G6" s="110" t="s">
        <v>6</v>
      </c>
      <c r="H6" s="111" t="s">
        <v>7</v>
      </c>
      <c r="I6" s="109" t="s">
        <v>3</v>
      </c>
      <c r="J6" s="109" t="s">
        <v>8</v>
      </c>
      <c r="K6" s="109" t="s">
        <v>6</v>
      </c>
      <c r="L6" s="109" t="s">
        <v>7</v>
      </c>
      <c r="M6" s="109" t="s">
        <v>3</v>
      </c>
      <c r="N6" s="109" t="s">
        <v>8</v>
      </c>
      <c r="O6" s="109" t="s">
        <v>6</v>
      </c>
      <c r="P6" s="109" t="s">
        <v>7</v>
      </c>
      <c r="Q6" s="109" t="s">
        <v>3</v>
      </c>
      <c r="R6" s="108" t="s">
        <v>8</v>
      </c>
      <c r="S6" s="108" t="s">
        <v>6</v>
      </c>
      <c r="T6" s="108" t="s">
        <v>7</v>
      </c>
      <c r="U6" s="109" t="s">
        <v>3</v>
      </c>
      <c r="V6" s="42" t="s">
        <v>8</v>
      </c>
    </row>
    <row r="7" spans="1:22" ht="12" customHeight="1" hidden="1">
      <c r="A7" s="47">
        <v>42</v>
      </c>
      <c r="B7" s="109" t="s">
        <v>9</v>
      </c>
      <c r="C7" s="82">
        <v>32</v>
      </c>
      <c r="D7" s="112">
        <v>3139</v>
      </c>
      <c r="E7" s="109">
        <v>1.57353612014818</v>
      </c>
      <c r="F7" s="110" t="e">
        <v>#N/A</v>
      </c>
      <c r="G7" s="110">
        <v>29</v>
      </c>
      <c r="H7" s="111">
        <v>4753</v>
      </c>
      <c r="I7" s="109">
        <v>1.5818972116274272</v>
      </c>
      <c r="J7" s="109" t="e">
        <v>#N/A</v>
      </c>
      <c r="K7" s="109">
        <v>5</v>
      </c>
      <c r="L7" s="109">
        <v>749</v>
      </c>
      <c r="M7" s="109">
        <v>0.4648853303540949</v>
      </c>
      <c r="N7" s="109" t="e">
        <v>#N/A</v>
      </c>
      <c r="O7" s="109">
        <v>0</v>
      </c>
      <c r="P7" s="109">
        <v>0</v>
      </c>
      <c r="Q7" s="109">
        <v>0</v>
      </c>
      <c r="R7" s="108"/>
      <c r="S7" s="108">
        <v>105</v>
      </c>
      <c r="T7" s="108">
        <v>11265</v>
      </c>
      <c r="U7" s="109">
        <v>1.2666326349331996</v>
      </c>
      <c r="V7" s="42" t="e">
        <v>#N/A</v>
      </c>
    </row>
    <row r="8" spans="1:22" ht="12" customHeight="1" hidden="1">
      <c r="A8" s="47">
        <v>72</v>
      </c>
      <c r="B8" s="109" t="s">
        <v>10</v>
      </c>
      <c r="C8" s="82">
        <v>187</v>
      </c>
      <c r="D8" s="112">
        <v>16907</v>
      </c>
      <c r="E8" s="109">
        <v>8.475238988004232</v>
      </c>
      <c r="F8" s="110" t="e">
        <v>#N/A</v>
      </c>
      <c r="G8" s="110">
        <v>246</v>
      </c>
      <c r="H8" s="111">
        <v>40988</v>
      </c>
      <c r="I8" s="109">
        <v>13.641658512557328</v>
      </c>
      <c r="J8" s="109" t="e">
        <v>#N/A</v>
      </c>
      <c r="K8" s="109">
        <v>121</v>
      </c>
      <c r="L8" s="109">
        <v>32652</v>
      </c>
      <c r="M8" s="109">
        <v>20.26626943487571</v>
      </c>
      <c r="N8" s="109" t="e">
        <v>#N/A</v>
      </c>
      <c r="O8" s="109">
        <v>25</v>
      </c>
      <c r="P8" s="109">
        <v>10269</v>
      </c>
      <c r="Q8" s="109">
        <v>15.680735401905693</v>
      </c>
      <c r="R8" s="108" t="e">
        <v>#N/A</v>
      </c>
      <c r="S8" s="108">
        <v>749</v>
      </c>
      <c r="T8" s="108">
        <v>108928</v>
      </c>
      <c r="U8" s="109">
        <v>12.247825979405553</v>
      </c>
      <c r="V8" s="42" t="e">
        <v>#N/A</v>
      </c>
    </row>
    <row r="9" spans="1:22" ht="12" customHeight="1" hidden="1">
      <c r="A9" s="47">
        <v>83</v>
      </c>
      <c r="B9" s="109" t="s">
        <v>11</v>
      </c>
      <c r="C9" s="82">
        <v>80</v>
      </c>
      <c r="D9" s="112">
        <v>4906</v>
      </c>
      <c r="E9" s="109">
        <v>2.4593081253415012</v>
      </c>
      <c r="F9" s="110" t="e">
        <v>#N/A</v>
      </c>
      <c r="G9" s="110">
        <v>98</v>
      </c>
      <c r="H9" s="111">
        <v>9035</v>
      </c>
      <c r="I9" s="109">
        <v>3.0070358314861783</v>
      </c>
      <c r="J9" s="109" t="e">
        <v>#N/A</v>
      </c>
      <c r="K9" s="109">
        <v>16</v>
      </c>
      <c r="L9" s="109">
        <v>1721</v>
      </c>
      <c r="M9" s="109">
        <v>1.0681811128696892</v>
      </c>
      <c r="N9" s="109" t="e">
        <v>#N/A</v>
      </c>
      <c r="O9" s="109">
        <v>1</v>
      </c>
      <c r="P9" s="109">
        <v>409</v>
      </c>
      <c r="Q9" s="109">
        <v>0.6245419008062546</v>
      </c>
      <c r="R9" s="108" t="e">
        <v>#N/A</v>
      </c>
      <c r="S9" s="108">
        <v>322</v>
      </c>
      <c r="T9" s="108">
        <v>21630</v>
      </c>
      <c r="U9" s="109">
        <v>2.432069586649366</v>
      </c>
      <c r="V9" s="42" t="e">
        <v>#N/A</v>
      </c>
    </row>
    <row r="10" spans="1:22" ht="12" customHeight="1" hidden="1">
      <c r="A10" s="47">
        <v>52</v>
      </c>
      <c r="B10" s="109" t="s">
        <v>12</v>
      </c>
      <c r="C10" s="82">
        <v>172</v>
      </c>
      <c r="D10" s="112">
        <v>14020</v>
      </c>
      <c r="E10" s="109">
        <v>7.028026888970208</v>
      </c>
      <c r="F10" s="110" t="e">
        <v>#N/A</v>
      </c>
      <c r="G10" s="110">
        <v>201</v>
      </c>
      <c r="H10" s="111">
        <v>26811</v>
      </c>
      <c r="I10" s="109">
        <v>8.923258182399104</v>
      </c>
      <c r="J10" s="109" t="e">
        <v>#N/A</v>
      </c>
      <c r="K10" s="109">
        <v>128</v>
      </c>
      <c r="L10" s="109">
        <v>29189</v>
      </c>
      <c r="M10" s="109">
        <v>18.116873040995564</v>
      </c>
      <c r="N10" s="109" t="e">
        <v>#N/A</v>
      </c>
      <c r="O10" s="109">
        <v>29</v>
      </c>
      <c r="P10" s="109">
        <v>9330</v>
      </c>
      <c r="Q10" s="109">
        <v>14.246884925482531</v>
      </c>
      <c r="R10" s="108" t="e">
        <v>#N/A</v>
      </c>
      <c r="S10" s="108">
        <v>626</v>
      </c>
      <c r="T10" s="108">
        <v>84413</v>
      </c>
      <c r="U10" s="109">
        <v>9.491368008221587</v>
      </c>
      <c r="V10" s="42" t="e">
        <v>#N/A</v>
      </c>
    </row>
    <row r="11" spans="1:22" ht="12" customHeight="1" hidden="1">
      <c r="A11" s="47">
        <v>26</v>
      </c>
      <c r="B11" s="109" t="s">
        <v>13</v>
      </c>
      <c r="C11" s="82">
        <v>43</v>
      </c>
      <c r="D11" s="112">
        <v>2598</v>
      </c>
      <c r="E11" s="109">
        <v>1.3023405033911983</v>
      </c>
      <c r="F11" s="110" t="e">
        <v>#N/A</v>
      </c>
      <c r="G11" s="110">
        <v>46</v>
      </c>
      <c r="H11" s="111">
        <v>4036</v>
      </c>
      <c r="I11" s="109">
        <v>1.3432647056865759</v>
      </c>
      <c r="J11" s="109" t="e">
        <v>#N/A</v>
      </c>
      <c r="K11" s="109">
        <v>15</v>
      </c>
      <c r="L11" s="109">
        <v>1917</v>
      </c>
      <c r="M11" s="109">
        <v>1.1898333488502002</v>
      </c>
      <c r="N11" s="109" t="e">
        <v>#N/A</v>
      </c>
      <c r="O11" s="109">
        <v>1</v>
      </c>
      <c r="P11" s="109">
        <v>164</v>
      </c>
      <c r="Q11" s="109">
        <v>0.2504275592474957</v>
      </c>
      <c r="R11" s="108"/>
      <c r="S11" s="108">
        <v>191</v>
      </c>
      <c r="T11" s="108">
        <v>15039</v>
      </c>
      <c r="U11" s="109">
        <v>1.6909798665566258</v>
      </c>
      <c r="V11" s="42" t="e">
        <v>#N/A</v>
      </c>
    </row>
    <row r="12" spans="1:22" ht="12" customHeight="1" hidden="1">
      <c r="A12" s="47">
        <v>53</v>
      </c>
      <c r="B12" s="109" t="s">
        <v>14</v>
      </c>
      <c r="C12" s="82">
        <v>257</v>
      </c>
      <c r="D12" s="112">
        <v>26009</v>
      </c>
      <c r="E12" s="109">
        <v>13.037942322056074</v>
      </c>
      <c r="F12" s="110" t="e">
        <v>#N/A</v>
      </c>
      <c r="G12" s="110">
        <v>205</v>
      </c>
      <c r="H12" s="111">
        <v>26923</v>
      </c>
      <c r="I12" s="109">
        <v>8.960534110802696</v>
      </c>
      <c r="J12" s="109" t="e">
        <v>#N/A</v>
      </c>
      <c r="K12" s="109">
        <v>68</v>
      </c>
      <c r="L12" s="109">
        <v>15191</v>
      </c>
      <c r="M12" s="109">
        <v>9.428668963162957</v>
      </c>
      <c r="N12" s="109" t="e">
        <v>#N/A</v>
      </c>
      <c r="O12" s="109">
        <v>18</v>
      </c>
      <c r="P12" s="109">
        <v>5058</v>
      </c>
      <c r="Q12" s="109">
        <v>7.723552406547765</v>
      </c>
      <c r="R12" s="108" t="e">
        <v>#N/A</v>
      </c>
      <c r="S12" s="108">
        <v>747</v>
      </c>
      <c r="T12" s="108">
        <v>84144</v>
      </c>
      <c r="U12" s="109">
        <v>9.461121742904496</v>
      </c>
      <c r="V12" s="42" t="e">
        <v>#N/A</v>
      </c>
    </row>
    <row r="13" spans="1:22" ht="12" customHeight="1" hidden="1">
      <c r="A13" s="47">
        <v>24</v>
      </c>
      <c r="B13" s="109" t="s">
        <v>15</v>
      </c>
      <c r="C13" s="82">
        <v>80</v>
      </c>
      <c r="D13" s="112">
        <v>5604</v>
      </c>
      <c r="E13" s="109">
        <v>2.8092056123957954</v>
      </c>
      <c r="F13" s="110" t="e">
        <v>#N/A</v>
      </c>
      <c r="G13" s="110">
        <v>63</v>
      </c>
      <c r="H13" s="111">
        <v>6428</v>
      </c>
      <c r="I13" s="109">
        <v>2.1393720337347153</v>
      </c>
      <c r="J13" s="109" t="e">
        <v>#N/A</v>
      </c>
      <c r="K13" s="109">
        <v>14</v>
      </c>
      <c r="L13" s="109">
        <v>1984</v>
      </c>
      <c r="M13" s="109">
        <v>1.231418551965987</v>
      </c>
      <c r="N13" s="109" t="e">
        <v>#N/A</v>
      </c>
      <c r="O13" s="109">
        <v>7</v>
      </c>
      <c r="P13" s="109">
        <v>2236</v>
      </c>
      <c r="Q13" s="109">
        <v>3.414365990715856</v>
      </c>
      <c r="R13" s="108" t="e">
        <v>#N/A</v>
      </c>
      <c r="S13" s="108">
        <v>242</v>
      </c>
      <c r="T13" s="108">
        <v>19378</v>
      </c>
      <c r="U13" s="109">
        <v>2.1788554993107447</v>
      </c>
      <c r="V13" s="42" t="e">
        <v>#N/A</v>
      </c>
    </row>
    <row r="14" spans="1:22" ht="12" customHeight="1" hidden="1">
      <c r="A14" s="47">
        <v>21</v>
      </c>
      <c r="B14" s="109" t="s">
        <v>16</v>
      </c>
      <c r="C14" s="82">
        <v>16</v>
      </c>
      <c r="D14" s="112">
        <v>1080</v>
      </c>
      <c r="E14" s="109">
        <v>0.5413886619178192</v>
      </c>
      <c r="F14" s="110" t="e">
        <v>#N/A</v>
      </c>
      <c r="G14" s="110">
        <v>20</v>
      </c>
      <c r="H14" s="111">
        <v>2137</v>
      </c>
      <c r="I14" s="109">
        <v>0.7112380267721043</v>
      </c>
      <c r="J14" s="109" t="e">
        <v>#N/A</v>
      </c>
      <c r="K14" s="109">
        <v>6</v>
      </c>
      <c r="L14" s="109">
        <v>899</v>
      </c>
      <c r="M14" s="109">
        <v>0.5579865313595879</v>
      </c>
      <c r="N14" s="109" t="e">
        <v>#N/A</v>
      </c>
      <c r="O14" s="109">
        <v>3</v>
      </c>
      <c r="P14" s="109">
        <v>511</v>
      </c>
      <c r="Q14" s="109">
        <v>0.7802956266796971</v>
      </c>
      <c r="R14" s="108" t="e">
        <v>#N/A</v>
      </c>
      <c r="S14" s="108">
        <v>87</v>
      </c>
      <c r="T14" s="108">
        <v>7068</v>
      </c>
      <c r="U14" s="109">
        <v>0.7947234321977679</v>
      </c>
      <c r="V14" s="42" t="e">
        <v>#N/A</v>
      </c>
    </row>
    <row r="15" spans="1:22" ht="12" customHeight="1" hidden="1">
      <c r="A15" s="47">
        <v>94</v>
      </c>
      <c r="B15" s="109" t="s">
        <v>17</v>
      </c>
      <c r="C15" s="109">
        <v>48</v>
      </c>
      <c r="D15" s="109">
        <v>5190</v>
      </c>
      <c r="E15" s="109">
        <v>2.6016732919939645</v>
      </c>
      <c r="F15" s="110" t="e">
        <v>#N/A</v>
      </c>
      <c r="G15" s="110">
        <v>56</v>
      </c>
      <c r="H15" s="111">
        <v>8699</v>
      </c>
      <c r="I15" s="109">
        <v>2.8952080462754024</v>
      </c>
      <c r="J15" s="109" t="e">
        <v>#N/A</v>
      </c>
      <c r="K15" s="109">
        <v>19</v>
      </c>
      <c r="L15" s="109">
        <v>5460</v>
      </c>
      <c r="M15" s="109">
        <v>3.388883716599944</v>
      </c>
      <c r="N15" s="109" t="e">
        <v>#N/A</v>
      </c>
      <c r="O15" s="109">
        <v>1</v>
      </c>
      <c r="P15" s="109">
        <v>368</v>
      </c>
      <c r="Q15" s="109">
        <v>0.5619350109943806</v>
      </c>
      <c r="R15" s="108" t="e">
        <v>#N/A</v>
      </c>
      <c r="S15" s="108">
        <v>185</v>
      </c>
      <c r="T15" s="108">
        <v>23173</v>
      </c>
      <c r="U15" s="109">
        <v>2.6055639635425685</v>
      </c>
      <c r="V15" s="42" t="e">
        <v>#N/A</v>
      </c>
    </row>
    <row r="16" spans="1:22" ht="12" customHeight="1" hidden="1">
      <c r="A16" s="47">
        <v>43</v>
      </c>
      <c r="B16" s="109" t="s">
        <v>18</v>
      </c>
      <c r="C16" s="82">
        <v>21</v>
      </c>
      <c r="D16" s="112">
        <v>1217</v>
      </c>
      <c r="E16" s="109">
        <v>0.6100648162536907</v>
      </c>
      <c r="F16" s="110" t="e">
        <v>#N/A</v>
      </c>
      <c r="G16" s="110">
        <v>36</v>
      </c>
      <c r="H16" s="111">
        <v>5027</v>
      </c>
      <c r="I16" s="109">
        <v>1.6730901079005</v>
      </c>
      <c r="J16" s="109" t="e">
        <v>#N/A</v>
      </c>
      <c r="K16" s="109">
        <v>9</v>
      </c>
      <c r="L16" s="109">
        <v>2540</v>
      </c>
      <c r="M16" s="109">
        <v>1.576513670359681</v>
      </c>
      <c r="N16" s="109" t="e">
        <v>#N/A</v>
      </c>
      <c r="O16" s="109">
        <v>2</v>
      </c>
      <c r="P16" s="109">
        <v>668</v>
      </c>
      <c r="Q16" s="109">
        <v>1.0200342047397997</v>
      </c>
      <c r="R16" s="108" t="e">
        <v>#N/A</v>
      </c>
      <c r="S16" s="108">
        <v>124</v>
      </c>
      <c r="T16" s="108">
        <v>12486</v>
      </c>
      <c r="U16" s="109">
        <v>1.403921445164308</v>
      </c>
      <c r="V16" s="42" t="e">
        <v>#N/A</v>
      </c>
    </row>
    <row r="17" spans="1:22" ht="12" customHeight="1" hidden="1">
      <c r="A17" s="47">
        <v>25</v>
      </c>
      <c r="B17" s="109" t="s">
        <v>19</v>
      </c>
      <c r="C17" s="82">
        <v>68</v>
      </c>
      <c r="D17" s="112">
        <v>6891</v>
      </c>
      <c r="E17" s="109">
        <v>3.45436043451453</v>
      </c>
      <c r="F17" s="110" t="e">
        <v>#N/A</v>
      </c>
      <c r="G17" s="110">
        <v>55</v>
      </c>
      <c r="H17" s="111">
        <v>8322</v>
      </c>
      <c r="I17" s="109">
        <v>2.7697346087025982</v>
      </c>
      <c r="J17" s="109" t="e">
        <v>#N/A</v>
      </c>
      <c r="K17" s="109">
        <v>32</v>
      </c>
      <c r="L17" s="109">
        <v>6692</v>
      </c>
      <c r="M17" s="109">
        <v>4.1535549141917265</v>
      </c>
      <c r="N17" s="109" t="e">
        <v>#N/A</v>
      </c>
      <c r="O17" s="109">
        <v>9</v>
      </c>
      <c r="P17" s="109">
        <v>2763</v>
      </c>
      <c r="Q17" s="109">
        <v>4.219093574395309</v>
      </c>
      <c r="R17" s="108" t="e">
        <v>#N/A</v>
      </c>
      <c r="S17" s="108">
        <v>241</v>
      </c>
      <c r="T17" s="108">
        <v>27740</v>
      </c>
      <c r="U17" s="109">
        <v>3.119075836045003</v>
      </c>
      <c r="V17" s="42" t="e">
        <v>#N/A</v>
      </c>
    </row>
    <row r="18" spans="1:22" ht="12" customHeight="1" hidden="1">
      <c r="A18" s="47">
        <v>11</v>
      </c>
      <c r="B18" s="109" t="s">
        <v>92</v>
      </c>
      <c r="C18" s="82">
        <v>22</v>
      </c>
      <c r="D18" s="112">
        <v>2702</v>
      </c>
      <c r="E18" s="109">
        <v>1.3544742263906921</v>
      </c>
      <c r="F18" s="110"/>
      <c r="G18" s="110">
        <v>21</v>
      </c>
      <c r="H18" s="111">
        <v>4476</v>
      </c>
      <c r="I18" s="109">
        <v>1.489705852986401</v>
      </c>
      <c r="J18" s="109"/>
      <c r="K18" s="109">
        <v>7</v>
      </c>
      <c r="L18" s="109">
        <v>2038</v>
      </c>
      <c r="M18" s="109"/>
      <c r="N18" s="109"/>
      <c r="O18" s="109">
        <v>1</v>
      </c>
      <c r="P18" s="109">
        <v>279</v>
      </c>
      <c r="Q18" s="109">
        <v>0.42603225018323965</v>
      </c>
      <c r="R18" s="108"/>
      <c r="S18" s="108">
        <v>89</v>
      </c>
      <c r="T18" s="108">
        <v>14163</v>
      </c>
      <c r="U18" s="109">
        <v>1.5924827348920467</v>
      </c>
      <c r="V18" s="42" t="e">
        <v>#N/A</v>
      </c>
    </row>
    <row r="19" spans="1:22" ht="12" customHeight="1" hidden="1">
      <c r="A19" s="47">
        <v>91</v>
      </c>
      <c r="B19" s="109" t="s">
        <v>20</v>
      </c>
      <c r="C19" s="82">
        <v>208</v>
      </c>
      <c r="D19" s="112">
        <v>21093</v>
      </c>
      <c r="E19" s="109">
        <v>10.573621338733851</v>
      </c>
      <c r="F19" s="110" t="e">
        <v>#N/A</v>
      </c>
      <c r="G19" s="110">
        <v>252</v>
      </c>
      <c r="H19" s="111">
        <v>38339</v>
      </c>
      <c r="I19" s="109">
        <v>12.760016241654517</v>
      </c>
      <c r="J19" s="109" t="e">
        <v>#N/A</v>
      </c>
      <c r="K19" s="109">
        <v>117</v>
      </c>
      <c r="L19" s="109">
        <v>34672</v>
      </c>
      <c r="M19" s="109">
        <v>21.520032275083015</v>
      </c>
      <c r="N19" s="109" t="e">
        <v>#N/A</v>
      </c>
      <c r="O19" s="109">
        <v>31</v>
      </c>
      <c r="P19" s="109">
        <v>13739</v>
      </c>
      <c r="Q19" s="109">
        <v>20.979416076227704</v>
      </c>
      <c r="R19" s="108" t="e">
        <v>#N/A</v>
      </c>
      <c r="S19" s="108">
        <v>767</v>
      </c>
      <c r="T19" s="108">
        <v>117279</v>
      </c>
      <c r="U19" s="109">
        <v>13.186809480011604</v>
      </c>
      <c r="V19" s="42" t="e">
        <v>#N/A</v>
      </c>
    </row>
    <row r="20" spans="1:22" ht="12" customHeight="1" hidden="1">
      <c r="A20" s="47">
        <v>74</v>
      </c>
      <c r="B20" s="109" t="s">
        <v>21</v>
      </c>
      <c r="C20" s="82">
        <v>39</v>
      </c>
      <c r="D20" s="112">
        <v>2124</v>
      </c>
      <c r="E20" s="109">
        <v>1.0647310351050443</v>
      </c>
      <c r="F20" s="110" t="e">
        <v>#N/A</v>
      </c>
      <c r="G20" s="110">
        <v>39</v>
      </c>
      <c r="H20" s="111">
        <v>3248</v>
      </c>
      <c r="I20" s="109">
        <v>1.0810019237041624</v>
      </c>
      <c r="J20" s="109" t="e">
        <v>#N/A</v>
      </c>
      <c r="K20" s="109">
        <v>11</v>
      </c>
      <c r="L20" s="109">
        <v>1558</v>
      </c>
      <c r="M20" s="109">
        <v>0.967011141110387</v>
      </c>
      <c r="N20" s="109" t="e">
        <v>#N/A</v>
      </c>
      <c r="O20" s="109">
        <v>1</v>
      </c>
      <c r="P20" s="109">
        <v>80</v>
      </c>
      <c r="Q20" s="109">
        <v>0.1221597849987784</v>
      </c>
      <c r="R20" s="108" t="e">
        <v>#N/A</v>
      </c>
      <c r="S20" s="108">
        <v>196</v>
      </c>
      <c r="T20" s="108">
        <v>11619</v>
      </c>
      <c r="U20" s="109">
        <v>1.3064362703318992</v>
      </c>
      <c r="V20" s="42" t="e">
        <v>#N/A</v>
      </c>
    </row>
    <row r="21" spans="1:22" ht="12" customHeight="1" hidden="1">
      <c r="A21" s="47">
        <v>41</v>
      </c>
      <c r="B21" s="109" t="s">
        <v>22</v>
      </c>
      <c r="C21" s="82">
        <v>52</v>
      </c>
      <c r="D21" s="112">
        <v>6977</v>
      </c>
      <c r="E21" s="109">
        <v>3.4974710131487265</v>
      </c>
      <c r="F21" s="110" t="e">
        <v>#N/A</v>
      </c>
      <c r="G21" s="110">
        <v>27</v>
      </c>
      <c r="H21" s="111">
        <v>3358</v>
      </c>
      <c r="I21" s="109">
        <v>1.1176122105291186</v>
      </c>
      <c r="J21" s="109" t="e">
        <v>#N/A</v>
      </c>
      <c r="K21" s="109">
        <v>6</v>
      </c>
      <c r="L21" s="109">
        <v>1489</v>
      </c>
      <c r="M21" s="109">
        <v>0.9241845886478602</v>
      </c>
      <c r="N21" s="109" t="e">
        <v>#N/A</v>
      </c>
      <c r="O21" s="109">
        <v>1</v>
      </c>
      <c r="P21" s="109">
        <v>112</v>
      </c>
      <c r="Q21" s="109">
        <v>0.17102369899828976</v>
      </c>
      <c r="R21" s="108"/>
      <c r="S21" s="108">
        <v>129</v>
      </c>
      <c r="T21" s="108">
        <v>14666</v>
      </c>
      <c r="U21" s="109">
        <v>1.6490398778455664</v>
      </c>
      <c r="V21" s="42" t="e">
        <v>#N/A</v>
      </c>
    </row>
    <row r="22" spans="1:22" ht="12" customHeight="1" hidden="1">
      <c r="A22" s="47">
        <v>73</v>
      </c>
      <c r="B22" s="109" t="s">
        <v>23</v>
      </c>
      <c r="C22" s="82">
        <v>179</v>
      </c>
      <c r="D22" s="112">
        <v>10331</v>
      </c>
      <c r="E22" s="109">
        <v>5.178783579882398</v>
      </c>
      <c r="F22" s="110" t="e">
        <v>#N/A</v>
      </c>
      <c r="G22" s="110">
        <v>204</v>
      </c>
      <c r="H22" s="111">
        <v>16702</v>
      </c>
      <c r="I22" s="109">
        <v>5.5587728231856275</v>
      </c>
      <c r="J22" s="109" t="e">
        <v>#N/A</v>
      </c>
      <c r="K22" s="109">
        <v>57</v>
      </c>
      <c r="L22" s="109">
        <v>8136</v>
      </c>
      <c r="M22" s="109">
        <v>5.0498091425379386</v>
      </c>
      <c r="N22" s="109" t="e">
        <v>#N/A</v>
      </c>
      <c r="O22" s="109">
        <v>5</v>
      </c>
      <c r="P22" s="109">
        <v>1300</v>
      </c>
      <c r="Q22" s="109">
        <v>1.985096506230149</v>
      </c>
      <c r="R22" s="108" t="e">
        <v>#N/A</v>
      </c>
      <c r="S22" s="108">
        <v>647</v>
      </c>
      <c r="T22" s="108">
        <v>43100</v>
      </c>
      <c r="U22" s="109">
        <v>4.846148829615704</v>
      </c>
      <c r="V22" s="42" t="e">
        <v>#N/A</v>
      </c>
    </row>
    <row r="23" spans="1:22" ht="12" customHeight="1" hidden="1">
      <c r="A23" s="47">
        <v>31</v>
      </c>
      <c r="B23" s="109" t="s">
        <v>56</v>
      </c>
      <c r="C23" s="82">
        <v>85</v>
      </c>
      <c r="D23" s="112">
        <v>9660</v>
      </c>
      <c r="E23" s="109">
        <v>4.8424208093760495</v>
      </c>
      <c r="F23" s="110" t="e">
        <v>#N/A</v>
      </c>
      <c r="G23" s="110">
        <v>54</v>
      </c>
      <c r="H23" s="111">
        <v>7124</v>
      </c>
      <c r="I23" s="109">
        <v>2.3710153030998926</v>
      </c>
      <c r="J23" s="109" t="e">
        <v>#N/A</v>
      </c>
      <c r="K23" s="109">
        <v>17</v>
      </c>
      <c r="L23" s="109">
        <v>3907</v>
      </c>
      <c r="M23" s="109">
        <v>2.424975948856407</v>
      </c>
      <c r="N23" s="109" t="e">
        <v>#N/A</v>
      </c>
      <c r="O23" s="109">
        <v>2</v>
      </c>
      <c r="P23" s="109">
        <v>815</v>
      </c>
      <c r="Q23" s="109">
        <v>1.2445028096750548</v>
      </c>
      <c r="R23" s="108" t="e">
        <v>#N/A</v>
      </c>
      <c r="S23" s="108">
        <v>206</v>
      </c>
      <c r="T23" s="108">
        <v>24608</v>
      </c>
      <c r="U23" s="109">
        <v>2.766914858449727</v>
      </c>
      <c r="V23" s="42" t="e">
        <v>#N/A</v>
      </c>
    </row>
    <row r="24" spans="1:22" ht="12" customHeight="1" hidden="1">
      <c r="A24" s="47">
        <v>23</v>
      </c>
      <c r="B24" s="109" t="s">
        <v>24</v>
      </c>
      <c r="C24" s="82">
        <v>50</v>
      </c>
      <c r="D24" s="112">
        <v>3713</v>
      </c>
      <c r="E24" s="109">
        <v>1.8612741682415397</v>
      </c>
      <c r="F24" s="110" t="e">
        <v>#N/A</v>
      </c>
      <c r="G24" s="110">
        <v>33</v>
      </c>
      <c r="H24" s="111">
        <v>3960</v>
      </c>
      <c r="I24" s="109">
        <v>1.3179703256984243</v>
      </c>
      <c r="J24" s="109" t="e">
        <v>#N/A</v>
      </c>
      <c r="K24" s="109">
        <v>8</v>
      </c>
      <c r="L24" s="109">
        <v>1262</v>
      </c>
      <c r="M24" s="109">
        <v>0.7832914377928808</v>
      </c>
      <c r="N24" s="109" t="e">
        <v>#N/A</v>
      </c>
      <c r="O24" s="109">
        <v>1</v>
      </c>
      <c r="P24" s="109">
        <v>200</v>
      </c>
      <c r="Q24" s="109">
        <v>0.305399462496946</v>
      </c>
      <c r="R24" s="108" t="e">
        <v>#N/A</v>
      </c>
      <c r="S24" s="108">
        <v>98</v>
      </c>
      <c r="T24" s="108">
        <v>9291</v>
      </c>
      <c r="U24" s="109">
        <v>1.04467676974384</v>
      </c>
      <c r="V24" s="42" t="e">
        <v>#N/A</v>
      </c>
    </row>
    <row r="25" spans="1:22" ht="12" customHeight="1" hidden="1">
      <c r="A25" s="47">
        <v>22</v>
      </c>
      <c r="B25" s="109" t="s">
        <v>25</v>
      </c>
      <c r="C25" s="82">
        <v>78</v>
      </c>
      <c r="D25" s="112">
        <v>6942</v>
      </c>
      <c r="E25" s="109">
        <v>3.4799260102162046</v>
      </c>
      <c r="F25" s="110" t="e">
        <v>#N/A</v>
      </c>
      <c r="G25" s="110">
        <v>35</v>
      </c>
      <c r="H25" s="111">
        <v>5729</v>
      </c>
      <c r="I25" s="109">
        <v>1.9067303020015844</v>
      </c>
      <c r="J25" s="109" t="e">
        <v>#N/A</v>
      </c>
      <c r="K25" s="109">
        <v>18</v>
      </c>
      <c r="L25" s="109">
        <v>3610</v>
      </c>
      <c r="M25" s="109">
        <v>2.2406355708655306</v>
      </c>
      <c r="N25" s="109" t="e">
        <v>#N/A</v>
      </c>
      <c r="O25" s="109">
        <v>4</v>
      </c>
      <c r="P25" s="109">
        <v>1646</v>
      </c>
      <c r="Q25" s="109">
        <v>2.5134375763498658</v>
      </c>
      <c r="R25" s="108" t="e">
        <v>#N/A</v>
      </c>
      <c r="S25" s="108">
        <v>155</v>
      </c>
      <c r="T25" s="108">
        <v>19004</v>
      </c>
      <c r="U25" s="109">
        <v>2.1368030709516668</v>
      </c>
      <c r="V25" s="42" t="e">
        <v>#N/A</v>
      </c>
    </row>
    <row r="26" spans="1:22" ht="12" customHeight="1" hidden="1">
      <c r="A26" s="47">
        <v>54</v>
      </c>
      <c r="B26" s="109" t="s">
        <v>26</v>
      </c>
      <c r="C26" s="82">
        <v>134</v>
      </c>
      <c r="D26" s="112">
        <v>12445</v>
      </c>
      <c r="E26" s="109">
        <v>6.2385017570067225</v>
      </c>
      <c r="F26" s="110" t="e">
        <v>#N/A</v>
      </c>
      <c r="G26" s="110">
        <v>106</v>
      </c>
      <c r="H26" s="111">
        <v>16289</v>
      </c>
      <c r="I26" s="109">
        <v>5.421317837197383</v>
      </c>
      <c r="J26" s="109" t="e">
        <v>#N/A</v>
      </c>
      <c r="K26" s="109">
        <v>75</v>
      </c>
      <c r="L26" s="109">
        <v>17463</v>
      </c>
      <c r="M26" s="109">
        <v>10.838841821059491</v>
      </c>
      <c r="N26" s="109" t="e">
        <v>#N/A</v>
      </c>
      <c r="O26" s="109">
        <v>8</v>
      </c>
      <c r="P26" s="109">
        <v>2994</v>
      </c>
      <c r="Q26" s="109">
        <v>4.5718299535792815</v>
      </c>
      <c r="R26" s="108" t="e">
        <v>#N/A</v>
      </c>
      <c r="S26" s="108">
        <v>417</v>
      </c>
      <c r="T26" s="108">
        <v>54467</v>
      </c>
      <c r="U26" s="109">
        <v>6.124250308646833</v>
      </c>
      <c r="V26" s="42" t="e">
        <v>#N/A</v>
      </c>
    </row>
    <row r="27" spans="1:22" ht="12" customHeight="1" hidden="1">
      <c r="A27" s="47">
        <v>93</v>
      </c>
      <c r="B27" s="109" t="s">
        <v>75</v>
      </c>
      <c r="C27" s="82">
        <v>214</v>
      </c>
      <c r="D27" s="112">
        <v>19629</v>
      </c>
      <c r="E27" s="109">
        <v>9.839738930356363</v>
      </c>
      <c r="F27" s="110" t="e">
        <v>#N/A</v>
      </c>
      <c r="G27" s="110">
        <v>241</v>
      </c>
      <c r="H27" s="111">
        <v>31699</v>
      </c>
      <c r="I27" s="109">
        <v>10.550086200584435</v>
      </c>
      <c r="J27" s="109" t="e">
        <v>#N/A</v>
      </c>
      <c r="K27" s="109">
        <v>116</v>
      </c>
      <c r="L27" s="109">
        <v>25354</v>
      </c>
      <c r="M27" s="109">
        <v>15.73658566862179</v>
      </c>
      <c r="N27" s="109" t="e">
        <v>#N/A</v>
      </c>
      <c r="O27" s="109">
        <v>16</v>
      </c>
      <c r="P27" s="109">
        <v>8758</v>
      </c>
      <c r="Q27" s="109">
        <v>13.373442462741266</v>
      </c>
      <c r="R27" s="108" t="e">
        <v>#N/A</v>
      </c>
      <c r="S27" s="108">
        <v>701</v>
      </c>
      <c r="T27" s="108">
        <v>92914</v>
      </c>
      <c r="U27" s="109">
        <v>10.447217456030476</v>
      </c>
      <c r="V27" s="42" t="e">
        <v>#N/A</v>
      </c>
    </row>
    <row r="28" spans="1:22" ht="12" customHeight="1" hidden="1">
      <c r="A28" s="47">
        <v>82</v>
      </c>
      <c r="B28" s="109" t="s">
        <v>27</v>
      </c>
      <c r="C28" s="82">
        <v>223</v>
      </c>
      <c r="D28" s="112">
        <v>16310</v>
      </c>
      <c r="E28" s="109">
        <v>8.175971366555213</v>
      </c>
      <c r="F28" s="110" t="e">
        <v>#N/A</v>
      </c>
      <c r="G28" s="110">
        <v>259</v>
      </c>
      <c r="H28" s="111">
        <v>26379</v>
      </c>
      <c r="I28" s="109">
        <v>8.779479601413822</v>
      </c>
      <c r="J28" s="109" t="e">
        <v>#N/A</v>
      </c>
      <c r="K28" s="109">
        <v>90</v>
      </c>
      <c r="L28" s="109">
        <v>12947</v>
      </c>
      <c r="M28" s="109">
        <v>8.035874996120782</v>
      </c>
      <c r="N28" s="109" t="e">
        <v>#N/A</v>
      </c>
      <c r="O28" s="109">
        <v>19</v>
      </c>
      <c r="P28" s="109">
        <v>3789</v>
      </c>
      <c r="Q28" s="109">
        <v>5.7857928170046415</v>
      </c>
      <c r="R28" s="108" t="e">
        <v>#N/A</v>
      </c>
      <c r="S28" s="108">
        <v>893</v>
      </c>
      <c r="T28" s="108">
        <v>72991</v>
      </c>
      <c r="U28" s="109">
        <v>8.207082348549417</v>
      </c>
      <c r="V28" s="42" t="e">
        <v>#N/A</v>
      </c>
    </row>
    <row r="29" spans="2:21" ht="9.75" customHeight="1" hidden="1">
      <c r="B29" s="109" t="s">
        <v>28</v>
      </c>
      <c r="C29" s="109">
        <v>2288</v>
      </c>
      <c r="D29" s="109">
        <v>199487</v>
      </c>
      <c r="E29" s="109">
        <v>100</v>
      </c>
      <c r="F29" s="110"/>
      <c r="G29" s="110">
        <v>2326</v>
      </c>
      <c r="H29" s="111">
        <v>300462</v>
      </c>
      <c r="I29" s="109">
        <v>100</v>
      </c>
      <c r="J29" s="109"/>
      <c r="K29" s="109">
        <v>955</v>
      </c>
      <c r="L29" s="109">
        <v>211430</v>
      </c>
      <c r="M29" s="109">
        <v>131.2292461906092</v>
      </c>
      <c r="N29" s="109"/>
      <c r="O29" s="109">
        <v>185</v>
      </c>
      <c r="P29" s="109">
        <v>65488</v>
      </c>
      <c r="Q29" s="109">
        <v>100</v>
      </c>
      <c r="R29" s="110"/>
      <c r="S29" s="110">
        <v>7917</v>
      </c>
      <c r="T29" s="111">
        <v>889366</v>
      </c>
      <c r="U29" s="109">
        <v>100</v>
      </c>
    </row>
    <row r="30" spans="2:21" ht="9.75" customHeight="1" hidden="1">
      <c r="B30" s="109" t="s">
        <v>87</v>
      </c>
      <c r="C30" s="109"/>
      <c r="D30" s="109"/>
      <c r="E30" s="109"/>
      <c r="F30" s="110"/>
      <c r="G30" s="110"/>
      <c r="H30" s="111"/>
      <c r="I30" s="109"/>
      <c r="J30" s="109"/>
      <c r="K30" s="109"/>
      <c r="L30" s="109"/>
      <c r="M30" s="109"/>
      <c r="N30" s="109"/>
      <c r="O30" s="109"/>
      <c r="P30" s="109"/>
      <c r="Q30" s="109"/>
      <c r="R30" s="110"/>
      <c r="S30" s="110"/>
      <c r="T30" s="111"/>
      <c r="U30" s="109"/>
    </row>
    <row r="31" spans="2:21" ht="9.75" customHeight="1" hidden="1">
      <c r="B31" s="109" t="s">
        <v>91</v>
      </c>
      <c r="C31" s="108"/>
      <c r="D31" s="108"/>
      <c r="E31" s="108"/>
      <c r="F31" s="108"/>
      <c r="G31" s="108"/>
      <c r="H31" s="108"/>
      <c r="I31" s="108"/>
      <c r="J31" s="108"/>
      <c r="K31" s="108"/>
      <c r="L31" s="108"/>
      <c r="M31" s="108"/>
      <c r="N31" s="108"/>
      <c r="O31" s="108"/>
      <c r="P31" s="108"/>
      <c r="Q31" s="108"/>
      <c r="R31" s="108"/>
      <c r="S31" s="108"/>
      <c r="T31" s="108"/>
      <c r="U31" s="109"/>
    </row>
    <row r="32" spans="2:20" ht="9.75" customHeight="1" hidden="1">
      <c r="B32" s="38" t="s">
        <v>93</v>
      </c>
      <c r="C32" s="34"/>
      <c r="D32" s="34"/>
      <c r="E32" s="34"/>
      <c r="F32" s="34"/>
      <c r="G32" s="34"/>
      <c r="H32" s="34"/>
      <c r="I32" s="34"/>
      <c r="J32" s="34"/>
      <c r="K32" s="34"/>
      <c r="L32" s="34"/>
      <c r="M32" s="34"/>
      <c r="N32" s="34"/>
      <c r="O32" s="34"/>
      <c r="P32" s="34"/>
      <c r="Q32" s="34"/>
      <c r="R32" s="34"/>
      <c r="S32" s="34"/>
      <c r="T32" s="34"/>
    </row>
    <row r="33" ht="9.75" customHeight="1" hidden="1">
      <c r="B33" s="38" t="s">
        <v>90</v>
      </c>
    </row>
    <row r="34" spans="1:21" ht="15" customHeight="1">
      <c r="A34" s="247"/>
      <c r="B34" s="248"/>
      <c r="C34" s="248"/>
      <c r="D34" s="248"/>
      <c r="E34" s="248"/>
      <c r="F34" s="249"/>
      <c r="G34" s="249"/>
      <c r="H34" s="250"/>
      <c r="I34" s="248"/>
      <c r="J34" s="248"/>
      <c r="K34" s="248"/>
      <c r="L34" s="248"/>
      <c r="M34" s="248"/>
      <c r="N34" s="248"/>
      <c r="O34" s="248"/>
      <c r="P34" s="248"/>
      <c r="Q34" s="248"/>
      <c r="R34" s="103"/>
      <c r="S34" s="251" t="s">
        <v>154</v>
      </c>
      <c r="T34" s="174"/>
      <c r="U34" s="34"/>
    </row>
    <row r="35" spans="1:21" ht="6" customHeight="1">
      <c r="A35" s="252"/>
      <c r="B35" s="253"/>
      <c r="C35" s="253"/>
      <c r="D35" s="253"/>
      <c r="E35" s="253"/>
      <c r="F35" s="254"/>
      <c r="G35" s="254"/>
      <c r="H35" s="255"/>
      <c r="I35" s="253"/>
      <c r="J35" s="253"/>
      <c r="K35" s="253"/>
      <c r="L35" s="253"/>
      <c r="M35" s="256"/>
      <c r="N35" s="256"/>
      <c r="O35" s="256"/>
      <c r="P35" s="256"/>
      <c r="Q35" s="253"/>
      <c r="R35" s="253"/>
      <c r="S35" s="253"/>
      <c r="T35" s="175"/>
      <c r="U35" s="176"/>
    </row>
    <row r="36" spans="1:126" ht="15" customHeight="1">
      <c r="A36" s="436" t="s">
        <v>30</v>
      </c>
      <c r="B36" s="433" t="s">
        <v>97</v>
      </c>
      <c r="C36" s="434"/>
      <c r="D36" s="435"/>
      <c r="E36" s="433" t="s">
        <v>5</v>
      </c>
      <c r="F36" s="434"/>
      <c r="G36" s="435"/>
      <c r="H36" s="433" t="s">
        <v>32</v>
      </c>
      <c r="I36" s="434"/>
      <c r="J36" s="435"/>
      <c r="K36" s="433" t="s">
        <v>61</v>
      </c>
      <c r="L36" s="434"/>
      <c r="M36" s="435"/>
      <c r="N36" s="433" t="s">
        <v>118</v>
      </c>
      <c r="O36" s="434"/>
      <c r="P36" s="435"/>
      <c r="Q36" s="433" t="s">
        <v>119</v>
      </c>
      <c r="R36" s="434"/>
      <c r="S36" s="435"/>
      <c r="T36" s="42"/>
      <c r="U36" s="42"/>
      <c r="DR36" s="34"/>
      <c r="DS36" s="34"/>
      <c r="DT36" s="34"/>
      <c r="DU36" s="34"/>
      <c r="DV36" s="34"/>
    </row>
    <row r="37" spans="1:126" ht="15" customHeight="1">
      <c r="A37" s="437"/>
      <c r="B37" s="380" t="s">
        <v>6</v>
      </c>
      <c r="C37" s="381" t="s">
        <v>7</v>
      </c>
      <c r="D37" s="382" t="s">
        <v>3</v>
      </c>
      <c r="E37" s="380" t="s">
        <v>6</v>
      </c>
      <c r="F37" s="381" t="s">
        <v>7</v>
      </c>
      <c r="G37" s="382" t="s">
        <v>3</v>
      </c>
      <c r="H37" s="380" t="s">
        <v>6</v>
      </c>
      <c r="I37" s="381" t="s">
        <v>7</v>
      </c>
      <c r="J37" s="382" t="s">
        <v>3</v>
      </c>
      <c r="K37" s="380" t="s">
        <v>6</v>
      </c>
      <c r="L37" s="381" t="s">
        <v>7</v>
      </c>
      <c r="M37" s="382" t="s">
        <v>3</v>
      </c>
      <c r="N37" s="380" t="s">
        <v>6</v>
      </c>
      <c r="O37" s="381" t="s">
        <v>7</v>
      </c>
      <c r="P37" s="382" t="s">
        <v>3</v>
      </c>
      <c r="Q37" s="380" t="s">
        <v>6</v>
      </c>
      <c r="R37" s="381" t="s">
        <v>7</v>
      </c>
      <c r="S37" s="382" t="s">
        <v>3</v>
      </c>
      <c r="T37" s="42"/>
      <c r="U37" s="42"/>
      <c r="DR37" s="34"/>
      <c r="DS37" s="34"/>
      <c r="DT37" s="34"/>
      <c r="DU37" s="34"/>
      <c r="DV37" s="34"/>
    </row>
    <row r="38" spans="1:126" ht="15" customHeight="1">
      <c r="A38" s="257" t="s">
        <v>108</v>
      </c>
      <c r="B38" s="258">
        <v>323</v>
      </c>
      <c r="C38" s="259">
        <v>20891</v>
      </c>
      <c r="D38" s="260">
        <f aca="true" t="shared" si="0" ref="D38:D51">C38/C$51*100</f>
        <v>10.51230570274092</v>
      </c>
      <c r="E38" s="258">
        <v>378</v>
      </c>
      <c r="F38" s="259">
        <v>36605</v>
      </c>
      <c r="G38" s="260">
        <f aca="true" t="shared" si="1" ref="G38:G51">F38/F$51*100</f>
        <v>12.319481979328984</v>
      </c>
      <c r="H38" s="258">
        <v>117</v>
      </c>
      <c r="I38" s="259">
        <v>16674</v>
      </c>
      <c r="J38" s="260">
        <f aca="true" t="shared" si="2" ref="J38:J51">I38/I$51*100</f>
        <v>6.694396042943061</v>
      </c>
      <c r="K38" s="258">
        <v>22</v>
      </c>
      <c r="L38" s="259">
        <v>5512</v>
      </c>
      <c r="M38" s="260">
        <f aca="true" t="shared" si="3" ref="M38:M51">L38/L$51*100</f>
        <v>7.136383645355913</v>
      </c>
      <c r="N38" s="258">
        <v>425</v>
      </c>
      <c r="O38" s="259">
        <v>15572</v>
      </c>
      <c r="P38" s="260">
        <f aca="true" t="shared" si="4" ref="P38:P51">O38/O$51*100</f>
        <v>17.62655075613511</v>
      </c>
      <c r="Q38" s="258">
        <v>1265</v>
      </c>
      <c r="R38" s="259">
        <v>95254</v>
      </c>
      <c r="S38" s="260">
        <f aca="true" t="shared" si="5" ref="S38:S51">R38/R$51*100</f>
        <v>10.461540489129241</v>
      </c>
      <c r="T38" s="42"/>
      <c r="U38" s="42"/>
      <c r="DR38" s="34"/>
      <c r="DS38" s="34"/>
      <c r="DT38" s="34"/>
      <c r="DU38" s="34"/>
      <c r="DV38" s="34"/>
    </row>
    <row r="39" spans="1:126" ht="15" customHeight="1">
      <c r="A39" s="257" t="s">
        <v>109</v>
      </c>
      <c r="B39" s="261">
        <v>70</v>
      </c>
      <c r="C39" s="262">
        <v>4139</v>
      </c>
      <c r="D39" s="263">
        <f t="shared" si="0"/>
        <v>2.0827357859195184</v>
      </c>
      <c r="E39" s="261">
        <v>98</v>
      </c>
      <c r="F39" s="262">
        <v>10084</v>
      </c>
      <c r="G39" s="263">
        <f t="shared" si="1"/>
        <v>3.393789271398811</v>
      </c>
      <c r="H39" s="261">
        <v>25</v>
      </c>
      <c r="I39" s="262">
        <v>4667</v>
      </c>
      <c r="J39" s="263">
        <f t="shared" si="2"/>
        <v>1.873740334197869</v>
      </c>
      <c r="K39" s="261">
        <v>2</v>
      </c>
      <c r="L39" s="262">
        <v>434</v>
      </c>
      <c r="M39" s="263">
        <f t="shared" si="3"/>
        <v>0.5618995831067609</v>
      </c>
      <c r="N39" s="261">
        <v>135</v>
      </c>
      <c r="O39" s="262">
        <v>5915</v>
      </c>
      <c r="P39" s="263">
        <f t="shared" si="4"/>
        <v>6.69541791179933</v>
      </c>
      <c r="Q39" s="261">
        <v>330</v>
      </c>
      <c r="R39" s="262">
        <v>25239</v>
      </c>
      <c r="S39" s="263">
        <f t="shared" si="5"/>
        <v>2.771944699489081</v>
      </c>
      <c r="T39" s="42"/>
      <c r="U39" s="42"/>
      <c r="DR39" s="34"/>
      <c r="DS39" s="34"/>
      <c r="DT39" s="34"/>
      <c r="DU39" s="34"/>
      <c r="DV39" s="34"/>
    </row>
    <row r="40" spans="1:126" ht="15" customHeight="1">
      <c r="A40" s="257" t="s">
        <v>14</v>
      </c>
      <c r="B40" s="261">
        <v>270</v>
      </c>
      <c r="C40" s="262">
        <v>25499</v>
      </c>
      <c r="D40" s="263">
        <f t="shared" si="0"/>
        <v>12.831041267253395</v>
      </c>
      <c r="E40" s="261">
        <v>220</v>
      </c>
      <c r="F40" s="262">
        <v>26651</v>
      </c>
      <c r="G40" s="263">
        <f t="shared" si="1"/>
        <v>8.969444453793109</v>
      </c>
      <c r="H40" s="261">
        <v>83</v>
      </c>
      <c r="I40" s="262">
        <v>17545</v>
      </c>
      <c r="J40" s="263">
        <f t="shared" si="2"/>
        <v>7.0440913142279005</v>
      </c>
      <c r="K40" s="261">
        <v>22</v>
      </c>
      <c r="L40" s="262">
        <v>6404</v>
      </c>
      <c r="M40" s="263">
        <f t="shared" si="3"/>
        <v>8.291255599575338</v>
      </c>
      <c r="N40" s="261">
        <v>156</v>
      </c>
      <c r="O40" s="262">
        <v>6497</v>
      </c>
      <c r="P40" s="263">
        <f t="shared" si="4"/>
        <v>7.354206284524133</v>
      </c>
      <c r="Q40" s="261">
        <v>751</v>
      </c>
      <c r="R40" s="262">
        <v>82596</v>
      </c>
      <c r="S40" s="263">
        <f t="shared" si="5"/>
        <v>9.071339767780028</v>
      </c>
      <c r="T40" s="42"/>
      <c r="U40" s="42"/>
      <c r="DR40" s="34"/>
      <c r="DS40" s="34"/>
      <c r="DT40" s="34"/>
      <c r="DU40" s="34"/>
      <c r="DV40" s="34"/>
    </row>
    <row r="41" spans="1:126" ht="15" customHeight="1">
      <c r="A41" s="257" t="s">
        <v>110</v>
      </c>
      <c r="B41" s="261">
        <v>77</v>
      </c>
      <c r="C41" s="262">
        <v>5097</v>
      </c>
      <c r="D41" s="263">
        <f t="shared" si="0"/>
        <v>2.5647992995486315</v>
      </c>
      <c r="E41" s="261">
        <v>67</v>
      </c>
      <c r="F41" s="262">
        <v>6304</v>
      </c>
      <c r="G41" s="263">
        <f t="shared" si="1"/>
        <v>2.121623122461137</v>
      </c>
      <c r="H41" s="261">
        <v>20</v>
      </c>
      <c r="I41" s="262">
        <v>2539</v>
      </c>
      <c r="J41" s="263">
        <f t="shared" si="2"/>
        <v>1.0193757678440944</v>
      </c>
      <c r="K41" s="261">
        <v>8</v>
      </c>
      <c r="L41" s="262">
        <v>2246</v>
      </c>
      <c r="M41" s="263">
        <f t="shared" si="3"/>
        <v>2.9078950775525003</v>
      </c>
      <c r="N41" s="261">
        <v>66</v>
      </c>
      <c r="O41" s="262">
        <v>2513</v>
      </c>
      <c r="P41" s="263">
        <f t="shared" si="4"/>
        <v>2.8445621660780582</v>
      </c>
      <c r="Q41" s="261">
        <v>238</v>
      </c>
      <c r="R41" s="262">
        <v>18699</v>
      </c>
      <c r="S41" s="263">
        <f t="shared" si="5"/>
        <v>2.0536706658641912</v>
      </c>
      <c r="T41" s="42"/>
      <c r="U41" s="42"/>
      <c r="DR41" s="34"/>
      <c r="DS41" s="34"/>
      <c r="DT41" s="34"/>
      <c r="DU41" s="34"/>
      <c r="DV41" s="34"/>
    </row>
    <row r="42" spans="1:126" ht="15" customHeight="1">
      <c r="A42" s="257" t="s">
        <v>17</v>
      </c>
      <c r="B42" s="261">
        <v>47</v>
      </c>
      <c r="C42" s="262">
        <v>4386</v>
      </c>
      <c r="D42" s="263">
        <f t="shared" si="0"/>
        <v>2.2070256479929955</v>
      </c>
      <c r="E42" s="261">
        <v>61</v>
      </c>
      <c r="F42" s="262">
        <v>8666</v>
      </c>
      <c r="G42" s="263">
        <f t="shared" si="1"/>
        <v>2.916558689601556</v>
      </c>
      <c r="H42" s="261">
        <v>24</v>
      </c>
      <c r="I42" s="262">
        <v>6623</v>
      </c>
      <c r="J42" s="263">
        <f t="shared" si="2"/>
        <v>2.659049117932823</v>
      </c>
      <c r="K42" s="261">
        <v>1</v>
      </c>
      <c r="L42" s="262">
        <v>380</v>
      </c>
      <c r="M42" s="263">
        <f t="shared" si="3"/>
        <v>0.49198581009347725</v>
      </c>
      <c r="N42" s="261">
        <v>54</v>
      </c>
      <c r="O42" s="262">
        <v>3431</v>
      </c>
      <c r="P42" s="263">
        <f t="shared" si="4"/>
        <v>3.883681970479037</v>
      </c>
      <c r="Q42" s="261">
        <v>187</v>
      </c>
      <c r="R42" s="262">
        <v>23486</v>
      </c>
      <c r="S42" s="263">
        <f t="shared" si="5"/>
        <v>2.579416506684122</v>
      </c>
      <c r="T42" s="42"/>
      <c r="U42" s="42"/>
      <c r="DR42" s="34"/>
      <c r="DS42" s="34"/>
      <c r="DT42" s="34"/>
      <c r="DU42" s="34"/>
      <c r="DV42" s="34"/>
    </row>
    <row r="43" spans="1:126" ht="15" customHeight="1">
      <c r="A43" s="257" t="s">
        <v>111</v>
      </c>
      <c r="B43" s="261">
        <v>108</v>
      </c>
      <c r="C43" s="262">
        <v>10623</v>
      </c>
      <c r="D43" s="263">
        <f t="shared" si="0"/>
        <v>5.345470464803828</v>
      </c>
      <c r="E43" s="261">
        <v>92</v>
      </c>
      <c r="F43" s="262">
        <v>11321</v>
      </c>
      <c r="G43" s="263">
        <f t="shared" si="1"/>
        <v>3.8101039608792084</v>
      </c>
      <c r="H43" s="261">
        <v>20</v>
      </c>
      <c r="I43" s="262">
        <v>3077</v>
      </c>
      <c r="J43" s="263">
        <f t="shared" si="2"/>
        <v>1.2353758320820318</v>
      </c>
      <c r="K43" s="261">
        <v>5</v>
      </c>
      <c r="L43" s="262">
        <v>771</v>
      </c>
      <c r="M43" s="263">
        <f t="shared" si="3"/>
        <v>0.9982133146896605</v>
      </c>
      <c r="N43" s="261">
        <v>143</v>
      </c>
      <c r="O43" s="262">
        <v>6663</v>
      </c>
      <c r="P43" s="263">
        <f t="shared" si="4"/>
        <v>7.542108122792719</v>
      </c>
      <c r="Q43" s="261">
        <v>368</v>
      </c>
      <c r="R43" s="262">
        <v>32455</v>
      </c>
      <c r="S43" s="263">
        <f t="shared" si="5"/>
        <v>3.5644623488219866</v>
      </c>
      <c r="T43" s="42"/>
      <c r="U43" s="42"/>
      <c r="DR43" s="34"/>
      <c r="DS43" s="34"/>
      <c r="DT43" s="34"/>
      <c r="DU43" s="34"/>
      <c r="DV43" s="34"/>
    </row>
    <row r="44" spans="1:126" ht="15" customHeight="1">
      <c r="A44" s="257" t="s">
        <v>112</v>
      </c>
      <c r="B44" s="261">
        <v>242</v>
      </c>
      <c r="C44" s="262">
        <v>22031</v>
      </c>
      <c r="D44" s="263">
        <f t="shared" si="0"/>
        <v>11.08595122000312</v>
      </c>
      <c r="E44" s="261">
        <v>120</v>
      </c>
      <c r="F44" s="262">
        <v>16378</v>
      </c>
      <c r="G44" s="263">
        <f t="shared" si="1"/>
        <v>5.512046874947414</v>
      </c>
      <c r="H44" s="261">
        <v>44</v>
      </c>
      <c r="I44" s="262">
        <v>9325</v>
      </c>
      <c r="J44" s="263">
        <f t="shared" si="2"/>
        <v>3.7438672844214973</v>
      </c>
      <c r="K44" s="261">
        <v>7</v>
      </c>
      <c r="L44" s="262">
        <v>2895</v>
      </c>
      <c r="M44" s="263">
        <f t="shared" si="3"/>
        <v>3.7481550532121495</v>
      </c>
      <c r="N44" s="261">
        <v>108</v>
      </c>
      <c r="O44" s="262">
        <v>5790</v>
      </c>
      <c r="P44" s="263">
        <f t="shared" si="4"/>
        <v>6.553925563705515</v>
      </c>
      <c r="Q44" s="261">
        <v>521</v>
      </c>
      <c r="R44" s="262">
        <v>56419</v>
      </c>
      <c r="S44" s="263">
        <f t="shared" si="5"/>
        <v>6.1963765601043805</v>
      </c>
      <c r="T44" s="42"/>
      <c r="U44" s="42"/>
      <c r="DR44" s="34"/>
      <c r="DS44" s="34"/>
      <c r="DT44" s="34"/>
      <c r="DU44" s="34"/>
      <c r="DV44" s="34"/>
    </row>
    <row r="45" spans="1:126" ht="15" customHeight="1">
      <c r="A45" s="264" t="s">
        <v>123</v>
      </c>
      <c r="B45" s="261">
        <v>34</v>
      </c>
      <c r="C45" s="262">
        <v>3664</v>
      </c>
      <c r="D45" s="263">
        <f t="shared" si="0"/>
        <v>1.8437168203936014</v>
      </c>
      <c r="E45" s="261">
        <v>25</v>
      </c>
      <c r="F45" s="262">
        <v>4760</v>
      </c>
      <c r="G45" s="263">
        <f t="shared" si="1"/>
        <v>1.6019870023659597</v>
      </c>
      <c r="H45" s="261">
        <v>8</v>
      </c>
      <c r="I45" s="262">
        <v>2086</v>
      </c>
      <c r="J45" s="263">
        <f t="shared" si="2"/>
        <v>0.8375021078073184</v>
      </c>
      <c r="K45" s="261">
        <v>1</v>
      </c>
      <c r="L45" s="262">
        <v>279</v>
      </c>
      <c r="M45" s="263">
        <f t="shared" si="3"/>
        <v>0.361221160568632</v>
      </c>
      <c r="N45" s="261">
        <v>28</v>
      </c>
      <c r="O45" s="262">
        <v>2767</v>
      </c>
      <c r="P45" s="263">
        <f t="shared" si="4"/>
        <v>3.1320746174046907</v>
      </c>
      <c r="Q45" s="261">
        <v>96</v>
      </c>
      <c r="R45" s="262">
        <v>13556</v>
      </c>
      <c r="S45" s="263">
        <f t="shared" si="5"/>
        <v>1.4888261161802758</v>
      </c>
      <c r="T45" s="42"/>
      <c r="U45" s="42"/>
      <c r="DR45" s="34"/>
      <c r="DS45" s="34"/>
      <c r="DT45" s="34"/>
      <c r="DU45" s="34"/>
      <c r="DV45" s="34"/>
    </row>
    <row r="46" spans="1:126" ht="15" customHeight="1">
      <c r="A46" s="257" t="s">
        <v>113</v>
      </c>
      <c r="B46" s="261">
        <v>127</v>
      </c>
      <c r="C46" s="262">
        <v>11713</v>
      </c>
      <c r="D46" s="263">
        <f t="shared" si="0"/>
        <v>5.893956090958039</v>
      </c>
      <c r="E46" s="261">
        <v>97</v>
      </c>
      <c r="F46" s="262">
        <v>12369</v>
      </c>
      <c r="G46" s="263">
        <f t="shared" si="1"/>
        <v>4.162810342912722</v>
      </c>
      <c r="H46" s="261">
        <v>53</v>
      </c>
      <c r="I46" s="262">
        <v>10463</v>
      </c>
      <c r="J46" s="263">
        <f t="shared" si="2"/>
        <v>4.200759613608807</v>
      </c>
      <c r="K46" s="261">
        <v>12</v>
      </c>
      <c r="L46" s="262">
        <v>3455</v>
      </c>
      <c r="M46" s="263">
        <f t="shared" si="3"/>
        <v>4.473186773349905</v>
      </c>
      <c r="N46" s="261">
        <v>89</v>
      </c>
      <c r="O46" s="262">
        <v>3806</v>
      </c>
      <c r="P46" s="263">
        <f t="shared" si="4"/>
        <v>4.3081590147604825</v>
      </c>
      <c r="Q46" s="261">
        <v>378</v>
      </c>
      <c r="R46" s="262">
        <v>41806</v>
      </c>
      <c r="S46" s="263">
        <f t="shared" si="5"/>
        <v>4.591462423504914</v>
      </c>
      <c r="T46" s="42"/>
      <c r="U46" s="42"/>
      <c r="DR46" s="34"/>
      <c r="DS46" s="34"/>
      <c r="DT46" s="34"/>
      <c r="DU46" s="34"/>
      <c r="DV46" s="34"/>
    </row>
    <row r="47" spans="1:126" ht="15" customHeight="1">
      <c r="A47" s="257" t="s">
        <v>117</v>
      </c>
      <c r="B47" s="261">
        <v>349</v>
      </c>
      <c r="C47" s="262">
        <v>28823</v>
      </c>
      <c r="D47" s="263">
        <f t="shared" si="0"/>
        <v>14.503670828112655</v>
      </c>
      <c r="E47" s="261">
        <v>427</v>
      </c>
      <c r="F47" s="262">
        <v>58033</v>
      </c>
      <c r="G47" s="263">
        <f t="shared" si="1"/>
        <v>19.53111590510583</v>
      </c>
      <c r="H47" s="261">
        <v>245</v>
      </c>
      <c r="I47" s="262">
        <v>62688</v>
      </c>
      <c r="J47" s="263">
        <f t="shared" si="2"/>
        <v>25.168423841910435</v>
      </c>
      <c r="K47" s="261">
        <v>39</v>
      </c>
      <c r="L47" s="262">
        <v>15731</v>
      </c>
      <c r="M47" s="263">
        <f t="shared" si="3"/>
        <v>20.366917838369712</v>
      </c>
      <c r="N47" s="261">
        <v>348</v>
      </c>
      <c r="O47" s="262">
        <v>13680</v>
      </c>
      <c r="P47" s="263">
        <f t="shared" si="4"/>
        <v>15.484922575387122</v>
      </c>
      <c r="Q47" s="261">
        <v>1408</v>
      </c>
      <c r="R47" s="262">
        <v>178955</v>
      </c>
      <c r="S47" s="263">
        <f t="shared" si="5"/>
        <v>19.654240013355064</v>
      </c>
      <c r="T47" s="42"/>
      <c r="U47" s="42"/>
      <c r="DR47" s="34"/>
      <c r="DS47" s="34"/>
      <c r="DT47" s="34"/>
      <c r="DU47" s="34"/>
      <c r="DV47" s="34"/>
    </row>
    <row r="48" spans="1:126" ht="15" customHeight="1">
      <c r="A48" s="257" t="s">
        <v>114</v>
      </c>
      <c r="B48" s="261">
        <v>381</v>
      </c>
      <c r="C48" s="262">
        <v>29758</v>
      </c>
      <c r="D48" s="263">
        <f t="shared" si="0"/>
        <v>14.974160791832091</v>
      </c>
      <c r="E48" s="261">
        <v>479</v>
      </c>
      <c r="F48" s="262">
        <v>51247</v>
      </c>
      <c r="G48" s="263">
        <f t="shared" si="1"/>
        <v>17.247274771060574</v>
      </c>
      <c r="H48" s="261">
        <v>217</v>
      </c>
      <c r="I48" s="262">
        <v>50518</v>
      </c>
      <c r="J48" s="263">
        <f t="shared" si="2"/>
        <v>20.282325734520665</v>
      </c>
      <c r="K48" s="261">
        <v>46</v>
      </c>
      <c r="L48" s="262">
        <v>19053</v>
      </c>
      <c r="M48" s="263">
        <f t="shared" si="3"/>
        <v>24.667909578186904</v>
      </c>
      <c r="N48" s="261">
        <v>314</v>
      </c>
      <c r="O48" s="262">
        <v>11919</v>
      </c>
      <c r="P48" s="263">
        <f t="shared" si="4"/>
        <v>13.491578375441456</v>
      </c>
      <c r="Q48" s="261">
        <v>1437</v>
      </c>
      <c r="R48" s="262">
        <v>162495</v>
      </c>
      <c r="S48" s="263">
        <f t="shared" si="5"/>
        <v>17.846473867565205</v>
      </c>
      <c r="T48" s="42"/>
      <c r="U48" s="42"/>
      <c r="DR48" s="34"/>
      <c r="DS48" s="34"/>
      <c r="DT48" s="34"/>
      <c r="DU48" s="34"/>
      <c r="DV48" s="34"/>
    </row>
    <row r="49" spans="1:126" ht="15" customHeight="1">
      <c r="A49" s="257" t="s">
        <v>24</v>
      </c>
      <c r="B49" s="261">
        <v>173</v>
      </c>
      <c r="C49" s="262">
        <v>13418</v>
      </c>
      <c r="D49" s="263">
        <f t="shared" si="0"/>
        <v>6.751908377740541</v>
      </c>
      <c r="E49" s="261">
        <v>213</v>
      </c>
      <c r="F49" s="262">
        <v>25922</v>
      </c>
      <c r="G49" s="263">
        <f t="shared" si="1"/>
        <v>8.724098125069414</v>
      </c>
      <c r="H49" s="261">
        <v>153</v>
      </c>
      <c r="I49" s="262">
        <v>33126</v>
      </c>
      <c r="J49" s="263">
        <f t="shared" si="2"/>
        <v>13.299661947854855</v>
      </c>
      <c r="K49" s="261">
        <v>29</v>
      </c>
      <c r="L49" s="262">
        <v>9912</v>
      </c>
      <c r="M49" s="263">
        <f t="shared" si="3"/>
        <v>12.833061446438283</v>
      </c>
      <c r="N49" s="261">
        <v>78</v>
      </c>
      <c r="O49" s="262">
        <v>3153</v>
      </c>
      <c r="P49" s="263">
        <f t="shared" si="4"/>
        <v>3.569002988318392</v>
      </c>
      <c r="Q49" s="261">
        <v>646</v>
      </c>
      <c r="R49" s="262">
        <v>85531</v>
      </c>
      <c r="S49" s="263">
        <f t="shared" si="5"/>
        <v>9.393684460240127</v>
      </c>
      <c r="T49" s="42"/>
      <c r="U49" s="42"/>
      <c r="DR49" s="34"/>
      <c r="DS49" s="34"/>
      <c r="DT49" s="34"/>
      <c r="DU49" s="34"/>
      <c r="DV49" s="34"/>
    </row>
    <row r="50" spans="1:126" ht="15" customHeight="1">
      <c r="A50" s="257" t="s">
        <v>115</v>
      </c>
      <c r="B50" s="265">
        <v>206</v>
      </c>
      <c r="C50" s="266">
        <v>18687</v>
      </c>
      <c r="D50" s="267">
        <f t="shared" si="0"/>
        <v>9.403257702700662</v>
      </c>
      <c r="E50" s="265">
        <v>245</v>
      </c>
      <c r="F50" s="266">
        <v>28791</v>
      </c>
      <c r="G50" s="267">
        <f t="shared" si="1"/>
        <v>9.689665501075282</v>
      </c>
      <c r="H50" s="265">
        <v>137</v>
      </c>
      <c r="I50" s="266">
        <v>29743</v>
      </c>
      <c r="J50" s="267">
        <f t="shared" si="2"/>
        <v>11.941431060648643</v>
      </c>
      <c r="K50" s="265">
        <v>22</v>
      </c>
      <c r="L50" s="266">
        <v>10166</v>
      </c>
      <c r="M50" s="267">
        <f t="shared" si="3"/>
        <v>13.161915119500764</v>
      </c>
      <c r="N50" s="265">
        <v>108</v>
      </c>
      <c r="O50" s="266">
        <v>6638</v>
      </c>
      <c r="P50" s="267">
        <f t="shared" si="4"/>
        <v>7.513809653173956</v>
      </c>
      <c r="Q50" s="265">
        <v>718</v>
      </c>
      <c r="R50" s="266">
        <v>94025</v>
      </c>
      <c r="S50" s="267">
        <f t="shared" si="5"/>
        <v>10.326562081281383</v>
      </c>
      <c r="T50" s="42"/>
      <c r="U50" s="42"/>
      <c r="DR50" s="34"/>
      <c r="DS50" s="34"/>
      <c r="DT50" s="34"/>
      <c r="DU50" s="34"/>
      <c r="DV50" s="34"/>
    </row>
    <row r="51" spans="1:126" ht="15" customHeight="1">
      <c r="A51" s="268" t="s">
        <v>28</v>
      </c>
      <c r="B51" s="269">
        <v>2407</v>
      </c>
      <c r="C51" s="270">
        <v>198729</v>
      </c>
      <c r="D51" s="271">
        <f t="shared" si="0"/>
        <v>100</v>
      </c>
      <c r="E51" s="269">
        <v>2522</v>
      </c>
      <c r="F51" s="270">
        <v>297131</v>
      </c>
      <c r="G51" s="271">
        <f t="shared" si="1"/>
        <v>100</v>
      </c>
      <c r="H51" s="269">
        <v>1146</v>
      </c>
      <c r="I51" s="270">
        <v>249074</v>
      </c>
      <c r="J51" s="271">
        <f t="shared" si="2"/>
        <v>100</v>
      </c>
      <c r="K51" s="269">
        <v>216</v>
      </c>
      <c r="L51" s="270">
        <v>77238</v>
      </c>
      <c r="M51" s="271">
        <f t="shared" si="3"/>
        <v>100</v>
      </c>
      <c r="N51" s="269">
        <v>2052</v>
      </c>
      <c r="O51" s="270">
        <v>88344</v>
      </c>
      <c r="P51" s="271">
        <f t="shared" si="4"/>
        <v>100</v>
      </c>
      <c r="Q51" s="269">
        <v>8343</v>
      </c>
      <c r="R51" s="270">
        <v>910516</v>
      </c>
      <c r="S51" s="271">
        <f t="shared" si="5"/>
        <v>100</v>
      </c>
      <c r="T51" s="42"/>
      <c r="U51" s="42"/>
      <c r="DR51" s="34"/>
      <c r="DS51" s="34"/>
      <c r="DT51" s="34"/>
      <c r="DU51" s="34"/>
      <c r="DV51" s="34"/>
    </row>
    <row r="52" spans="1:21" ht="15" customHeight="1">
      <c r="A52" s="103"/>
      <c r="B52" s="272"/>
      <c r="C52" s="272"/>
      <c r="D52" s="272"/>
      <c r="E52" s="272"/>
      <c r="F52" s="273"/>
      <c r="G52" s="273"/>
      <c r="H52" s="274"/>
      <c r="I52" s="272"/>
      <c r="J52" s="272"/>
      <c r="K52" s="272"/>
      <c r="L52" s="272"/>
      <c r="M52" s="272"/>
      <c r="N52" s="272"/>
      <c r="O52" s="272"/>
      <c r="P52" s="272"/>
      <c r="Q52" s="272"/>
      <c r="R52" s="275"/>
      <c r="S52" s="273"/>
      <c r="T52" s="177"/>
      <c r="U52" s="178"/>
    </row>
    <row r="53" spans="1:21" ht="15" customHeight="1">
      <c r="A53" s="124" t="s">
        <v>132</v>
      </c>
      <c r="B53" s="125"/>
      <c r="C53" s="125"/>
      <c r="D53" s="118"/>
      <c r="E53" s="118"/>
      <c r="F53" s="276"/>
      <c r="G53" s="276"/>
      <c r="H53" s="277"/>
      <c r="I53" s="118"/>
      <c r="J53" s="118"/>
      <c r="K53" s="118"/>
      <c r="L53" s="118"/>
      <c r="M53" s="118"/>
      <c r="N53" s="118"/>
      <c r="O53" s="118"/>
      <c r="P53" s="118"/>
      <c r="Q53" s="118"/>
      <c r="R53" s="276"/>
      <c r="S53" s="276"/>
      <c r="T53" s="179"/>
      <c r="U53" s="170"/>
    </row>
    <row r="54" spans="1:19" ht="15" customHeight="1">
      <c r="A54" s="278" t="s">
        <v>90</v>
      </c>
      <c r="B54" s="118"/>
      <c r="C54" s="118"/>
      <c r="D54" s="118"/>
      <c r="E54" s="118"/>
      <c r="F54" s="276"/>
      <c r="G54" s="276"/>
      <c r="H54" s="277"/>
      <c r="I54" s="118"/>
      <c r="J54" s="118"/>
      <c r="K54" s="118"/>
      <c r="L54" s="118"/>
      <c r="M54" s="118"/>
      <c r="N54" s="118"/>
      <c r="O54" s="118"/>
      <c r="P54" s="118"/>
      <c r="Q54" s="118"/>
      <c r="R54" s="276"/>
      <c r="S54" s="276"/>
    </row>
    <row r="55" spans="1:19" ht="9.75" customHeight="1">
      <c r="A55" s="116"/>
      <c r="B55" s="118"/>
      <c r="C55" s="118"/>
      <c r="D55" s="118"/>
      <c r="E55" s="118"/>
      <c r="F55" s="276"/>
      <c r="G55" s="276"/>
      <c r="H55" s="277"/>
      <c r="I55" s="118"/>
      <c r="J55" s="118"/>
      <c r="K55" s="118"/>
      <c r="L55" s="118"/>
      <c r="M55" s="118"/>
      <c r="N55" s="118"/>
      <c r="O55" s="118"/>
      <c r="P55" s="118"/>
      <c r="Q55" s="118"/>
      <c r="R55" s="276"/>
      <c r="S55" s="276"/>
    </row>
  </sheetData>
  <sheetProtection/>
  <mergeCells count="7">
    <mergeCell ref="Q36:S36"/>
    <mergeCell ref="A36:A37"/>
    <mergeCell ref="B36:D36"/>
    <mergeCell ref="E36:G36"/>
    <mergeCell ref="H36:J36"/>
    <mergeCell ref="K36:M36"/>
    <mergeCell ref="N36:P36"/>
  </mergeCells>
  <hyperlinks>
    <hyperlink ref="D1" location="Sommaire!A1" display="Retour au sommaire"/>
  </hyperlinks>
  <printOptions/>
  <pageMargins left="0.2362204724409449" right="0.2362204724409449" top="0.984251968503937" bottom="0.984251968503937" header="0.5118110236220472" footer="0.5118110236220472"/>
  <pageSetup fitToHeight="1" fitToWidth="1" horizontalDpi="600" verticalDpi="600" orientation="landscape" paperSize="9" scale="67" r:id="rId1"/>
  <headerFooter alignWithMargins="0">
    <oddFooter>&amp;C&amp;F&amp;R&amp;A &amp;D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25"/>
  <sheetViews>
    <sheetView zoomScale="86" zoomScaleNormal="86" zoomScalePageLayoutView="0" workbookViewId="0" topLeftCell="A1">
      <selection activeCell="A1" sqref="A1"/>
    </sheetView>
  </sheetViews>
  <sheetFormatPr defaultColWidth="11.421875" defaultRowHeight="12.75"/>
  <cols>
    <col min="1" max="1" width="34.8515625" style="2" customWidth="1"/>
    <col min="2" max="2" width="15.28125" style="1" customWidth="1"/>
    <col min="3" max="3" width="17.7109375" style="1" customWidth="1"/>
    <col min="4" max="5" width="15.28125" style="1" customWidth="1"/>
    <col min="6" max="6" width="17.7109375" style="1" customWidth="1"/>
    <col min="7" max="7" width="15.28125" style="1" customWidth="1"/>
    <col min="8" max="8" width="12.57421875" style="2" customWidth="1"/>
    <col min="9" max="9" width="14.8515625" style="2" customWidth="1"/>
    <col min="10" max="10" width="7.8515625" style="2" bestFit="1" customWidth="1"/>
    <col min="11" max="11" width="11.00390625" style="2" bestFit="1" customWidth="1"/>
    <col min="12" max="12" width="9.28125" style="33" bestFit="1" customWidth="1"/>
    <col min="13" max="13" width="31.140625" style="2" bestFit="1" customWidth="1"/>
    <col min="14" max="16384" width="11.421875" style="2" customWidth="1"/>
  </cols>
  <sheetData>
    <row r="1" spans="1:12" s="4" customFormat="1" ht="15.75">
      <c r="A1" s="59" t="s">
        <v>0</v>
      </c>
      <c r="B1" s="5"/>
      <c r="D1" s="80" t="s">
        <v>53</v>
      </c>
      <c r="E1" s="5"/>
      <c r="F1" s="5"/>
      <c r="G1" s="5"/>
      <c r="L1" s="83"/>
    </row>
    <row r="2" spans="1:12" s="4" customFormat="1" ht="12.75">
      <c r="A2" s="4" t="s">
        <v>34</v>
      </c>
      <c r="B2" s="5"/>
      <c r="C2" s="5"/>
      <c r="D2" s="99"/>
      <c r="E2" s="99"/>
      <c r="F2" s="100"/>
      <c r="G2" s="99"/>
      <c r="H2" s="100"/>
      <c r="I2" s="100"/>
      <c r="J2" s="100"/>
      <c r="K2" s="100"/>
      <c r="L2" s="101"/>
    </row>
    <row r="3" spans="2:12" s="4" customFormat="1" ht="12.75">
      <c r="B3" s="5"/>
      <c r="C3" s="5"/>
      <c r="D3" s="99"/>
      <c r="E3" s="99"/>
      <c r="F3" s="100"/>
      <c r="G3" s="99"/>
      <c r="H3" s="100"/>
      <c r="I3" s="99"/>
      <c r="J3" s="100"/>
      <c r="K3" s="100"/>
      <c r="L3" s="101"/>
    </row>
    <row r="4" spans="2:12" s="4" customFormat="1" ht="12.75">
      <c r="B4" s="5"/>
      <c r="C4" s="5"/>
      <c r="D4" s="99"/>
      <c r="E4" s="99"/>
      <c r="F4" s="100"/>
      <c r="G4" s="99"/>
      <c r="H4" s="100"/>
      <c r="I4" s="99"/>
      <c r="J4" s="100"/>
      <c r="K4" s="100"/>
      <c r="L4" s="101"/>
    </row>
    <row r="5" spans="1:12" s="23" customFormat="1" ht="12.75" customHeight="1">
      <c r="A5" s="296"/>
      <c r="B5" s="8"/>
      <c r="C5" s="126"/>
      <c r="D5" s="127"/>
      <c r="E5" s="127"/>
      <c r="F5" s="127"/>
      <c r="G5" s="55" t="s">
        <v>139</v>
      </c>
      <c r="H5" s="128"/>
      <c r="J5" s="102"/>
      <c r="K5" s="102"/>
      <c r="L5" s="85"/>
    </row>
    <row r="6" spans="1:9" ht="6.75" customHeight="1">
      <c r="A6" s="103"/>
      <c r="B6" s="113"/>
      <c r="C6" s="113"/>
      <c r="D6" s="113"/>
      <c r="E6" s="113"/>
      <c r="F6" s="113"/>
      <c r="G6" s="113"/>
      <c r="H6" s="104"/>
      <c r="I6" s="55"/>
    </row>
    <row r="7" spans="1:10" s="32" customFormat="1" ht="18.75" customHeight="1">
      <c r="A7" s="438" t="s">
        <v>30</v>
      </c>
      <c r="B7" s="439" t="s">
        <v>133</v>
      </c>
      <c r="C7" s="440"/>
      <c r="D7" s="441"/>
      <c r="E7" s="439" t="s">
        <v>141</v>
      </c>
      <c r="F7" s="440"/>
      <c r="G7" s="441"/>
      <c r="H7" s="357"/>
      <c r="I7" s="358"/>
      <c r="J7" s="87"/>
    </row>
    <row r="8" spans="1:10" s="32" customFormat="1" ht="18.75" customHeight="1">
      <c r="A8" s="438"/>
      <c r="B8" s="377" t="s">
        <v>6</v>
      </c>
      <c r="C8" s="378" t="s">
        <v>7</v>
      </c>
      <c r="D8" s="379" t="s">
        <v>3</v>
      </c>
      <c r="E8" s="377" t="s">
        <v>6</v>
      </c>
      <c r="F8" s="378" t="s">
        <v>7</v>
      </c>
      <c r="G8" s="379" t="s">
        <v>3</v>
      </c>
      <c r="H8" s="357"/>
      <c r="I8" s="358"/>
      <c r="J8" s="87"/>
    </row>
    <row r="9" spans="1:12" ht="12.75">
      <c r="A9" s="372" t="s">
        <v>108</v>
      </c>
      <c r="B9" s="359">
        <v>231</v>
      </c>
      <c r="C9" s="360">
        <v>56462</v>
      </c>
      <c r="D9" s="207">
        <f aca="true" t="shared" si="0" ref="D9:D15">C9/C$22*100</f>
        <v>22.055382596161735</v>
      </c>
      <c r="E9" s="359">
        <v>122</v>
      </c>
      <c r="F9" s="360">
        <v>29911</v>
      </c>
      <c r="G9" s="207">
        <f aca="true" t="shared" si="1" ref="G9:G22">F9/F$22*100</f>
        <v>21.804357809868858</v>
      </c>
      <c r="H9" s="89"/>
      <c r="I9" s="89"/>
      <c r="J9" s="89"/>
      <c r="L9" s="2"/>
    </row>
    <row r="10" spans="1:12" ht="12.75">
      <c r="A10" s="373" t="s">
        <v>109</v>
      </c>
      <c r="B10" s="361">
        <v>30</v>
      </c>
      <c r="C10" s="362">
        <v>4444</v>
      </c>
      <c r="D10" s="211">
        <f t="shared" si="0"/>
        <v>1.735930719020629</v>
      </c>
      <c r="E10" s="361">
        <v>23</v>
      </c>
      <c r="F10" s="362">
        <v>3884</v>
      </c>
      <c r="G10" s="211">
        <f t="shared" si="1"/>
        <v>2.8313371580198137</v>
      </c>
      <c r="H10" s="89"/>
      <c r="I10" s="89"/>
      <c r="J10" s="89"/>
      <c r="L10" s="2"/>
    </row>
    <row r="11" spans="1:12" ht="12.75">
      <c r="A11" s="373" t="s">
        <v>14</v>
      </c>
      <c r="B11" s="361">
        <v>50</v>
      </c>
      <c r="C11" s="362">
        <v>12585</v>
      </c>
      <c r="D11" s="211">
        <f t="shared" si="0"/>
        <v>4.915996421888977</v>
      </c>
      <c r="E11" s="361">
        <v>42</v>
      </c>
      <c r="F11" s="362">
        <v>10435</v>
      </c>
      <c r="G11" s="211">
        <f t="shared" si="1"/>
        <v>7.606849444885879</v>
      </c>
      <c r="H11" s="89"/>
      <c r="I11" s="89"/>
      <c r="J11" s="89"/>
      <c r="L11" s="2"/>
    </row>
    <row r="12" spans="1:10" s="9" customFormat="1" ht="12.75">
      <c r="A12" s="374" t="s">
        <v>110</v>
      </c>
      <c r="B12" s="361">
        <v>11</v>
      </c>
      <c r="C12" s="362">
        <v>2638</v>
      </c>
      <c r="D12" s="211">
        <f t="shared" si="0"/>
        <v>1.030464724747169</v>
      </c>
      <c r="E12" s="361">
        <v>56</v>
      </c>
      <c r="F12" s="362">
        <v>3872</v>
      </c>
      <c r="G12" s="211">
        <f t="shared" si="1"/>
        <v>2.8225894634018327</v>
      </c>
      <c r="H12" s="89"/>
      <c r="I12" s="89"/>
      <c r="J12" s="89"/>
    </row>
    <row r="13" spans="1:10" s="180" customFormat="1" ht="12.75">
      <c r="A13" s="404" t="s">
        <v>17</v>
      </c>
      <c r="B13" s="361">
        <v>30</v>
      </c>
      <c r="C13" s="362">
        <v>16073</v>
      </c>
      <c r="D13" s="211">
        <f t="shared" si="0"/>
        <v>6.278491099644142</v>
      </c>
      <c r="E13" s="361"/>
      <c r="F13" s="362"/>
      <c r="G13" s="211">
        <f t="shared" si="1"/>
        <v>0</v>
      </c>
      <c r="H13" s="89"/>
      <c r="I13" s="89"/>
      <c r="J13" s="181"/>
    </row>
    <row r="14" spans="1:10" s="180" customFormat="1" ht="12.75">
      <c r="A14" s="373" t="s">
        <v>111</v>
      </c>
      <c r="B14" s="312">
        <v>29</v>
      </c>
      <c r="C14" s="363">
        <v>6297</v>
      </c>
      <c r="D14" s="313">
        <f t="shared" si="0"/>
        <v>2.4597560165780603</v>
      </c>
      <c r="E14" s="312">
        <v>31</v>
      </c>
      <c r="F14" s="363">
        <v>4184</v>
      </c>
      <c r="G14" s="313">
        <f t="shared" si="1"/>
        <v>3.0500295234693353</v>
      </c>
      <c r="H14" s="89"/>
      <c r="I14" s="89"/>
      <c r="J14" s="181"/>
    </row>
    <row r="15" spans="1:10" s="180" customFormat="1" ht="12.75">
      <c r="A15" s="373" t="s">
        <v>112</v>
      </c>
      <c r="B15" s="312">
        <v>9</v>
      </c>
      <c r="C15" s="363">
        <v>2159</v>
      </c>
      <c r="D15" s="313">
        <f t="shared" si="0"/>
        <v>0.84335608064031</v>
      </c>
      <c r="E15" s="312">
        <v>5</v>
      </c>
      <c r="F15" s="363">
        <v>1447</v>
      </c>
      <c r="G15" s="313">
        <f t="shared" si="1"/>
        <v>1.0548261760181952</v>
      </c>
      <c r="H15" s="89"/>
      <c r="I15" s="89"/>
      <c r="J15" s="181"/>
    </row>
    <row r="16" spans="1:10" s="180" customFormat="1" ht="12.75">
      <c r="A16" s="404" t="s">
        <v>123</v>
      </c>
      <c r="B16" s="312">
        <v>2</v>
      </c>
      <c r="C16" s="363">
        <v>265</v>
      </c>
      <c r="D16" s="313"/>
      <c r="E16" s="312">
        <v>4</v>
      </c>
      <c r="F16" s="363">
        <v>813</v>
      </c>
      <c r="G16" s="313"/>
      <c r="H16" s="89"/>
      <c r="I16" s="89"/>
      <c r="J16" s="181"/>
    </row>
    <row r="17" spans="1:10" s="9" customFormat="1" ht="12.75">
      <c r="A17" s="373" t="s">
        <v>113</v>
      </c>
      <c r="B17" s="312">
        <v>16</v>
      </c>
      <c r="C17" s="363">
        <v>4797</v>
      </c>
      <c r="D17" s="313">
        <f aca="true" t="shared" si="2" ref="D17:D22">C17/C$22*100</f>
        <v>1.873820805387479</v>
      </c>
      <c r="E17" s="312">
        <v>16</v>
      </c>
      <c r="F17" s="363">
        <v>4011</v>
      </c>
      <c r="G17" s="313">
        <f t="shared" si="1"/>
        <v>2.9239169260601114</v>
      </c>
      <c r="H17" s="89"/>
      <c r="I17" s="89"/>
      <c r="J17" s="89"/>
    </row>
    <row r="18" spans="1:10" s="9" customFormat="1" ht="12.75">
      <c r="A18" s="373" t="s">
        <v>117</v>
      </c>
      <c r="B18" s="312">
        <v>150</v>
      </c>
      <c r="C18" s="363">
        <v>49021</v>
      </c>
      <c r="D18" s="313">
        <f t="shared" si="2"/>
        <v>19.148753325182323</v>
      </c>
      <c r="E18" s="312">
        <v>82</v>
      </c>
      <c r="F18" s="363">
        <v>25353</v>
      </c>
      <c r="G18" s="313">
        <f t="shared" si="1"/>
        <v>18.481691804139118</v>
      </c>
      <c r="H18" s="89"/>
      <c r="I18" s="89"/>
      <c r="J18" s="89"/>
    </row>
    <row r="19" spans="1:10" s="9" customFormat="1" ht="12.75">
      <c r="A19" s="373" t="s">
        <v>114</v>
      </c>
      <c r="B19" s="312">
        <v>190</v>
      </c>
      <c r="C19" s="363">
        <v>45915</v>
      </c>
      <c r="D19" s="313">
        <f t="shared" si="2"/>
        <v>17.935476814543694</v>
      </c>
      <c r="E19" s="312">
        <v>73</v>
      </c>
      <c r="F19" s="363">
        <v>20884</v>
      </c>
      <c r="G19" s="313">
        <f t="shared" si="1"/>
        <v>15.223904533492735</v>
      </c>
      <c r="H19" s="89"/>
      <c r="I19" s="89"/>
      <c r="J19" s="89"/>
    </row>
    <row r="20" spans="1:10" s="9" customFormat="1" ht="12.75">
      <c r="A20" s="373" t="s">
        <v>24</v>
      </c>
      <c r="B20" s="312">
        <v>52</v>
      </c>
      <c r="C20" s="363">
        <v>12107</v>
      </c>
      <c r="D20" s="313">
        <f t="shared" si="2"/>
        <v>4.729278401256245</v>
      </c>
      <c r="E20" s="312">
        <v>31</v>
      </c>
      <c r="F20" s="363">
        <v>6961</v>
      </c>
      <c r="G20" s="313">
        <f t="shared" si="1"/>
        <v>5.074391852980412</v>
      </c>
      <c r="H20" s="89"/>
      <c r="I20" s="89"/>
      <c r="J20" s="89"/>
    </row>
    <row r="21" spans="1:10" s="7" customFormat="1" ht="12.75">
      <c r="A21" s="373" t="s">
        <v>115</v>
      </c>
      <c r="B21" s="364">
        <v>146</v>
      </c>
      <c r="C21" s="365">
        <v>43238</v>
      </c>
      <c r="D21" s="366">
        <f t="shared" si="2"/>
        <v>16.88977777430557</v>
      </c>
      <c r="E21" s="364">
        <v>88</v>
      </c>
      <c r="F21" s="365">
        <v>25424</v>
      </c>
      <c r="G21" s="366">
        <f t="shared" si="1"/>
        <v>18.533448997295505</v>
      </c>
      <c r="H21" s="89"/>
      <c r="I21" s="89"/>
      <c r="J21" s="89"/>
    </row>
    <row r="22" spans="1:12" ht="12.75">
      <c r="A22" s="375" t="s">
        <v>28</v>
      </c>
      <c r="B22" s="367">
        <v>946</v>
      </c>
      <c r="C22" s="368">
        <v>256001</v>
      </c>
      <c r="D22" s="369">
        <f t="shared" si="2"/>
        <v>100</v>
      </c>
      <c r="E22" s="367">
        <v>573</v>
      </c>
      <c r="F22" s="368">
        <v>137179</v>
      </c>
      <c r="G22" s="369">
        <f t="shared" si="1"/>
        <v>100</v>
      </c>
      <c r="H22" s="89"/>
      <c r="I22" s="89"/>
      <c r="J22" s="33"/>
      <c r="L22" s="2"/>
    </row>
    <row r="23" spans="1:12" ht="6" customHeight="1">
      <c r="A23" s="376"/>
      <c r="B23" s="370"/>
      <c r="C23" s="370"/>
      <c r="D23" s="371"/>
      <c r="E23" s="370"/>
      <c r="F23" s="370"/>
      <c r="G23" s="371"/>
      <c r="H23" s="9"/>
      <c r="I23" s="9"/>
      <c r="J23" s="33"/>
      <c r="L23" s="2"/>
    </row>
    <row r="24" spans="1:12" ht="12.75">
      <c r="A24" s="297" t="s">
        <v>134</v>
      </c>
      <c r="B24" s="25"/>
      <c r="I24" s="3"/>
      <c r="L24" s="84"/>
    </row>
    <row r="25" spans="2:12" s="24" customFormat="1" ht="12.75">
      <c r="B25" s="25"/>
      <c r="C25" s="25"/>
      <c r="D25" s="25"/>
      <c r="E25" s="25"/>
      <c r="F25" s="25"/>
      <c r="G25" s="25"/>
      <c r="L25" s="33"/>
    </row>
  </sheetData>
  <sheetProtection/>
  <mergeCells count="3">
    <mergeCell ref="A7:A8"/>
    <mergeCell ref="B7:D7"/>
    <mergeCell ref="E7:G7"/>
  </mergeCells>
  <hyperlinks>
    <hyperlink ref="D1" location="Sommaire!A1" display="Retour au sommaire"/>
  </hyperlinks>
  <printOptions/>
  <pageMargins left="0.36" right="0.44" top="0.984251969" bottom="0.984251969" header="0.4921259845" footer="0.4921259845"/>
  <pageSetup fitToHeight="1" fitToWidth="1" horizontalDpi="600" verticalDpi="600" orientation="landscape" paperSize="9" scale="89" r:id="rId1"/>
</worksheet>
</file>

<file path=xl/worksheets/sheet7.xml><?xml version="1.0" encoding="utf-8"?>
<worksheet xmlns="http://schemas.openxmlformats.org/spreadsheetml/2006/main" xmlns:r="http://schemas.openxmlformats.org/officeDocument/2006/relationships">
  <sheetPr>
    <pageSetUpPr fitToPage="1"/>
  </sheetPr>
  <dimension ref="A1:N23"/>
  <sheetViews>
    <sheetView zoomScalePageLayoutView="0" workbookViewId="0" topLeftCell="A1">
      <selection activeCell="A1" sqref="A1"/>
    </sheetView>
  </sheetViews>
  <sheetFormatPr defaultColWidth="11.421875" defaultRowHeight="12.75"/>
  <cols>
    <col min="1" max="1" width="27.7109375" style="24" customWidth="1"/>
    <col min="2" max="5" width="12.7109375" style="24" customWidth="1"/>
    <col min="6" max="7" width="12.7109375" style="33" customWidth="1"/>
    <col min="8" max="8" width="12.7109375" style="27" customWidth="1"/>
    <col min="9" max="9" width="11.57421875" style="27" customWidth="1"/>
    <col min="10" max="10" width="8.00390625" style="24" customWidth="1"/>
    <col min="11" max="11" width="11.421875" style="24" hidden="1" customWidth="1"/>
    <col min="12" max="12" width="17.00390625" style="24" hidden="1" customWidth="1"/>
    <col min="13" max="13" width="12.57421875" style="24" hidden="1" customWidth="1"/>
    <col min="14" max="16384" width="11.421875" style="24" customWidth="1"/>
  </cols>
  <sheetData>
    <row r="1" spans="1:14" ht="15.75">
      <c r="A1" s="220" t="s">
        <v>0</v>
      </c>
      <c r="B1" s="28"/>
      <c r="D1" s="80" t="s">
        <v>53</v>
      </c>
      <c r="E1" s="28"/>
      <c r="F1" s="83"/>
      <c r="G1" s="83"/>
      <c r="K1" s="33"/>
      <c r="L1" s="33"/>
      <c r="M1" s="33"/>
      <c r="N1" s="33"/>
    </row>
    <row r="2" spans="1:14" ht="12.75">
      <c r="A2" s="28" t="s">
        <v>39</v>
      </c>
      <c r="B2" s="28"/>
      <c r="C2" s="28"/>
      <c r="D2" s="28"/>
      <c r="E2" s="28"/>
      <c r="F2" s="83"/>
      <c r="G2" s="83"/>
      <c r="K2" s="33"/>
      <c r="L2" s="33"/>
      <c r="N2" s="33"/>
    </row>
    <row r="3" spans="1:14" ht="12.75">
      <c r="A3" s="182"/>
      <c r="B3" s="182"/>
      <c r="C3" s="182"/>
      <c r="D3" s="182"/>
      <c r="E3" s="182"/>
      <c r="F3" s="182"/>
      <c r="G3" s="182"/>
      <c r="H3" s="183"/>
      <c r="I3" s="184"/>
      <c r="K3" s="33"/>
      <c r="L3" s="82"/>
      <c r="N3" s="33"/>
    </row>
    <row r="4" spans="1:10" ht="15.75">
      <c r="A4" s="59"/>
      <c r="B4" s="33"/>
      <c r="C4" s="33"/>
      <c r="D4" s="33"/>
      <c r="E4" s="33"/>
      <c r="I4" s="24"/>
      <c r="J4" s="326" t="s">
        <v>140</v>
      </c>
    </row>
    <row r="5" spans="1:10" ht="24.75" customHeight="1">
      <c r="A5" s="422" t="s">
        <v>30</v>
      </c>
      <c r="B5" s="420" t="s">
        <v>125</v>
      </c>
      <c r="C5" s="442"/>
      <c r="D5" s="442"/>
      <c r="E5" s="420" t="s">
        <v>142</v>
      </c>
      <c r="F5" s="442"/>
      <c r="G5" s="442"/>
      <c r="H5" s="420" t="s">
        <v>60</v>
      </c>
      <c r="I5" s="442"/>
      <c r="J5" s="421"/>
    </row>
    <row r="6" spans="1:10" ht="12.75">
      <c r="A6" s="423"/>
      <c r="B6" s="347" t="s">
        <v>6</v>
      </c>
      <c r="C6" s="348" t="s">
        <v>7</v>
      </c>
      <c r="D6" s="349" t="s">
        <v>3</v>
      </c>
      <c r="E6" s="347" t="s">
        <v>6</v>
      </c>
      <c r="F6" s="348" t="s">
        <v>7</v>
      </c>
      <c r="G6" s="349" t="s">
        <v>3</v>
      </c>
      <c r="H6" s="347" t="s">
        <v>6</v>
      </c>
      <c r="I6" s="348" t="s">
        <v>7</v>
      </c>
      <c r="J6" s="350" t="s">
        <v>3</v>
      </c>
    </row>
    <row r="7" spans="1:10" ht="12.75">
      <c r="A7" s="139" t="s">
        <v>108</v>
      </c>
      <c r="B7" s="186">
        <v>24</v>
      </c>
      <c r="C7" s="171">
        <v>2798</v>
      </c>
      <c r="D7" s="172">
        <f>C7/C$20*100</f>
        <v>12.364118426866991</v>
      </c>
      <c r="E7" s="314">
        <v>15</v>
      </c>
      <c r="F7" s="171">
        <v>1320</v>
      </c>
      <c r="G7" s="191">
        <f>100*F7/F$20</f>
        <v>14.808166928427193</v>
      </c>
      <c r="H7" s="186">
        <v>22</v>
      </c>
      <c r="I7" s="171">
        <v>4742</v>
      </c>
      <c r="J7" s="172">
        <f>I7/I$20*100</f>
        <v>41.42208245981831</v>
      </c>
    </row>
    <row r="8" spans="1:10" ht="12.75">
      <c r="A8" s="140" t="s">
        <v>109</v>
      </c>
      <c r="B8" s="187">
        <v>7</v>
      </c>
      <c r="C8" s="168">
        <v>762</v>
      </c>
      <c r="D8" s="167">
        <f aca="true" t="shared" si="0" ref="D8:D20">C8/C$20*100</f>
        <v>3.367211665930181</v>
      </c>
      <c r="E8" s="315">
        <v>6</v>
      </c>
      <c r="F8" s="168">
        <v>425</v>
      </c>
      <c r="G8" s="169">
        <f aca="true" t="shared" si="1" ref="G8:G19">100*F8/F$20</f>
        <v>4.767781018622392</v>
      </c>
      <c r="H8" s="187">
        <v>3</v>
      </c>
      <c r="I8" s="168">
        <v>252</v>
      </c>
      <c r="J8" s="167">
        <f aca="true" t="shared" si="2" ref="J8:J20">I8/I$20*100</f>
        <v>2.20125786163522</v>
      </c>
    </row>
    <row r="9" spans="1:10" ht="12.75">
      <c r="A9" s="140" t="s">
        <v>14</v>
      </c>
      <c r="B9" s="187">
        <v>17</v>
      </c>
      <c r="C9" s="168">
        <v>1792</v>
      </c>
      <c r="D9" s="167">
        <f t="shared" si="0"/>
        <v>7.918692001767565</v>
      </c>
      <c r="E9" s="315">
        <v>11</v>
      </c>
      <c r="F9" s="168">
        <v>965</v>
      </c>
      <c r="G9" s="169">
        <f t="shared" si="1"/>
        <v>10.825667489342607</v>
      </c>
      <c r="H9" s="187">
        <v>5</v>
      </c>
      <c r="I9" s="168">
        <v>549</v>
      </c>
      <c r="J9" s="167">
        <f t="shared" si="2"/>
        <v>4.79559748427673</v>
      </c>
    </row>
    <row r="10" spans="1:10" ht="12.75">
      <c r="A10" s="140" t="s">
        <v>110</v>
      </c>
      <c r="B10" s="187">
        <v>11</v>
      </c>
      <c r="C10" s="168">
        <v>1068</v>
      </c>
      <c r="D10" s="167">
        <f t="shared" si="0"/>
        <v>4.7193990278391516</v>
      </c>
      <c r="E10" s="315">
        <v>5</v>
      </c>
      <c r="F10" s="168">
        <v>432</v>
      </c>
      <c r="G10" s="169">
        <f t="shared" si="1"/>
        <v>4.846309176576172</v>
      </c>
      <c r="H10" s="187">
        <v>4</v>
      </c>
      <c r="I10" s="168">
        <v>270</v>
      </c>
      <c r="J10" s="167"/>
    </row>
    <row r="11" spans="1:10" ht="12.75">
      <c r="A11" s="140" t="s">
        <v>17</v>
      </c>
      <c r="B11" s="187"/>
      <c r="C11" s="168"/>
      <c r="D11" s="167"/>
      <c r="E11" s="315"/>
      <c r="F11" s="168"/>
      <c r="G11" s="169"/>
      <c r="H11" s="187">
        <v>3</v>
      </c>
      <c r="I11" s="168">
        <v>301</v>
      </c>
      <c r="J11" s="167">
        <f t="shared" si="2"/>
        <v>2.6292802236198463</v>
      </c>
    </row>
    <row r="12" spans="1:10" ht="12.75">
      <c r="A12" s="140" t="s">
        <v>111</v>
      </c>
      <c r="B12" s="187">
        <v>17</v>
      </c>
      <c r="C12" s="168">
        <v>2184</v>
      </c>
      <c r="D12" s="167">
        <f t="shared" si="0"/>
        <v>9.65090587715422</v>
      </c>
      <c r="E12" s="315">
        <v>10</v>
      </c>
      <c r="F12" s="168">
        <v>934</v>
      </c>
      <c r="G12" s="169">
        <f t="shared" si="1"/>
        <v>10.47789993269015</v>
      </c>
      <c r="H12" s="187">
        <v>2</v>
      </c>
      <c r="I12" s="168">
        <v>336</v>
      </c>
      <c r="J12" s="167">
        <f t="shared" si="2"/>
        <v>2.9350104821802936</v>
      </c>
    </row>
    <row r="13" spans="1:10" ht="12.75">
      <c r="A13" s="72" t="s">
        <v>112</v>
      </c>
      <c r="B13" s="187">
        <v>11</v>
      </c>
      <c r="C13" s="168">
        <v>1486</v>
      </c>
      <c r="D13" s="167">
        <f t="shared" si="0"/>
        <v>6.566504639858595</v>
      </c>
      <c r="E13" s="315">
        <v>4</v>
      </c>
      <c r="F13" s="168">
        <v>586</v>
      </c>
      <c r="G13" s="169">
        <f t="shared" si="1"/>
        <v>6.573928651559345</v>
      </c>
      <c r="H13" s="187"/>
      <c r="I13" s="168"/>
      <c r="J13" s="167"/>
    </row>
    <row r="14" spans="1:10" ht="12.75">
      <c r="A14" s="72" t="s">
        <v>123</v>
      </c>
      <c r="B14" s="187">
        <v>19</v>
      </c>
      <c r="C14" s="168">
        <v>5461</v>
      </c>
      <c r="D14" s="167">
        <f t="shared" si="0"/>
        <v>24.131683605832965</v>
      </c>
      <c r="E14" s="315">
        <v>3</v>
      </c>
      <c r="F14" s="168">
        <v>859</v>
      </c>
      <c r="G14" s="169">
        <f t="shared" si="1"/>
        <v>9.636526811756788</v>
      </c>
      <c r="H14" s="187">
        <v>2</v>
      </c>
      <c r="I14" s="168">
        <v>350</v>
      </c>
      <c r="J14" s="167"/>
    </row>
    <row r="15" spans="1:10" ht="12.75">
      <c r="A15" s="72" t="s">
        <v>113</v>
      </c>
      <c r="B15" s="187">
        <v>9</v>
      </c>
      <c r="C15" s="168">
        <v>913</v>
      </c>
      <c r="D15" s="167">
        <f t="shared" si="0"/>
        <v>4.034467520989836</v>
      </c>
      <c r="E15" s="315">
        <v>7</v>
      </c>
      <c r="F15" s="168">
        <v>574</v>
      </c>
      <c r="G15" s="169">
        <f t="shared" si="1"/>
        <v>6.439308952210006</v>
      </c>
      <c r="H15" s="187">
        <v>1</v>
      </c>
      <c r="I15" s="168">
        <v>78</v>
      </c>
      <c r="J15" s="167"/>
    </row>
    <row r="16" spans="1:10" ht="12.75">
      <c r="A16" s="72" t="s">
        <v>117</v>
      </c>
      <c r="B16" s="187">
        <v>19</v>
      </c>
      <c r="C16" s="168">
        <v>2172</v>
      </c>
      <c r="D16" s="167">
        <f t="shared" si="0"/>
        <v>9.597878921785242</v>
      </c>
      <c r="E16" s="315">
        <v>11</v>
      </c>
      <c r="F16" s="168">
        <v>911</v>
      </c>
      <c r="G16" s="169">
        <f t="shared" si="1"/>
        <v>10.219878842270585</v>
      </c>
      <c r="H16" s="187">
        <v>8</v>
      </c>
      <c r="I16" s="168">
        <v>1472</v>
      </c>
      <c r="J16" s="167">
        <f t="shared" si="2"/>
        <v>12.858141160027953</v>
      </c>
    </row>
    <row r="17" spans="1:10" ht="12.75">
      <c r="A17" s="72" t="s">
        <v>114</v>
      </c>
      <c r="B17" s="187">
        <v>17</v>
      </c>
      <c r="C17" s="168">
        <v>1746</v>
      </c>
      <c r="D17" s="167">
        <f t="shared" si="0"/>
        <v>7.715422006186479</v>
      </c>
      <c r="E17" s="315">
        <v>9</v>
      </c>
      <c r="F17" s="168">
        <v>742</v>
      </c>
      <c r="G17" s="169">
        <f t="shared" si="1"/>
        <v>8.323984743100741</v>
      </c>
      <c r="H17" s="187">
        <v>9</v>
      </c>
      <c r="I17" s="168">
        <v>1143</v>
      </c>
      <c r="J17" s="167">
        <f t="shared" si="2"/>
        <v>9.984276729559749</v>
      </c>
    </row>
    <row r="18" spans="1:10" ht="12.75">
      <c r="A18" s="72" t="s">
        <v>24</v>
      </c>
      <c r="B18" s="187">
        <v>4</v>
      </c>
      <c r="C18" s="168">
        <v>369</v>
      </c>
      <c r="D18" s="167">
        <f t="shared" si="0"/>
        <v>1.6305788775961112</v>
      </c>
      <c r="E18" s="315">
        <v>2</v>
      </c>
      <c r="F18" s="168">
        <v>151</v>
      </c>
      <c r="G18" s="169">
        <f t="shared" si="1"/>
        <v>1.693964550145838</v>
      </c>
      <c r="H18" s="187">
        <v>3</v>
      </c>
      <c r="I18" s="168">
        <v>288</v>
      </c>
      <c r="J18" s="167">
        <f t="shared" si="2"/>
        <v>2.515723270440252</v>
      </c>
    </row>
    <row r="19" spans="1:10" ht="12.75">
      <c r="A19" s="72" t="s">
        <v>115</v>
      </c>
      <c r="B19" s="188">
        <v>16</v>
      </c>
      <c r="C19" s="189">
        <v>1879</v>
      </c>
      <c r="D19" s="190">
        <f t="shared" si="0"/>
        <v>8.303137428192663</v>
      </c>
      <c r="E19" s="316">
        <v>10</v>
      </c>
      <c r="F19" s="189">
        <v>1015</v>
      </c>
      <c r="G19" s="192">
        <f t="shared" si="1"/>
        <v>11.386582903298182</v>
      </c>
      <c r="H19" s="188">
        <v>14</v>
      </c>
      <c r="I19" s="189">
        <v>1667</v>
      </c>
      <c r="J19" s="190">
        <f t="shared" si="2"/>
        <v>14.561495457721874</v>
      </c>
    </row>
    <row r="20" spans="1:10" ht="12.75">
      <c r="A20" s="185" t="s">
        <v>28</v>
      </c>
      <c r="B20" s="131">
        <v>171</v>
      </c>
      <c r="C20" s="173">
        <v>22630</v>
      </c>
      <c r="D20" s="298">
        <f t="shared" si="0"/>
        <v>100</v>
      </c>
      <c r="E20" s="317">
        <v>93</v>
      </c>
      <c r="F20" s="173">
        <v>8914</v>
      </c>
      <c r="G20" s="193">
        <f>SUM(G7:G19)</f>
        <v>99.99999999999999</v>
      </c>
      <c r="H20" s="131">
        <v>76</v>
      </c>
      <c r="I20" s="173">
        <v>11448</v>
      </c>
      <c r="J20" s="298">
        <f t="shared" si="2"/>
        <v>100</v>
      </c>
    </row>
    <row r="21" spans="1:10" ht="12.75">
      <c r="A21" s="31" t="s">
        <v>143</v>
      </c>
      <c r="B21" s="74"/>
      <c r="C21" s="123"/>
      <c r="D21" s="123"/>
      <c r="E21" s="123"/>
      <c r="F21" s="123"/>
      <c r="G21" s="123"/>
      <c r="H21" s="346" t="s">
        <v>38</v>
      </c>
      <c r="I21" s="346"/>
      <c r="J21" s="33"/>
    </row>
    <row r="22" spans="1:9" ht="12.75">
      <c r="A22" s="35" t="s">
        <v>94</v>
      </c>
      <c r="C22" s="194"/>
      <c r="E22" s="33"/>
      <c r="H22" s="24"/>
      <c r="I22" s="24"/>
    </row>
    <row r="23" spans="1:5" ht="15.75">
      <c r="A23" s="196"/>
      <c r="B23" s="196"/>
      <c r="D23" s="195"/>
      <c r="E23" s="33"/>
    </row>
  </sheetData>
  <sheetProtection/>
  <mergeCells count="4">
    <mergeCell ref="A5:A6"/>
    <mergeCell ref="B5:D5"/>
    <mergeCell ref="E5:G5"/>
    <mergeCell ref="H5:J5"/>
  </mergeCells>
  <hyperlinks>
    <hyperlink ref="D1" location="Sommaire!A1" display="Retour au sommaire"/>
  </hyperlinks>
  <printOptions/>
  <pageMargins left="0.2" right="0.2" top="0.46" bottom="0.984251969" header="0.21" footer="0.4921259845"/>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30"/>
  <sheetViews>
    <sheetView zoomScale="86" zoomScaleNormal="86" zoomScalePageLayoutView="0" workbookViewId="0" topLeftCell="A1">
      <selection activeCell="A1" sqref="A1"/>
    </sheetView>
  </sheetViews>
  <sheetFormatPr defaultColWidth="11.421875" defaultRowHeight="12.75"/>
  <cols>
    <col min="1" max="1" width="33.8515625" style="24" customWidth="1"/>
    <col min="2" max="4" width="16.00390625" style="25" customWidth="1"/>
    <col min="5" max="5" width="9.140625" style="25" customWidth="1"/>
    <col min="6" max="16384" width="11.421875" style="24" customWidth="1"/>
  </cols>
  <sheetData>
    <row r="1" spans="1:3" ht="15.75">
      <c r="A1" s="220" t="s">
        <v>0</v>
      </c>
      <c r="C1" s="80" t="s">
        <v>53</v>
      </c>
    </row>
    <row r="2" spans="1:3" ht="14.25">
      <c r="A2" s="4" t="s">
        <v>153</v>
      </c>
      <c r="B2"/>
      <c r="C2"/>
    </row>
    <row r="4" ht="12.75">
      <c r="D4" s="326" t="s">
        <v>144</v>
      </c>
    </row>
    <row r="5" spans="1:4" ht="12.75">
      <c r="A5" s="129"/>
      <c r="B5" s="24"/>
      <c r="D5" s="130" t="s">
        <v>124</v>
      </c>
    </row>
    <row r="6" spans="1:5" ht="18" customHeight="1">
      <c r="A6" s="443" t="s">
        <v>30</v>
      </c>
      <c r="B6" s="445" t="s">
        <v>35</v>
      </c>
      <c r="C6" s="446"/>
      <c r="D6" s="447"/>
      <c r="E6" s="24"/>
    </row>
    <row r="7" spans="1:5" ht="18" customHeight="1">
      <c r="A7" s="444"/>
      <c r="B7" s="351" t="s">
        <v>6</v>
      </c>
      <c r="C7" s="352" t="s">
        <v>7</v>
      </c>
      <c r="D7" s="353" t="s">
        <v>3</v>
      </c>
      <c r="E7" s="24"/>
    </row>
    <row r="8" spans="1:5" ht="15" customHeight="1">
      <c r="A8" s="139" t="s">
        <v>108</v>
      </c>
      <c r="B8" s="197">
        <v>26878</v>
      </c>
      <c r="C8" s="198">
        <v>134260</v>
      </c>
      <c r="D8" s="199">
        <f>C8/C$23*100</f>
        <v>29.29202574451838</v>
      </c>
      <c r="E8" s="24"/>
    </row>
    <row r="9" spans="1:5" ht="15" customHeight="1">
      <c r="A9" s="140" t="s">
        <v>109</v>
      </c>
      <c r="B9" s="200">
        <v>3387</v>
      </c>
      <c r="C9" s="154">
        <v>16864</v>
      </c>
      <c r="D9" s="201">
        <f aca="true" t="shared" si="0" ref="D9:D23">C9/C$23*100</f>
        <v>3.6792843896585574</v>
      </c>
      <c r="E9" s="24"/>
    </row>
    <row r="10" spans="1:5" ht="15" customHeight="1">
      <c r="A10" s="140" t="s">
        <v>14</v>
      </c>
      <c r="B10" s="200">
        <v>7509</v>
      </c>
      <c r="C10" s="154">
        <v>35933</v>
      </c>
      <c r="D10" s="201">
        <f t="shared" si="0"/>
        <v>7.8396421948292785</v>
      </c>
      <c r="E10" s="24"/>
    </row>
    <row r="11" spans="1:5" ht="15" customHeight="1">
      <c r="A11" s="140" t="s">
        <v>110</v>
      </c>
      <c r="B11" s="200">
        <v>1754</v>
      </c>
      <c r="C11" s="154">
        <v>9866</v>
      </c>
      <c r="D11" s="201">
        <f t="shared" si="0"/>
        <v>2.1525035453256245</v>
      </c>
      <c r="E11" s="24"/>
    </row>
    <row r="12" spans="1:5" ht="15" customHeight="1">
      <c r="A12" s="140" t="s">
        <v>17</v>
      </c>
      <c r="B12" s="200"/>
      <c r="C12" s="154"/>
      <c r="D12" s="201"/>
      <c r="E12" s="24"/>
    </row>
    <row r="13" spans="1:5" ht="15" customHeight="1">
      <c r="A13" s="140" t="s">
        <v>111</v>
      </c>
      <c r="B13" s="200">
        <v>4466</v>
      </c>
      <c r="C13" s="154">
        <v>20954</v>
      </c>
      <c r="D13" s="201">
        <f t="shared" si="0"/>
        <v>4.5716155776153595</v>
      </c>
      <c r="E13" s="24"/>
    </row>
    <row r="14" spans="1:5" ht="15" customHeight="1">
      <c r="A14" s="140" t="s">
        <v>112</v>
      </c>
      <c r="B14" s="200">
        <v>1848</v>
      </c>
      <c r="C14" s="154">
        <v>8939</v>
      </c>
      <c r="D14" s="201">
        <f t="shared" si="0"/>
        <v>1.9502563543143885</v>
      </c>
      <c r="E14" s="24"/>
    </row>
    <row r="15" spans="1:5" ht="15" customHeight="1">
      <c r="A15" s="140" t="s">
        <v>123</v>
      </c>
      <c r="B15" s="200">
        <v>617</v>
      </c>
      <c r="C15" s="154">
        <v>2581</v>
      </c>
      <c r="D15" s="201">
        <f t="shared" si="0"/>
        <v>0.5631067961165048</v>
      </c>
      <c r="E15" s="24"/>
    </row>
    <row r="16" spans="1:5" ht="15" customHeight="1">
      <c r="A16" s="140" t="s">
        <v>113</v>
      </c>
      <c r="B16" s="200">
        <v>2752</v>
      </c>
      <c r="C16" s="154">
        <v>13233</v>
      </c>
      <c r="D16" s="201">
        <f t="shared" si="0"/>
        <v>2.887095014726737</v>
      </c>
      <c r="E16" s="24"/>
    </row>
    <row r="17" spans="1:5" ht="15" customHeight="1">
      <c r="A17" s="140" t="s">
        <v>117</v>
      </c>
      <c r="B17" s="200">
        <v>19287</v>
      </c>
      <c r="C17" s="154">
        <v>89066</v>
      </c>
      <c r="D17" s="201">
        <f t="shared" si="0"/>
        <v>19.431875204538017</v>
      </c>
      <c r="E17" s="24"/>
    </row>
    <row r="18" spans="1:5" ht="15" customHeight="1">
      <c r="A18" s="140" t="s">
        <v>114</v>
      </c>
      <c r="B18" s="200">
        <v>13209</v>
      </c>
      <c r="C18" s="154">
        <v>59543</v>
      </c>
      <c r="D18" s="201">
        <f t="shared" si="0"/>
        <v>12.990727609905095</v>
      </c>
      <c r="E18" s="24"/>
    </row>
    <row r="19" spans="1:5" ht="15" customHeight="1">
      <c r="A19" s="140" t="s">
        <v>24</v>
      </c>
      <c r="B19" s="200">
        <v>2343</v>
      </c>
      <c r="C19" s="154">
        <v>12091</v>
      </c>
      <c r="D19" s="201">
        <f t="shared" si="0"/>
        <v>2.6379404385295078</v>
      </c>
      <c r="E19" s="24"/>
    </row>
    <row r="20" spans="1:5" ht="15" customHeight="1">
      <c r="A20" s="140" t="s">
        <v>115</v>
      </c>
      <c r="B20" s="200">
        <v>11039</v>
      </c>
      <c r="C20" s="154">
        <v>51910</v>
      </c>
      <c r="D20" s="201">
        <f t="shared" si="0"/>
        <v>11.32540634886004</v>
      </c>
      <c r="E20" s="24"/>
    </row>
    <row r="21" spans="1:4" s="28" customFormat="1" ht="15.75" customHeight="1">
      <c r="A21" s="327" t="s">
        <v>145</v>
      </c>
      <c r="B21" s="202">
        <v>95089</v>
      </c>
      <c r="C21" s="328">
        <v>455240</v>
      </c>
      <c r="D21" s="329">
        <f t="shared" si="0"/>
        <v>99.3214792189375</v>
      </c>
    </row>
    <row r="22" spans="1:4" s="30" customFormat="1" ht="14.25" customHeight="1">
      <c r="A22" s="140" t="s">
        <v>146</v>
      </c>
      <c r="B22" s="200">
        <v>726</v>
      </c>
      <c r="C22" s="154">
        <v>3110</v>
      </c>
      <c r="D22" s="201">
        <f t="shared" si="0"/>
        <v>0.6785207810625069</v>
      </c>
    </row>
    <row r="23" spans="1:4" s="30" customFormat="1" ht="18" customHeight="1">
      <c r="A23" s="327" t="s">
        <v>136</v>
      </c>
      <c r="B23" s="202">
        <v>95815</v>
      </c>
      <c r="C23" s="328">
        <v>458350</v>
      </c>
      <c r="D23" s="203">
        <f t="shared" si="0"/>
        <v>100</v>
      </c>
    </row>
    <row r="24" ht="18.75" customHeight="1"/>
    <row r="25" spans="1:5" ht="27" customHeight="1">
      <c r="A25" s="448" t="s">
        <v>116</v>
      </c>
      <c r="B25" s="448"/>
      <c r="C25" s="448"/>
      <c r="D25" s="448"/>
      <c r="E25" s="204"/>
    </row>
    <row r="26" spans="1:5" ht="12.75">
      <c r="A26" s="345" t="s">
        <v>152</v>
      </c>
      <c r="B26" s="301"/>
      <c r="C26" s="301"/>
      <c r="D26" s="301"/>
      <c r="E26" s="302"/>
    </row>
    <row r="28" spans="1:5" ht="12.75">
      <c r="A28" s="318"/>
      <c r="B28" s="319"/>
      <c r="C28" s="319"/>
      <c r="D28" s="319"/>
      <c r="E28" s="319"/>
    </row>
    <row r="29" spans="1:5" ht="12.75">
      <c r="A29" s="318"/>
      <c r="B29" s="319"/>
      <c r="C29" s="319"/>
      <c r="D29" s="319"/>
      <c r="E29" s="319"/>
    </row>
    <row r="30" spans="1:5" ht="12.75">
      <c r="A30" s="318"/>
      <c r="B30" s="319"/>
      <c r="C30" s="319"/>
      <c r="D30" s="319"/>
      <c r="E30" s="319"/>
    </row>
  </sheetData>
  <sheetProtection/>
  <mergeCells count="3">
    <mergeCell ref="A6:A7"/>
    <mergeCell ref="B6:D6"/>
    <mergeCell ref="A25:D25"/>
  </mergeCells>
  <hyperlinks>
    <hyperlink ref="C1" location="Sommaire!A1" display="Retour au sommaire"/>
  </hyperlinks>
  <printOptions/>
  <pageMargins left="0.1968503937007874" right="0.15748031496062992" top="0.984251968503937" bottom="0.984251968503937" header="0.5118110236220472" footer="0.5118110236220472"/>
  <pageSetup fitToHeight="1" fitToWidth="1" horizontalDpi="600" verticalDpi="600" orientation="landscape" paperSize="9" scale="83" r:id="rId1"/>
</worksheet>
</file>

<file path=xl/worksheets/sheet9.xml><?xml version="1.0" encoding="utf-8"?>
<worksheet xmlns="http://schemas.openxmlformats.org/spreadsheetml/2006/main" xmlns:r="http://schemas.openxmlformats.org/officeDocument/2006/relationships">
  <sheetPr>
    <pageSetUpPr fitToPage="1"/>
  </sheetPr>
  <dimension ref="A1:W23"/>
  <sheetViews>
    <sheetView zoomScale="98" zoomScaleNormal="98" zoomScalePageLayoutView="0" workbookViewId="0" topLeftCell="A1">
      <selection activeCell="A1" sqref="A1"/>
    </sheetView>
  </sheetViews>
  <sheetFormatPr defaultColWidth="11.421875" defaultRowHeight="12.75"/>
  <cols>
    <col min="1" max="1" width="26.57421875" style="9" customWidth="1"/>
    <col min="2" max="2" width="13.140625" style="70" customWidth="1"/>
    <col min="3" max="3" width="11.28125" style="9" customWidth="1"/>
    <col min="4" max="4" width="12.140625" style="9" customWidth="1"/>
    <col min="5" max="5" width="10.8515625" style="9" customWidth="1"/>
    <col min="6" max="6" width="12.140625" style="70" customWidth="1"/>
    <col min="7" max="7" width="15.7109375" style="9" customWidth="1"/>
    <col min="8" max="8" width="12.140625" style="9" customWidth="1"/>
    <col min="9" max="9" width="11.8515625" style="9" customWidth="1"/>
    <col min="10" max="10" width="12.140625" style="9" customWidth="1"/>
    <col min="11" max="11" width="11.28125" style="9" customWidth="1"/>
    <col min="12" max="12" width="12.140625" style="70" customWidth="1"/>
    <col min="13" max="13" width="11.00390625" style="9" customWidth="1"/>
    <col min="14" max="15" width="12.140625" style="9" customWidth="1"/>
    <col min="16" max="16" width="8.7109375" style="9" customWidth="1"/>
    <col min="17" max="31" width="11.421875" style="9" customWidth="1"/>
    <col min="32" max="32" width="16.8515625" style="9" customWidth="1"/>
    <col min="33" max="16384" width="11.421875" style="9" customWidth="1"/>
  </cols>
  <sheetData>
    <row r="1" spans="1:4" ht="16.5" customHeight="1">
      <c r="A1" s="59" t="s">
        <v>0</v>
      </c>
      <c r="D1" s="80" t="s">
        <v>53</v>
      </c>
    </row>
    <row r="2" spans="1:23" ht="12.75">
      <c r="A2" s="7" t="s">
        <v>51</v>
      </c>
      <c r="N2" s="104"/>
      <c r="O2" s="119"/>
      <c r="W2" s="151"/>
    </row>
    <row r="3" spans="8:15" ht="12.75">
      <c r="H3" s="73"/>
      <c r="N3" s="104"/>
      <c r="O3" s="119"/>
    </row>
    <row r="4" spans="1:15" ht="24.75" customHeight="1">
      <c r="A4" s="418" t="s">
        <v>30</v>
      </c>
      <c r="B4" s="453" t="s">
        <v>161</v>
      </c>
      <c r="C4" s="454"/>
      <c r="D4" s="454"/>
      <c r="E4" s="455"/>
      <c r="F4" s="453" t="s">
        <v>162</v>
      </c>
      <c r="G4" s="454"/>
      <c r="H4" s="454"/>
      <c r="I4" s="455"/>
      <c r="J4" s="453" t="s">
        <v>163</v>
      </c>
      <c r="K4" s="454"/>
      <c r="L4" s="453" t="s">
        <v>164</v>
      </c>
      <c r="M4" s="454"/>
      <c r="N4" s="454"/>
      <c r="O4" s="455"/>
    </row>
    <row r="5" spans="1:15" ht="12.75">
      <c r="A5" s="419"/>
      <c r="B5" s="449" t="s">
        <v>36</v>
      </c>
      <c r="C5" s="450"/>
      <c r="D5" s="450" t="s">
        <v>37</v>
      </c>
      <c r="E5" s="451"/>
      <c r="F5" s="449" t="s">
        <v>36</v>
      </c>
      <c r="G5" s="450"/>
      <c r="H5" s="450" t="s">
        <v>37</v>
      </c>
      <c r="I5" s="451"/>
      <c r="J5" s="449" t="s">
        <v>37</v>
      </c>
      <c r="K5" s="450"/>
      <c r="L5" s="449" t="s">
        <v>36</v>
      </c>
      <c r="M5" s="450"/>
      <c r="N5" s="450" t="s">
        <v>37</v>
      </c>
      <c r="O5" s="451"/>
    </row>
    <row r="6" spans="1:15" ht="12.75">
      <c r="A6" s="452"/>
      <c r="B6" s="354" t="s">
        <v>6</v>
      </c>
      <c r="C6" s="355" t="s">
        <v>3</v>
      </c>
      <c r="D6" s="355" t="s">
        <v>6</v>
      </c>
      <c r="E6" s="356" t="s">
        <v>3</v>
      </c>
      <c r="F6" s="354" t="s">
        <v>6</v>
      </c>
      <c r="G6" s="355" t="s">
        <v>3</v>
      </c>
      <c r="H6" s="355" t="s">
        <v>6</v>
      </c>
      <c r="I6" s="356" t="s">
        <v>3</v>
      </c>
      <c r="J6" s="354" t="s">
        <v>6</v>
      </c>
      <c r="K6" s="355" t="s">
        <v>3</v>
      </c>
      <c r="L6" s="354" t="s">
        <v>6</v>
      </c>
      <c r="M6" s="355" t="s">
        <v>3</v>
      </c>
      <c r="N6" s="355" t="s">
        <v>6</v>
      </c>
      <c r="O6" s="356" t="s">
        <v>3</v>
      </c>
    </row>
    <row r="7" spans="1:15" ht="12.75">
      <c r="A7" s="69" t="s">
        <v>108</v>
      </c>
      <c r="B7" s="216">
        <v>8583</v>
      </c>
      <c r="C7" s="206">
        <f>B7/B$20*100</f>
        <v>18.89654565069021</v>
      </c>
      <c r="D7" s="216">
        <v>3231</v>
      </c>
      <c r="E7" s="207">
        <f>D7/D$20*100</f>
        <v>15.26360544217687</v>
      </c>
      <c r="F7" s="216">
        <v>1891</v>
      </c>
      <c r="G7" s="206">
        <f>F7/F$20*100</f>
        <v>14.043817304121797</v>
      </c>
      <c r="H7" s="205">
        <v>530</v>
      </c>
      <c r="I7" s="207">
        <f>H7/H$20*100</f>
        <v>15.465421651590312</v>
      </c>
      <c r="J7" s="216">
        <v>24</v>
      </c>
      <c r="K7" s="207">
        <f aca="true" t="shared" si="0" ref="K7:K20">J7/J$20*100</f>
        <v>5.8679706601467</v>
      </c>
      <c r="L7" s="210">
        <v>164</v>
      </c>
      <c r="M7" s="211">
        <f aca="true" t="shared" si="1" ref="M7:M20">L7/L$20*100</f>
        <v>23.098591549295776</v>
      </c>
      <c r="N7" s="217">
        <v>184</v>
      </c>
      <c r="O7" s="211">
        <f aca="true" t="shared" si="2" ref="O7:O20">N7/N$20*100</f>
        <v>25.44951590594744</v>
      </c>
    </row>
    <row r="8" spans="1:15" ht="12.75">
      <c r="A8" s="69" t="s">
        <v>109</v>
      </c>
      <c r="B8" s="217">
        <v>2540</v>
      </c>
      <c r="C8" s="209">
        <f aca="true" t="shared" si="3" ref="C8:I20">B8/B$20*100</f>
        <v>5.5921269897184125</v>
      </c>
      <c r="D8" s="217">
        <v>1698</v>
      </c>
      <c r="E8" s="211">
        <f t="shared" si="3"/>
        <v>8.02154195011338</v>
      </c>
      <c r="F8" s="217">
        <v>299</v>
      </c>
      <c r="G8" s="209">
        <f t="shared" si="3"/>
        <v>2.2205718529520984</v>
      </c>
      <c r="H8" s="208">
        <v>103</v>
      </c>
      <c r="I8" s="211">
        <f t="shared" si="3"/>
        <v>3.005544207761891</v>
      </c>
      <c r="J8" s="217">
        <v>19</v>
      </c>
      <c r="K8" s="211">
        <f t="shared" si="0"/>
        <v>4.645476772616137</v>
      </c>
      <c r="L8" s="210">
        <v>43</v>
      </c>
      <c r="M8" s="211">
        <f t="shared" si="1"/>
        <v>6.056338028169014</v>
      </c>
      <c r="N8" s="217">
        <v>57</v>
      </c>
      <c r="O8" s="211">
        <f t="shared" si="2"/>
        <v>7.883817427385892</v>
      </c>
    </row>
    <row r="9" spans="1:15" ht="12.75">
      <c r="A9" s="69" t="s">
        <v>14</v>
      </c>
      <c r="B9" s="217">
        <v>4755</v>
      </c>
      <c r="C9" s="209">
        <f t="shared" si="3"/>
        <v>10.46872591972876</v>
      </c>
      <c r="D9" s="217">
        <v>1432</v>
      </c>
      <c r="E9" s="211">
        <f t="shared" si="3"/>
        <v>6.764928193499623</v>
      </c>
      <c r="F9" s="217">
        <v>1517</v>
      </c>
      <c r="G9" s="209">
        <f t="shared" si="3"/>
        <v>11.266245822502786</v>
      </c>
      <c r="H9" s="208">
        <v>317</v>
      </c>
      <c r="I9" s="211">
        <f t="shared" si="3"/>
        <v>9.25007295010213</v>
      </c>
      <c r="J9" s="217">
        <v>31</v>
      </c>
      <c r="K9" s="211">
        <f t="shared" si="0"/>
        <v>7.579462102689487</v>
      </c>
      <c r="L9" s="210">
        <v>58</v>
      </c>
      <c r="M9" s="211">
        <f t="shared" si="1"/>
        <v>8.169014084507042</v>
      </c>
      <c r="N9" s="217">
        <v>55</v>
      </c>
      <c r="O9" s="211">
        <f t="shared" si="2"/>
        <v>7.607192254495159</v>
      </c>
    </row>
    <row r="10" spans="1:15" ht="12.75">
      <c r="A10" s="69" t="s">
        <v>110</v>
      </c>
      <c r="B10" s="217">
        <v>1895</v>
      </c>
      <c r="C10" s="209">
        <f t="shared" si="3"/>
        <v>4.172078994297792</v>
      </c>
      <c r="D10" s="217">
        <v>1449</v>
      </c>
      <c r="E10" s="211">
        <f t="shared" si="3"/>
        <v>6.845238095238096</v>
      </c>
      <c r="F10" s="217">
        <v>164</v>
      </c>
      <c r="G10" s="209">
        <f t="shared" si="3"/>
        <v>1.2179725213516523</v>
      </c>
      <c r="H10" s="208">
        <v>81</v>
      </c>
      <c r="I10" s="211">
        <f t="shared" si="3"/>
        <v>2.363583309016633</v>
      </c>
      <c r="J10" s="217">
        <v>15</v>
      </c>
      <c r="K10" s="211">
        <f t="shared" si="0"/>
        <v>3.6674816625916873</v>
      </c>
      <c r="L10" s="210">
        <v>18</v>
      </c>
      <c r="M10" s="211">
        <f t="shared" si="1"/>
        <v>2.535211267605634</v>
      </c>
      <c r="N10" s="217">
        <v>9</v>
      </c>
      <c r="O10" s="211">
        <f t="shared" si="2"/>
        <v>1.2448132780082988</v>
      </c>
    </row>
    <row r="11" spans="1:15" ht="12.75">
      <c r="A11" s="69" t="s">
        <v>17</v>
      </c>
      <c r="B11" s="217">
        <v>1215</v>
      </c>
      <c r="C11" s="209">
        <f t="shared" si="3"/>
        <v>2.6749741309086104</v>
      </c>
      <c r="D11" s="217">
        <v>257</v>
      </c>
      <c r="E11" s="211">
        <f t="shared" si="3"/>
        <v>1.2140967498110355</v>
      </c>
      <c r="F11" s="217">
        <v>142</v>
      </c>
      <c r="G11" s="209">
        <f t="shared" si="3"/>
        <v>1.0545859636093577</v>
      </c>
      <c r="H11" s="208">
        <v>36</v>
      </c>
      <c r="I11" s="211">
        <f t="shared" si="3"/>
        <v>1.0504814706740588</v>
      </c>
      <c r="J11" s="217">
        <v>6</v>
      </c>
      <c r="K11" s="211">
        <f t="shared" si="0"/>
        <v>1.466992665036675</v>
      </c>
      <c r="L11" s="210">
        <v>1</v>
      </c>
      <c r="M11" s="211">
        <f t="shared" si="1"/>
        <v>0.14084507042253522</v>
      </c>
      <c r="N11" s="217"/>
      <c r="O11" s="211"/>
    </row>
    <row r="12" spans="1:15" ht="12.75">
      <c r="A12" s="69" t="s">
        <v>111</v>
      </c>
      <c r="B12" s="217">
        <v>3097</v>
      </c>
      <c r="C12" s="209">
        <f t="shared" si="3"/>
        <v>6.81843200281808</v>
      </c>
      <c r="D12" s="217">
        <v>1478</v>
      </c>
      <c r="E12" s="211">
        <f t="shared" si="3"/>
        <v>6.982237339380197</v>
      </c>
      <c r="F12" s="217">
        <v>945</v>
      </c>
      <c r="G12" s="209">
        <f t="shared" si="3"/>
        <v>7.018195321203119</v>
      </c>
      <c r="H12" s="208">
        <v>310</v>
      </c>
      <c r="I12" s="211">
        <f t="shared" si="3"/>
        <v>9.04581266413773</v>
      </c>
      <c r="J12" s="217">
        <v>19</v>
      </c>
      <c r="K12" s="211">
        <f t="shared" si="0"/>
        <v>4.645476772616137</v>
      </c>
      <c r="L12" s="210">
        <v>13</v>
      </c>
      <c r="M12" s="211">
        <f t="shared" si="1"/>
        <v>1.8309859154929577</v>
      </c>
      <c r="N12" s="217">
        <v>15</v>
      </c>
      <c r="O12" s="211">
        <f t="shared" si="2"/>
        <v>2.0746887966804977</v>
      </c>
    </row>
    <row r="13" spans="1:15" ht="12.75">
      <c r="A13" s="69" t="s">
        <v>112</v>
      </c>
      <c r="B13" s="217">
        <v>1389</v>
      </c>
      <c r="C13" s="209">
        <f t="shared" si="3"/>
        <v>3.0580568459523128</v>
      </c>
      <c r="D13" s="217">
        <v>1257</v>
      </c>
      <c r="E13" s="211">
        <f t="shared" si="3"/>
        <v>5.938208616780045</v>
      </c>
      <c r="F13" s="217">
        <v>574</v>
      </c>
      <c r="G13" s="209">
        <f t="shared" si="3"/>
        <v>4.262903824730784</v>
      </c>
      <c r="H13" s="208">
        <v>226</v>
      </c>
      <c r="I13" s="211">
        <f t="shared" si="3"/>
        <v>6.594689232564925</v>
      </c>
      <c r="J13" s="217">
        <v>2</v>
      </c>
      <c r="K13" s="211"/>
      <c r="L13" s="210">
        <v>42</v>
      </c>
      <c r="M13" s="211">
        <f t="shared" si="1"/>
        <v>5.915492957746479</v>
      </c>
      <c r="N13" s="217">
        <v>26</v>
      </c>
      <c r="O13" s="211">
        <f t="shared" si="2"/>
        <v>3.5961272475795294</v>
      </c>
    </row>
    <row r="14" spans="1:15" ht="12.75">
      <c r="A14" s="69" t="s">
        <v>123</v>
      </c>
      <c r="B14" s="217">
        <v>529</v>
      </c>
      <c r="C14" s="209">
        <f t="shared" si="3"/>
        <v>1.1646595187248188</v>
      </c>
      <c r="D14" s="217">
        <v>559</v>
      </c>
      <c r="E14" s="211">
        <f t="shared" si="3"/>
        <v>2.6407785336356766</v>
      </c>
      <c r="F14" s="217">
        <v>84</v>
      </c>
      <c r="G14" s="209">
        <f t="shared" si="3"/>
        <v>0.623839584106944</v>
      </c>
      <c r="H14" s="208">
        <v>26</v>
      </c>
      <c r="I14" s="211">
        <f t="shared" si="3"/>
        <v>0.758681062153487</v>
      </c>
      <c r="J14" s="217">
        <v>13</v>
      </c>
      <c r="K14" s="211">
        <f t="shared" si="0"/>
        <v>3.1784841075794623</v>
      </c>
      <c r="L14" s="210"/>
      <c r="M14" s="211"/>
      <c r="N14" s="217"/>
      <c r="O14" s="211"/>
    </row>
    <row r="15" spans="1:15" ht="12.75">
      <c r="A15" s="69" t="s">
        <v>113</v>
      </c>
      <c r="B15" s="217">
        <v>3064</v>
      </c>
      <c r="C15" s="209">
        <f t="shared" si="3"/>
        <v>6.745778384447722</v>
      </c>
      <c r="D15" s="217">
        <v>2168</v>
      </c>
      <c r="E15" s="211">
        <f t="shared" si="3"/>
        <v>10.241874527588815</v>
      </c>
      <c r="F15" s="217">
        <v>805</v>
      </c>
      <c r="G15" s="209">
        <f t="shared" si="3"/>
        <v>5.9784626810248795</v>
      </c>
      <c r="H15" s="208">
        <v>204</v>
      </c>
      <c r="I15" s="211">
        <f t="shared" si="3"/>
        <v>5.9527283338196675</v>
      </c>
      <c r="J15" s="217">
        <v>22</v>
      </c>
      <c r="K15" s="211">
        <f t="shared" si="0"/>
        <v>5.378973105134474</v>
      </c>
      <c r="L15" s="210">
        <v>54</v>
      </c>
      <c r="M15" s="211">
        <f t="shared" si="1"/>
        <v>7.605633802816901</v>
      </c>
      <c r="N15" s="217">
        <v>65</v>
      </c>
      <c r="O15" s="211">
        <f t="shared" si="2"/>
        <v>8.990318118948824</v>
      </c>
    </row>
    <row r="16" spans="1:15" ht="12.75">
      <c r="A16" s="69" t="s">
        <v>117</v>
      </c>
      <c r="B16" s="217">
        <v>5836</v>
      </c>
      <c r="C16" s="209">
        <f t="shared" si="3"/>
        <v>12.848682327557736</v>
      </c>
      <c r="D16" s="217">
        <v>2423</v>
      </c>
      <c r="E16" s="211">
        <f t="shared" si="3"/>
        <v>11.44652305366591</v>
      </c>
      <c r="F16" s="217">
        <v>1304</v>
      </c>
      <c r="G16" s="209">
        <f t="shared" si="3"/>
        <v>9.684366877088749</v>
      </c>
      <c r="H16" s="208">
        <v>502</v>
      </c>
      <c r="I16" s="211">
        <f t="shared" si="3"/>
        <v>14.64838050773271</v>
      </c>
      <c r="J16" s="217">
        <v>56</v>
      </c>
      <c r="K16" s="211">
        <f t="shared" si="0"/>
        <v>13.691931540342297</v>
      </c>
      <c r="L16" s="210">
        <v>88</v>
      </c>
      <c r="M16" s="211">
        <f t="shared" si="1"/>
        <v>12.394366197183098</v>
      </c>
      <c r="N16" s="217">
        <v>72</v>
      </c>
      <c r="O16" s="211">
        <f t="shared" si="2"/>
        <v>9.95850622406639</v>
      </c>
    </row>
    <row r="17" spans="1:15" ht="12.75">
      <c r="A17" s="69" t="s">
        <v>114</v>
      </c>
      <c r="B17" s="217">
        <v>7189</v>
      </c>
      <c r="C17" s="209">
        <f t="shared" si="3"/>
        <v>15.827480680742386</v>
      </c>
      <c r="D17" s="217">
        <v>2831</v>
      </c>
      <c r="E17" s="211">
        <f t="shared" si="3"/>
        <v>13.373960695389266</v>
      </c>
      <c r="F17" s="217">
        <v>3501</v>
      </c>
      <c r="G17" s="209">
        <f t="shared" si="3"/>
        <v>26.000742666171554</v>
      </c>
      <c r="H17" s="208">
        <v>610</v>
      </c>
      <c r="I17" s="211">
        <f t="shared" si="3"/>
        <v>17.799824919754887</v>
      </c>
      <c r="J17" s="217">
        <v>34</v>
      </c>
      <c r="K17" s="211">
        <f t="shared" si="0"/>
        <v>8.312958435207824</v>
      </c>
      <c r="L17" s="210">
        <v>154</v>
      </c>
      <c r="M17" s="211">
        <f t="shared" si="1"/>
        <v>21.69014084507042</v>
      </c>
      <c r="N17" s="217">
        <v>161</v>
      </c>
      <c r="O17" s="211">
        <f t="shared" si="2"/>
        <v>22.268326417704014</v>
      </c>
    </row>
    <row r="18" spans="1:15" ht="12.75">
      <c r="A18" s="69" t="s">
        <v>24</v>
      </c>
      <c r="B18" s="217">
        <v>1678</v>
      </c>
      <c r="C18" s="209">
        <f t="shared" si="3"/>
        <v>3.694326412892715</v>
      </c>
      <c r="D18" s="217">
        <v>1045</v>
      </c>
      <c r="E18" s="211">
        <f t="shared" si="3"/>
        <v>4.936696900982615</v>
      </c>
      <c r="F18" s="217">
        <v>1643</v>
      </c>
      <c r="G18" s="209">
        <f t="shared" si="3"/>
        <v>12.2020051986632</v>
      </c>
      <c r="H18" s="208">
        <v>234</v>
      </c>
      <c r="I18" s="211">
        <f t="shared" si="3"/>
        <v>6.8281295593813836</v>
      </c>
      <c r="J18" s="217">
        <v>71</v>
      </c>
      <c r="K18" s="211">
        <f t="shared" si="0"/>
        <v>17.359413202933986</v>
      </c>
      <c r="L18" s="210">
        <v>41</v>
      </c>
      <c r="M18" s="211">
        <f t="shared" si="1"/>
        <v>5.774647887323944</v>
      </c>
      <c r="N18" s="217">
        <v>53</v>
      </c>
      <c r="O18" s="211">
        <f t="shared" si="2"/>
        <v>7.330567081604427</v>
      </c>
    </row>
    <row r="19" spans="1:15" ht="12.75">
      <c r="A19" s="69" t="s">
        <v>115</v>
      </c>
      <c r="B19" s="218">
        <v>3651</v>
      </c>
      <c r="C19" s="213">
        <f t="shared" si="3"/>
        <v>8.038132141520443</v>
      </c>
      <c r="D19" s="218">
        <v>1340</v>
      </c>
      <c r="E19" s="215">
        <f t="shared" si="3"/>
        <v>6.330309901738474</v>
      </c>
      <c r="F19" s="218">
        <v>596</v>
      </c>
      <c r="G19" s="213">
        <f t="shared" si="3"/>
        <v>4.426290382473078</v>
      </c>
      <c r="H19" s="212">
        <v>248</v>
      </c>
      <c r="I19" s="215">
        <f t="shared" si="3"/>
        <v>7.236650131310183</v>
      </c>
      <c r="J19" s="218">
        <v>97</v>
      </c>
      <c r="K19" s="215">
        <f t="shared" si="0"/>
        <v>23.71638141809291</v>
      </c>
      <c r="L19" s="214">
        <v>34</v>
      </c>
      <c r="M19" s="215">
        <f t="shared" si="1"/>
        <v>4.788732394366197</v>
      </c>
      <c r="N19" s="218">
        <v>26</v>
      </c>
      <c r="O19" s="215">
        <f t="shared" si="2"/>
        <v>3.5961272475795294</v>
      </c>
    </row>
    <row r="20" spans="1:15" ht="12.75">
      <c r="A20" s="303" t="s">
        <v>28</v>
      </c>
      <c r="B20" s="304">
        <v>45421</v>
      </c>
      <c r="C20" s="305">
        <f t="shared" si="3"/>
        <v>100</v>
      </c>
      <c r="D20" s="304">
        <v>21168</v>
      </c>
      <c r="E20" s="307">
        <f t="shared" si="3"/>
        <v>100</v>
      </c>
      <c r="F20" s="304">
        <v>13465</v>
      </c>
      <c r="G20" s="305">
        <f t="shared" si="3"/>
        <v>100</v>
      </c>
      <c r="H20" s="306">
        <v>3427</v>
      </c>
      <c r="I20" s="307">
        <f t="shared" si="3"/>
        <v>100</v>
      </c>
      <c r="J20" s="304">
        <v>409</v>
      </c>
      <c r="K20" s="307">
        <f t="shared" si="0"/>
        <v>100</v>
      </c>
      <c r="L20" s="308">
        <v>710</v>
      </c>
      <c r="M20" s="307">
        <f t="shared" si="1"/>
        <v>100</v>
      </c>
      <c r="N20" s="304">
        <v>723</v>
      </c>
      <c r="O20" s="307">
        <f t="shared" si="2"/>
        <v>100</v>
      </c>
    </row>
    <row r="21" spans="7:8" ht="12.75">
      <c r="G21" s="70"/>
      <c r="H21" s="70"/>
    </row>
    <row r="22" spans="1:8" ht="12.75">
      <c r="A22" s="75" t="s">
        <v>57</v>
      </c>
      <c r="G22" s="70"/>
      <c r="H22" s="70"/>
    </row>
    <row r="23" ht="12.75">
      <c r="A23" s="33"/>
    </row>
  </sheetData>
  <sheetProtection/>
  <mergeCells count="12">
    <mergeCell ref="F5:G5"/>
    <mergeCell ref="H5:I5"/>
    <mergeCell ref="J5:K5"/>
    <mergeCell ref="L5:M5"/>
    <mergeCell ref="N5:O5"/>
    <mergeCell ref="A4:A6"/>
    <mergeCell ref="B4:E4"/>
    <mergeCell ref="F4:I4"/>
    <mergeCell ref="J4:K4"/>
    <mergeCell ref="L4:O4"/>
    <mergeCell ref="B5:C5"/>
    <mergeCell ref="D5:E5"/>
  </mergeCells>
  <hyperlinks>
    <hyperlink ref="D1" location="Sommaire!A1" display="Retour au sommaire"/>
  </hyperlinks>
  <printOptions/>
  <pageMargins left="0.25" right="0.25" top="0.75" bottom="0.75" header="0.3" footer="0.3"/>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Abdel Khiati</Manager>
  <Company>Ministère de l'Économie et des Finances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Abdel Khiati</dc:creator>
  <cp:keywords/>
  <dc:description/>
  <cp:lastModifiedBy>KHIATI Abdel</cp:lastModifiedBy>
  <cp:lastPrinted>2018-11-28T13:57:01Z</cp:lastPrinted>
  <dcterms:created xsi:type="dcterms:W3CDTF">2011-05-09T16:12:50Z</dcterms:created>
  <dcterms:modified xsi:type="dcterms:W3CDTF">2019-04-25T11:20:05Z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