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8640" windowHeight="7200"/>
  </bookViews>
  <sheets>
    <sheet name="Tableau 1" sheetId="1" r:id="rId1"/>
    <sheet name="Tableau 2" sheetId="2" r:id="rId2"/>
    <sheet name="Tableau 3" sheetId="3" r:id="rId3"/>
    <sheet name="Graphique 1" sheetId="5" r:id="rId4"/>
    <sheet name="Graphique 2" sheetId="6" r:id="rId5"/>
    <sheet name="Graphique 3 " sheetId="4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F6" i="4" l="1"/>
  <c r="F5" i="4"/>
  <c r="F4" i="4"/>
  <c r="A18" i="1"/>
  <c r="I47" i="3" l="1"/>
  <c r="H47" i="3"/>
  <c r="F4" i="2" s="1"/>
  <c r="G47" i="3"/>
  <c r="E4" i="2" s="1"/>
  <c r="F47" i="3"/>
  <c r="D4" i="2" s="1"/>
  <c r="E47" i="3"/>
  <c r="C4" i="2" s="1"/>
  <c r="D47" i="3"/>
  <c r="B4" i="2" s="1"/>
  <c r="I34" i="3"/>
  <c r="H34" i="3"/>
  <c r="G34" i="3"/>
  <c r="F34" i="3"/>
  <c r="E34" i="3"/>
  <c r="D34" i="3"/>
  <c r="I33" i="3"/>
  <c r="H33" i="3"/>
  <c r="G33" i="3"/>
  <c r="F33" i="3"/>
  <c r="E33" i="3"/>
  <c r="D33" i="3"/>
  <c r="I28" i="3"/>
  <c r="H28" i="3"/>
  <c r="G28" i="3"/>
  <c r="F28" i="3"/>
  <c r="E28" i="3"/>
  <c r="D28" i="3"/>
  <c r="I21" i="3"/>
  <c r="H21" i="3"/>
  <c r="G21" i="3"/>
  <c r="F21" i="3"/>
  <c r="E21" i="3"/>
  <c r="D21" i="3"/>
  <c r="I16" i="3"/>
  <c r="H16" i="3"/>
  <c r="G16" i="3"/>
  <c r="F16" i="3"/>
  <c r="E16" i="3"/>
  <c r="D16" i="3"/>
  <c r="D36" i="3" l="1"/>
  <c r="G36" i="3"/>
  <c r="G18" i="3"/>
  <c r="H17" i="3"/>
  <c r="H18" i="3"/>
  <c r="I18" i="3"/>
  <c r="E17" i="3"/>
  <c r="D17" i="3"/>
  <c r="F17" i="3"/>
  <c r="H36" i="3"/>
  <c r="D18" i="3"/>
  <c r="E18" i="3"/>
  <c r="E36" i="3"/>
  <c r="F36" i="3"/>
  <c r="I36" i="3"/>
  <c r="D39" i="3"/>
  <c r="E39" i="3"/>
  <c r="G39" i="3"/>
  <c r="D24" i="3"/>
  <c r="H39" i="3"/>
  <c r="E24" i="3"/>
  <c r="F24" i="3"/>
  <c r="G5" i="4"/>
  <c r="G6" i="4"/>
  <c r="F39" i="3"/>
  <c r="F38" i="3"/>
  <c r="G17" i="3"/>
  <c r="D38" i="3"/>
  <c r="E38" i="3"/>
  <c r="E8" i="3"/>
  <c r="B6" i="6" l="1"/>
  <c r="D9" i="3"/>
  <c r="D6" i="6"/>
  <c r="F6" i="6"/>
  <c r="B7" i="6"/>
  <c r="D10" i="3"/>
  <c r="D7" i="6"/>
  <c r="F5" i="6"/>
  <c r="F7" i="6"/>
  <c r="I17" i="3"/>
  <c r="F18" i="3"/>
  <c r="I39" i="3"/>
  <c r="G4" i="4" l="1"/>
  <c r="H24" i="3"/>
  <c r="G24" i="3"/>
  <c r="I24" i="3"/>
  <c r="D5" i="6" l="1"/>
  <c r="E10" i="3" l="1"/>
  <c r="E9" i="3"/>
  <c r="D35" i="3" l="1"/>
  <c r="B5" i="6"/>
  <c r="D8" i="3"/>
  <c r="G38" i="3"/>
  <c r="F10" i="3"/>
  <c r="F8" i="3"/>
  <c r="F9" i="3" l="1"/>
  <c r="D43" i="3"/>
  <c r="E35" i="3" l="1"/>
  <c r="H38" i="3"/>
  <c r="I38" i="3"/>
  <c r="D12" i="3"/>
  <c r="E7" i="6"/>
  <c r="G10" i="3"/>
  <c r="E5" i="6"/>
  <c r="G8" i="3"/>
  <c r="G5" i="6"/>
  <c r="G7" i="6" l="1"/>
  <c r="G6" i="6"/>
  <c r="G9" i="3"/>
  <c r="F43" i="3"/>
  <c r="F35" i="3" l="1"/>
  <c r="H8" i="3"/>
  <c r="C5" i="6"/>
  <c r="E43" i="3"/>
  <c r="E12" i="3"/>
  <c r="C7" i="6"/>
  <c r="H10" i="3"/>
  <c r="I10" i="3"/>
  <c r="I8" i="3"/>
  <c r="E6" i="6"/>
  <c r="G43" i="3"/>
  <c r="F12" i="3" l="1"/>
  <c r="D5" i="4"/>
  <c r="H43" i="3"/>
  <c r="G35" i="3" l="1"/>
  <c r="C6" i="6"/>
  <c r="H9" i="3"/>
  <c r="I9" i="3"/>
  <c r="I43" i="3"/>
  <c r="D6" i="4" l="1"/>
  <c r="I35" i="3" l="1"/>
  <c r="D4" i="4"/>
  <c r="H35" i="3"/>
  <c r="C6" i="4"/>
  <c r="C5" i="4"/>
  <c r="G12" i="3"/>
  <c r="D4" i="6"/>
  <c r="H12" i="3" l="1"/>
  <c r="C4" i="4"/>
  <c r="I12" i="3"/>
  <c r="D13" i="6"/>
  <c r="D15" i="6"/>
  <c r="D14" i="6"/>
  <c r="D16" i="6"/>
  <c r="F4" i="6" l="1"/>
  <c r="D6" i="3"/>
  <c r="F13" i="6" l="1"/>
  <c r="F16" i="6"/>
  <c r="F14" i="6"/>
  <c r="F15" i="6"/>
  <c r="D7" i="3"/>
  <c r="B4" i="6"/>
  <c r="E7" i="3" l="1"/>
  <c r="B14" i="6"/>
  <c r="B16" i="6"/>
  <c r="B13" i="6"/>
  <c r="B15" i="6"/>
  <c r="E6" i="3" l="1"/>
  <c r="F7" i="3"/>
  <c r="F6" i="3" l="1"/>
  <c r="G7" i="3" l="1"/>
  <c r="G6" i="3" l="1"/>
  <c r="G4" i="6" l="1"/>
  <c r="G13" i="6" l="1"/>
  <c r="G14" i="6"/>
  <c r="G15" i="6"/>
  <c r="G16" i="6"/>
  <c r="I7" i="3"/>
  <c r="B5" i="4"/>
  <c r="E4" i="6" l="1"/>
  <c r="H6" i="3"/>
  <c r="B4" i="4"/>
  <c r="C4" i="6"/>
  <c r="H7" i="3"/>
  <c r="I6" i="3"/>
  <c r="B6" i="4" l="1"/>
  <c r="E15" i="6"/>
  <c r="E14" i="6"/>
  <c r="E16" i="6"/>
  <c r="E13" i="6"/>
  <c r="C14" i="6"/>
  <c r="C13" i="6"/>
  <c r="C16" i="6"/>
  <c r="C15" i="6"/>
  <c r="E30" i="3" l="1"/>
  <c r="F15" i="3"/>
  <c r="D30" i="3"/>
  <c r="E5" i="4"/>
  <c r="H15" i="3"/>
  <c r="D15" i="3"/>
  <c r="G15" i="3"/>
  <c r="E15" i="3"/>
  <c r="H30" i="3"/>
  <c r="G30" i="3"/>
  <c r="E6" i="4"/>
  <c r="D14" i="3"/>
  <c r="E14" i="3"/>
  <c r="I30" i="3"/>
  <c r="F30" i="3"/>
  <c r="D29" i="3"/>
  <c r="F29" i="3"/>
  <c r="H29" i="3"/>
  <c r="H5" i="4"/>
  <c r="G14" i="3"/>
  <c r="I15" i="3"/>
  <c r="F22" i="3"/>
  <c r="E22" i="3"/>
  <c r="G29" i="3"/>
  <c r="I14" i="3"/>
  <c r="I29" i="3"/>
  <c r="E20" i="3"/>
  <c r="F14" i="3"/>
  <c r="G22" i="3"/>
  <c r="G20" i="3"/>
  <c r="H22" i="3"/>
  <c r="I22" i="3"/>
  <c r="H20" i="3"/>
  <c r="I20" i="3"/>
  <c r="E29" i="3"/>
  <c r="D22" i="3" l="1"/>
  <c r="G27" i="3"/>
  <c r="E5" i="1"/>
  <c r="E6" i="2"/>
  <c r="H14" i="3"/>
  <c r="E4" i="4"/>
  <c r="F20" i="3" l="1"/>
  <c r="D20" i="3"/>
  <c r="H6" i="4"/>
  <c r="E27" i="3"/>
  <c r="F27" i="3"/>
  <c r="D27" i="3"/>
  <c r="H27" i="3"/>
  <c r="I27" i="3"/>
  <c r="G26" i="3"/>
  <c r="E8" i="1" l="1"/>
  <c r="D6" i="2"/>
  <c r="D5" i="1"/>
  <c r="G4" i="3"/>
  <c r="I26" i="3"/>
  <c r="H4" i="4"/>
  <c r="H26" i="3"/>
  <c r="D26" i="3"/>
  <c r="E26" i="3"/>
  <c r="F26" i="3"/>
  <c r="F4" i="3" l="1"/>
  <c r="H4" i="3"/>
  <c r="I4" i="3"/>
  <c r="F5" i="1"/>
  <c r="F8" i="1"/>
  <c r="F6" i="2"/>
  <c r="I6" i="4"/>
  <c r="E4" i="3"/>
  <c r="B5" i="1"/>
  <c r="B6" i="2"/>
  <c r="B8" i="1"/>
  <c r="D4" i="3"/>
  <c r="D8" i="1"/>
  <c r="C5" i="1"/>
  <c r="C8" i="1"/>
  <c r="C6" i="2"/>
  <c r="B17" i="1" l="1"/>
  <c r="C17" i="1" s="1"/>
  <c r="G37" i="3"/>
  <c r="G32" i="3" l="1"/>
  <c r="G41" i="3" l="1"/>
  <c r="E6" i="1"/>
  <c r="E7" i="2"/>
  <c r="F37" i="3" l="1"/>
  <c r="H37" i="3"/>
  <c r="I37" i="3"/>
  <c r="E37" i="3"/>
  <c r="D37" i="3"/>
  <c r="E4" i="1"/>
  <c r="F11" i="1" s="1"/>
  <c r="G49" i="3"/>
  <c r="E5" i="2" s="1"/>
  <c r="G45" i="3"/>
  <c r="D32" i="3" l="1"/>
  <c r="H32" i="3"/>
  <c r="I32" i="3"/>
  <c r="E32" i="3"/>
  <c r="F32" i="3"/>
  <c r="F41" i="3" l="1"/>
  <c r="C6" i="1"/>
  <c r="C9" i="1"/>
  <c r="C7" i="2"/>
  <c r="D6" i="1"/>
  <c r="D7" i="2"/>
  <c r="D9" i="1"/>
  <c r="E9" i="1"/>
  <c r="B9" i="1"/>
  <c r="B6" i="1"/>
  <c r="F6" i="1"/>
  <c r="F9" i="1"/>
  <c r="I5" i="4"/>
  <c r="F7" i="2"/>
  <c r="E41" i="3"/>
  <c r="I41" i="3"/>
  <c r="H41" i="3"/>
  <c r="D41" i="3"/>
  <c r="D49" i="3" l="1"/>
  <c r="B5" i="2" s="1"/>
  <c r="D45" i="3"/>
  <c r="B7" i="1"/>
  <c r="B10" i="1" s="1"/>
  <c r="F4" i="1"/>
  <c r="F12" i="1"/>
  <c r="B18" i="1"/>
  <c r="C18" i="1" s="1"/>
  <c r="B4" i="1"/>
  <c r="C11" i="1" s="1"/>
  <c r="C7" i="5"/>
  <c r="E49" i="3"/>
  <c r="C5" i="2" s="1"/>
  <c r="C7" i="1"/>
  <c r="C10" i="1" s="1"/>
  <c r="E45" i="3"/>
  <c r="D4" i="1"/>
  <c r="E11" i="1" s="1"/>
  <c r="C12" i="1"/>
  <c r="C4" i="1"/>
  <c r="D11" i="1" s="1"/>
  <c r="F45" i="3"/>
  <c r="F49" i="3"/>
  <c r="D5" i="2" s="1"/>
  <c r="E7" i="5"/>
  <c r="D7" i="5"/>
  <c r="D7" i="1"/>
  <c r="D10" i="1" s="1"/>
  <c r="E7" i="1"/>
  <c r="E10" i="1" s="1"/>
  <c r="H45" i="3"/>
  <c r="H49" i="3"/>
  <c r="F5" i="2" s="1"/>
  <c r="F7" i="1"/>
  <c r="F10" i="1" s="1"/>
  <c r="I4" i="4"/>
  <c r="I45" i="3"/>
  <c r="F7" i="5"/>
  <c r="E12" i="1" l="1"/>
  <c r="D12" i="1"/>
  <c r="B7" i="2" l="1"/>
  <c r="D5" i="5" l="1"/>
  <c r="D6" i="5"/>
  <c r="F5" i="5"/>
  <c r="F6" i="5"/>
  <c r="E6" i="5"/>
  <c r="E5" i="5"/>
  <c r="C5" i="5" l="1"/>
  <c r="C6" i="5"/>
</calcChain>
</file>

<file path=xl/sharedStrings.xml><?xml version="1.0" encoding="utf-8"?>
<sst xmlns="http://schemas.openxmlformats.org/spreadsheetml/2006/main" count="123" uniqueCount="101">
  <si>
    <t xml:space="preserve">Tableau 1: Évolution de la consommation touristique </t>
  </si>
  <si>
    <t>Source : Compte satellite du tourisme, base 2010, DGE ; Comptes nationaux, base 2010, Insee.</t>
  </si>
  <si>
    <t xml:space="preserve">Consommation touristique intérieure (en milliards d'euros courants) </t>
  </si>
  <si>
    <t xml:space="preserve">      Visiteurs français </t>
  </si>
  <si>
    <t xml:space="preserve">      Visiteurs étrangers </t>
  </si>
  <si>
    <t>Évolution (en %)</t>
  </si>
  <si>
    <t>Contribution à l'évolution (en points de %)</t>
  </si>
  <si>
    <t>Tableau 2 : Poids de la consommation touristique dans le PIB</t>
  </si>
  <si>
    <t xml:space="preserve">Produit intérieur brut (en milliards d'euros courants) </t>
  </si>
  <si>
    <t>Poids de la consommation touristique intérieure dans le PIB (en %)</t>
  </si>
  <si>
    <t>Ensemble des visiteurs</t>
  </si>
  <si>
    <t>Base 100 en 2010</t>
  </si>
  <si>
    <t>Volume</t>
  </si>
  <si>
    <t>Prix</t>
  </si>
  <si>
    <t>Valeur</t>
  </si>
  <si>
    <t>Source : Compte satellite du tourisme, base 2010, DGE.</t>
  </si>
  <si>
    <t>Hébergements touristiques marchands</t>
  </si>
  <si>
    <t>Restaurants et cafés</t>
  </si>
  <si>
    <t>Boissons et aliments</t>
  </si>
  <si>
    <t>Services de transport non urbain</t>
  </si>
  <si>
    <t>Péages, carburants, location de véhicules de tourisme</t>
  </si>
  <si>
    <t xml:space="preserve">Services des voyagistes et agences de voyages </t>
  </si>
  <si>
    <t>Activités culturelles, sportives et de loisirs</t>
  </si>
  <si>
    <t>Autres dépenses (transports sur place, shopping, etc.)</t>
  </si>
  <si>
    <t>Valeurs 2010</t>
  </si>
  <si>
    <t>Valeurs 2011</t>
  </si>
  <si>
    <t>Valeurs 2012</t>
  </si>
  <si>
    <t>Valeurs 2013</t>
  </si>
  <si>
    <t>I Dépenses en services caractéristiques</t>
  </si>
  <si>
    <t xml:space="preserve">   </t>
  </si>
  <si>
    <t>1. Hébergements touristiques marchands</t>
  </si>
  <si>
    <t>Hôtels</t>
  </si>
  <si>
    <t>Campings (1)</t>
  </si>
  <si>
    <t>Gîtes ruraux et autres locations saisonnières</t>
  </si>
  <si>
    <t>Autres hébergements marchands (2)</t>
  </si>
  <si>
    <t>2. Restaurants et cafés</t>
  </si>
  <si>
    <t>3. Services de transport non urbain</t>
  </si>
  <si>
    <t xml:space="preserve">Transport par avion </t>
  </si>
  <si>
    <t>Transport par train (3)</t>
  </si>
  <si>
    <t>Transport par autocar</t>
  </si>
  <si>
    <t>Transport fluvial et maritime</t>
  </si>
  <si>
    <t xml:space="preserve">4. Location de courte durée de matériel </t>
  </si>
  <si>
    <t>Location de véhicules de tourisme</t>
  </si>
  <si>
    <t>Location d'articles de sports et loisirs</t>
  </si>
  <si>
    <t>5. Services des voyagistes et agences de voyages</t>
  </si>
  <si>
    <t>6. Services culturels, sportifs et de loisirs</t>
  </si>
  <si>
    <t>Musées, spectacles et autres activités culturelles</t>
  </si>
  <si>
    <t>Parcs d'attraction et autres services récréatifs</t>
  </si>
  <si>
    <t>Casinos</t>
  </si>
  <si>
    <t>Remontées mécaniques</t>
  </si>
  <si>
    <t>II Autres postes de dépenses</t>
  </si>
  <si>
    <t>Carburants</t>
  </si>
  <si>
    <t>Péages</t>
  </si>
  <si>
    <t>Aliments et boissons (4)</t>
  </si>
  <si>
    <t>Biens de consommation durables spécifiques (5)</t>
  </si>
  <si>
    <t>Autres biens de consommation (6)</t>
  </si>
  <si>
    <t>Taxis et autres services de transport urbain</t>
  </si>
  <si>
    <t>Autres services (7)</t>
  </si>
  <si>
    <t>III Dépense touristique (III = I + II)</t>
  </si>
  <si>
    <t>IV Hébergement touristique non marchand (8)</t>
  </si>
  <si>
    <t>V Consommation touristique (V = III + IV)</t>
  </si>
  <si>
    <t>PIB (Comptes nationaux Base 2010)</t>
  </si>
  <si>
    <t>Poids de la Consonsommation Touristique dans le PIB</t>
  </si>
  <si>
    <t>Source : Compte satellite du tourisme, base 2010, DGE</t>
  </si>
  <si>
    <t>Evolution 2014/2013</t>
  </si>
  <si>
    <t>Valeurs 2014</t>
  </si>
  <si>
    <t>(*): Ministère de l'Economie et des finances  - Direction générale des finances publiques - Situation à la date du 11/09/2015</t>
  </si>
  <si>
    <t>Évolution de la consommation touristique, en volume, prix et valeur</t>
  </si>
  <si>
    <t>2011/2010</t>
  </si>
  <si>
    <t>2012/2011</t>
  </si>
  <si>
    <t>2013/2012</t>
  </si>
  <si>
    <t>2014/2013</t>
  </si>
  <si>
    <t>Visiteurs étrangers</t>
  </si>
  <si>
    <t>Visiteurs français</t>
  </si>
  <si>
    <t>Tous visiteurs 2010</t>
  </si>
  <si>
    <t>Tous visiteurs 2014</t>
  </si>
  <si>
    <t>Visiteurs français 2010</t>
  </si>
  <si>
    <t>Visiteurs français 2014</t>
  </si>
  <si>
    <t>Campings (y compris campings municipaux)</t>
  </si>
  <si>
    <t>Autres hébergements payants</t>
  </si>
  <si>
    <t>Visiteurs étrangers 2010</t>
  </si>
  <si>
    <t>Visiteurs étrangers 2014</t>
  </si>
  <si>
    <t>Graphique 1 : Évolution de la consommation touristique, en volume, prix et valeur</t>
  </si>
  <si>
    <t xml:space="preserve">Note de lecture : La consommation touristique intérieure s'élève en valeur à 158,3 milliards d'euros en 2014. </t>
  </si>
  <si>
    <t>Graphique 2: Parts de marché des modes d'hébergement en 2010 et 2014.</t>
  </si>
  <si>
    <t>Graphique 3: Structure de la dépense touristique en 2014 en milliards d'euros</t>
  </si>
  <si>
    <t>Note de lecture : en 2014, la consommation touristique des visiteurs étrangers s'élève à 51,9 milliards d'euros et est en hausse de 3,7 % par rapport à 2013. Les visiteurs étrangers contribuent en 2014 à 1,2 point de croissance de la consommation touristique intérieure et les visiteurs français à 0,7 point de croissance.</t>
  </si>
  <si>
    <t>Note de lecture : la consommation touristique intérieure représente 7,42 % du PIB de l'année 2014, dont 4,99% pour la consommation des visiteurs français et 2,43% pour celle des visiteurs étrangers.</t>
  </si>
  <si>
    <t>Note de lecture : les visiteurs étrangers ont dépensé 8,7 Md€ en hébergements touristiques marchands, soit environ 17 % du total de leur dépenses touristique</t>
  </si>
  <si>
    <t>Autres hébergements payants (résidences de tourisme et hôtelières, villages de vacances, auberges de jeunesse, etc…)</t>
  </si>
  <si>
    <t>Tableau 3: Consommation touristique par poste détaillé</t>
  </si>
  <si>
    <r>
      <t>(1)</t>
    </r>
    <r>
      <rPr>
        <sz val="10"/>
        <rFont val="Arial"/>
        <family val="2"/>
      </rPr>
      <t xml:space="preserve"> Y compris campings municipaux.</t>
    </r>
  </si>
  <si>
    <r>
      <t>(2)</t>
    </r>
    <r>
      <rPr>
        <sz val="10"/>
        <rFont val="Arial"/>
        <family val="2"/>
      </rPr>
      <t xml:space="preserve"> Résidences de tourisme et résidences hôtelières, villages de vacances, auberges de jeunesse, etc.</t>
    </r>
  </si>
  <si>
    <r>
      <t>(3)</t>
    </r>
    <r>
      <rPr>
        <sz val="10"/>
        <rFont val="Arial"/>
        <family val="2"/>
      </rPr>
      <t xml:space="preserve"> Hors transilien.</t>
    </r>
  </si>
  <si>
    <r>
      <t>(4)</t>
    </r>
    <r>
      <rPr>
        <sz val="10"/>
        <rFont val="Arial"/>
        <family val="2"/>
      </rPr>
      <t xml:space="preserve"> Hors restaurants et cafés.</t>
    </r>
  </si>
  <si>
    <r>
      <t>(5)</t>
    </r>
    <r>
      <rPr>
        <sz val="10"/>
        <rFont val="Arial"/>
        <family val="2"/>
      </rPr>
      <t xml:space="preserve"> Camping-cars, bateaux de plaisance, articles de voyage et de maroquinerie et certains types de matériels de sport utilisés spécifiquement sur les lieux de vacances.</t>
    </r>
  </si>
  <si>
    <r>
      <t>(6)</t>
    </r>
    <r>
      <rPr>
        <sz val="10"/>
        <rFont val="Arial"/>
        <family val="2"/>
      </rPr>
      <t xml:space="preserve"> Shopping en produits locaux, souvenirs, cadeaux, etc. </t>
    </r>
  </si>
  <si>
    <r>
      <t>(7)</t>
    </r>
    <r>
      <rPr>
        <sz val="10"/>
        <rFont val="Arial"/>
        <family val="2"/>
      </rPr>
      <t xml:space="preserve"> Réparations autos, soins corporels, etc.</t>
    </r>
  </si>
  <si>
    <r>
      <t>(8)</t>
    </r>
    <r>
      <rPr>
        <sz val="10"/>
        <rFont val="Arial"/>
        <family val="2"/>
      </rPr>
      <t xml:space="preserve"> Résidences secondaires de vacances (valeur locative imputée).</t>
    </r>
  </si>
  <si>
    <t>Parts de marché des modes d'hébergement</t>
  </si>
  <si>
    <t xml:space="preserve">Structure de la dépense touristique en 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</si>
</sst>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0.0%"/>
    <numFmt numFmtId="165" formatCode="_-\ #,##0.0\ _€_-;\-\ #,##0.0\ _€_-;_-* &quot;-&quot;??\ _€_-;_-@_-"/>
    <numFmt numFmtId="166" formatCode="0.0"/>
    <numFmt numFmtId="167" formatCode="#,##0.0"/>
    <numFmt numFmtId="168" formatCode="0.000"/>
    <numFmt numFmtId="169" formatCode="_-* #,##0.0\ _€_-;\-* #,##0.0\ _€_-;_-* &quot;-&quot;?\ _€_-;_-@_-"/>
    <numFmt numFmtId="170" formatCode="#,##0.000"/>
  </numFmts>
  <fonts count="2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indexed="14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i/>
      <sz val="8"/>
      <color theme="0"/>
      <name val="Arial"/>
      <family val="2"/>
    </font>
    <font>
      <i/>
      <sz val="10"/>
      <color theme="0"/>
      <name val="Arial"/>
      <family val="2"/>
    </font>
    <font>
      <i/>
      <sz val="10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6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165" fontId="2" fillId="2" borderId="3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165" fontId="1" fillId="0" borderId="5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165" fontId="1" fillId="0" borderId="7" xfId="0" applyNumberFormat="1" applyFont="1" applyBorder="1" applyAlignment="1">
      <alignment horizontal="right" vertical="center"/>
    </xf>
    <xf numFmtId="0" fontId="2" fillId="0" borderId="3" xfId="0" applyFont="1" applyBorder="1"/>
    <xf numFmtId="165" fontId="2" fillId="0" borderId="3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165" fontId="2" fillId="0" borderId="5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horizontal="right" vertical="center"/>
    </xf>
    <xf numFmtId="0" fontId="2" fillId="0" borderId="2" xfId="0" applyFont="1" applyBorder="1"/>
    <xf numFmtId="0" fontId="6" fillId="0" borderId="0" xfId="0" applyFont="1" applyAlignment="1">
      <alignment horizontal="left"/>
    </xf>
    <xf numFmtId="0" fontId="6" fillId="3" borderId="0" xfId="0" applyFont="1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left" vertical="center" wrapText="1"/>
    </xf>
    <xf numFmtId="169" fontId="2" fillId="3" borderId="5" xfId="0" applyNumberFormat="1" applyFont="1" applyFill="1" applyBorder="1" applyAlignment="1">
      <alignment horizontal="right" vertical="center"/>
    </xf>
    <xf numFmtId="169" fontId="2" fillId="3" borderId="3" xfId="0" applyNumberFormat="1" applyFont="1" applyFill="1" applyBorder="1" applyAlignment="1">
      <alignment horizontal="right" vertical="center"/>
    </xf>
    <xf numFmtId="0" fontId="2" fillId="3" borderId="4" xfId="1" applyFont="1" applyFill="1" applyBorder="1" applyAlignment="1">
      <alignment horizontal="left" vertical="center" wrapText="1"/>
    </xf>
    <xf numFmtId="2" fontId="2" fillId="3" borderId="5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/>
    </xf>
    <xf numFmtId="43" fontId="1" fillId="3" borderId="5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/>
    </xf>
    <xf numFmtId="43" fontId="1" fillId="3" borderId="7" xfId="0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vertical="center"/>
    </xf>
    <xf numFmtId="0" fontId="0" fillId="3" borderId="0" xfId="0" applyFill="1" applyAlignment="1"/>
    <xf numFmtId="0" fontId="3" fillId="3" borderId="0" xfId="3" applyFill="1" applyAlignment="1">
      <alignment vertical="center"/>
    </xf>
    <xf numFmtId="0" fontId="3" fillId="3" borderId="0" xfId="3" applyFill="1" applyAlignment="1">
      <alignment horizontal="center" vertical="center"/>
    </xf>
    <xf numFmtId="0" fontId="4" fillId="3" borderId="0" xfId="3" applyFont="1" applyFill="1" applyAlignment="1">
      <alignment vertical="center"/>
    </xf>
    <xf numFmtId="0" fontId="3" fillId="3" borderId="0" xfId="2" applyFill="1" applyAlignment="1">
      <alignment vertical="center"/>
    </xf>
    <xf numFmtId="0" fontId="1" fillId="3" borderId="0" xfId="3" applyFont="1" applyFill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quotePrefix="1" applyFont="1" applyFill="1" applyBorder="1" applyAlignment="1">
      <alignment horizontal="center" vertical="center"/>
    </xf>
    <xf numFmtId="0" fontId="3" fillId="3" borderId="3" xfId="3" applyFont="1" applyFill="1" applyBorder="1" applyAlignment="1">
      <alignment vertical="center"/>
    </xf>
    <xf numFmtId="166" fontId="1" fillId="3" borderId="3" xfId="3" applyNumberFormat="1" applyFont="1" applyFill="1" applyBorder="1" applyAlignment="1">
      <alignment horizontal="center" vertical="center"/>
    </xf>
    <xf numFmtId="0" fontId="3" fillId="3" borderId="5" xfId="3" applyFont="1" applyFill="1" applyBorder="1" applyAlignment="1">
      <alignment vertical="center"/>
    </xf>
    <xf numFmtId="166" fontId="1" fillId="3" borderId="5" xfId="3" applyNumberFormat="1" applyFont="1" applyFill="1" applyBorder="1" applyAlignment="1">
      <alignment horizontal="center" vertical="center"/>
    </xf>
    <xf numFmtId="0" fontId="3" fillId="3" borderId="7" xfId="3" applyFont="1" applyFill="1" applyBorder="1" applyAlignment="1">
      <alignment vertical="center"/>
    </xf>
    <xf numFmtId="166" fontId="1" fillId="3" borderId="7" xfId="3" applyNumberFormat="1" applyFont="1" applyFill="1" applyBorder="1" applyAlignment="1">
      <alignment horizontal="center" vertical="center"/>
    </xf>
    <xf numFmtId="0" fontId="1" fillId="3" borderId="0" xfId="2" applyFont="1" applyFill="1" applyAlignment="1">
      <alignment vertical="center"/>
    </xf>
    <xf numFmtId="0" fontId="16" fillId="3" borderId="0" xfId="1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0" fillId="3" borderId="11" xfId="0" applyFill="1" applyBorder="1"/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vertical="center"/>
    </xf>
    <xf numFmtId="0" fontId="2" fillId="3" borderId="0" xfId="1" applyFont="1" applyFill="1" applyBorder="1" applyAlignment="1">
      <alignment vertical="center"/>
    </xf>
    <xf numFmtId="0" fontId="2" fillId="3" borderId="16" xfId="1" applyFont="1" applyFill="1" applyBorder="1" applyAlignment="1">
      <alignment vertical="center"/>
    </xf>
    <xf numFmtId="0" fontId="1" fillId="3" borderId="15" xfId="1" applyFont="1" applyFill="1" applyBorder="1" applyAlignment="1">
      <alignment vertical="center"/>
    </xf>
    <xf numFmtId="0" fontId="1" fillId="3" borderId="0" xfId="1" applyFont="1" applyFill="1" applyBorder="1" applyAlignment="1">
      <alignment vertical="center"/>
    </xf>
    <xf numFmtId="0" fontId="1" fillId="3" borderId="16" xfId="1" applyFont="1" applyFill="1" applyBorder="1" applyAlignment="1">
      <alignment vertical="center"/>
    </xf>
    <xf numFmtId="0" fontId="0" fillId="3" borderId="16" xfId="0" applyFill="1" applyBorder="1"/>
    <xf numFmtId="0" fontId="3" fillId="3" borderId="16" xfId="1" applyFont="1" applyFill="1" applyBorder="1" applyAlignment="1">
      <alignment vertical="center" wrapText="1"/>
    </xf>
    <xf numFmtId="0" fontId="1" fillId="3" borderId="15" xfId="4" applyFont="1" applyFill="1" applyBorder="1" applyAlignment="1">
      <alignment vertical="center"/>
    </xf>
    <xf numFmtId="0" fontId="1" fillId="3" borderId="0" xfId="4" applyFont="1" applyFill="1" applyBorder="1" applyAlignment="1">
      <alignment vertical="center"/>
    </xf>
    <xf numFmtId="0" fontId="1" fillId="3" borderId="16" xfId="4" applyFont="1" applyFill="1" applyBorder="1" applyAlignment="1">
      <alignment vertical="center"/>
    </xf>
    <xf numFmtId="168" fontId="12" fillId="3" borderId="15" xfId="1" quotePrefix="1" applyNumberFormat="1" applyFont="1" applyFill="1" applyBorder="1" applyAlignment="1">
      <alignment vertical="center"/>
    </xf>
    <xf numFmtId="168" fontId="12" fillId="3" borderId="0" xfId="1" quotePrefix="1" applyNumberFormat="1" applyFont="1" applyFill="1" applyBorder="1" applyAlignment="1">
      <alignment vertical="center"/>
    </xf>
    <xf numFmtId="168" fontId="1" fillId="3" borderId="16" xfId="1" applyNumberFormat="1" applyFont="1" applyFill="1" applyBorder="1" applyAlignment="1">
      <alignment vertical="center"/>
    </xf>
    <xf numFmtId="0" fontId="2" fillId="3" borderId="18" xfId="1" applyFont="1" applyFill="1" applyBorder="1" applyAlignment="1">
      <alignment vertical="center"/>
    </xf>
    <xf numFmtId="0" fontId="2" fillId="3" borderId="19" xfId="1" applyFont="1" applyFill="1" applyBorder="1" applyAlignment="1">
      <alignment vertical="center"/>
    </xf>
    <xf numFmtId="0" fontId="1" fillId="3" borderId="20" xfId="1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3" xfId="1" applyFont="1" applyFill="1" applyBorder="1" applyAlignment="1">
      <alignment vertical="center" wrapText="1"/>
    </xf>
    <xf numFmtId="0" fontId="0" fillId="3" borderId="0" xfId="0" applyFill="1" applyAlignment="1">
      <alignment wrapText="1"/>
    </xf>
    <xf numFmtId="167" fontId="0" fillId="3" borderId="0" xfId="0" applyNumberFormat="1" applyFill="1"/>
    <xf numFmtId="0" fontId="13" fillId="3" borderId="0" xfId="0" applyFont="1" applyFill="1"/>
    <xf numFmtId="164" fontId="0" fillId="3" borderId="0" xfId="0" applyNumberFormat="1" applyFill="1"/>
    <xf numFmtId="0" fontId="19" fillId="3" borderId="0" xfId="0" applyFont="1" applyFill="1" applyBorder="1" applyAlignment="1">
      <alignment vertical="center"/>
    </xf>
    <xf numFmtId="0" fontId="18" fillId="3" borderId="21" xfId="0" applyFont="1" applyFill="1" applyBorder="1" applyAlignment="1">
      <alignment vertical="center"/>
    </xf>
    <xf numFmtId="0" fontId="17" fillId="3" borderId="21" xfId="0" applyFont="1" applyFill="1" applyBorder="1"/>
    <xf numFmtId="0" fontId="19" fillId="3" borderId="21" xfId="0" applyFont="1" applyFill="1" applyBorder="1" applyAlignment="1">
      <alignment vertical="center"/>
    </xf>
    <xf numFmtId="164" fontId="19" fillId="3" borderId="21" xfId="0" applyNumberFormat="1" applyFont="1" applyFill="1" applyBorder="1" applyAlignment="1">
      <alignment shrinkToFit="1"/>
    </xf>
    <xf numFmtId="0" fontId="14" fillId="3" borderId="0" xfId="0" applyFont="1" applyFill="1" applyBorder="1"/>
    <xf numFmtId="167" fontId="15" fillId="3" borderId="0" xfId="0" applyNumberFormat="1" applyFont="1" applyFill="1" applyBorder="1" applyAlignment="1">
      <alignment vertical="center"/>
    </xf>
    <xf numFmtId="164" fontId="15" fillId="3" borderId="0" xfId="0" applyNumberFormat="1" applyFont="1" applyFill="1" applyBorder="1" applyAlignment="1">
      <alignment shrinkToFit="1"/>
    </xf>
    <xf numFmtId="10" fontId="20" fillId="3" borderId="0" xfId="0" applyNumberFormat="1" applyFont="1" applyFill="1" applyBorder="1" applyAlignment="1">
      <alignment vertical="center"/>
    </xf>
    <xf numFmtId="0" fontId="0" fillId="3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/>
    <xf numFmtId="170" fontId="15" fillId="0" borderId="0" xfId="0" applyNumberFormat="1" applyFont="1" applyBorder="1" applyAlignment="1">
      <alignment vertical="center"/>
    </xf>
    <xf numFmtId="0" fontId="14" fillId="0" borderId="0" xfId="0" applyFont="1" applyBorder="1"/>
    <xf numFmtId="165" fontId="14" fillId="0" borderId="0" xfId="0" applyNumberFormat="1" applyFont="1" applyBorder="1"/>
    <xf numFmtId="170" fontId="14" fillId="0" borderId="0" xfId="0" applyNumberFormat="1" applyFont="1" applyBorder="1"/>
    <xf numFmtId="10" fontId="20" fillId="3" borderId="0" xfId="0" applyNumberFormat="1" applyFont="1" applyFill="1" applyBorder="1" applyAlignment="1">
      <alignment horizontal="center" vertical="center" wrapText="1"/>
    </xf>
    <xf numFmtId="10" fontId="21" fillId="3" borderId="0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/>
    <xf numFmtId="0" fontId="0" fillId="3" borderId="2" xfId="0" applyFill="1" applyBorder="1" applyAlignment="1">
      <alignment wrapText="1"/>
    </xf>
    <xf numFmtId="0" fontId="1" fillId="3" borderId="4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0" fillId="3" borderId="3" xfId="0" applyFill="1" applyBorder="1" applyAlignment="1">
      <alignment horizontal="center" wrapText="1"/>
    </xf>
    <xf numFmtId="166" fontId="0" fillId="3" borderId="5" xfId="0" applyNumberFormat="1" applyFill="1" applyBorder="1"/>
    <xf numFmtId="166" fontId="0" fillId="3" borderId="7" xfId="0" applyNumberFormat="1" applyFill="1" applyBorder="1"/>
    <xf numFmtId="0" fontId="0" fillId="3" borderId="3" xfId="0" applyFill="1" applyBorder="1"/>
    <xf numFmtId="0" fontId="1" fillId="3" borderId="5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 wrapText="1"/>
    </xf>
    <xf numFmtId="0" fontId="22" fillId="3" borderId="0" xfId="1" applyFont="1" applyFill="1" applyAlignment="1">
      <alignment vertical="center"/>
    </xf>
    <xf numFmtId="0" fontId="0" fillId="3" borderId="5" xfId="0" applyFill="1" applyBorder="1" applyAlignment="1">
      <alignment wrapText="1"/>
    </xf>
    <xf numFmtId="0" fontId="0" fillId="3" borderId="7" xfId="0" applyFill="1" applyBorder="1"/>
    <xf numFmtId="0" fontId="1" fillId="3" borderId="3" xfId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23" fillId="0" borderId="0" xfId="0" applyFont="1"/>
    <xf numFmtId="0" fontId="22" fillId="0" borderId="0" xfId="1" applyFont="1" applyAlignment="1">
      <alignment vertical="center"/>
    </xf>
    <xf numFmtId="2" fontId="23" fillId="0" borderId="0" xfId="0" applyNumberFormat="1" applyFont="1"/>
    <xf numFmtId="0" fontId="3" fillId="3" borderId="8" xfId="0" applyFont="1" applyFill="1" applyBorder="1" applyAlignment="1">
      <alignment horizontal="left" vertical="center" wrapText="1"/>
    </xf>
    <xf numFmtId="0" fontId="23" fillId="3" borderId="0" xfId="0" applyFont="1" applyFill="1"/>
    <xf numFmtId="0" fontId="23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24" fillId="3" borderId="0" xfId="1" applyFont="1" applyFill="1" applyAlignment="1">
      <alignment vertical="center"/>
    </xf>
    <xf numFmtId="0" fontId="24" fillId="3" borderId="0" xfId="0" applyFont="1" applyFill="1" applyBorder="1" applyAlignment="1">
      <alignment vertical="center"/>
    </xf>
    <xf numFmtId="0" fontId="24" fillId="3" borderId="0" xfId="0" applyFont="1" applyFill="1" applyAlignment="1">
      <alignment vertical="center"/>
    </xf>
    <xf numFmtId="0" fontId="3" fillId="3" borderId="0" xfId="1" applyFont="1" applyFill="1" applyAlignment="1">
      <alignment vertical="center"/>
    </xf>
    <xf numFmtId="0" fontId="3" fillId="3" borderId="0" xfId="2" applyFont="1" applyFill="1" applyAlignment="1">
      <alignment vertical="center"/>
    </xf>
    <xf numFmtId="0" fontId="25" fillId="3" borderId="0" xfId="0" applyFont="1" applyFill="1"/>
    <xf numFmtId="167" fontId="0" fillId="3" borderId="5" xfId="0" applyNumberFormat="1" applyFill="1" applyBorder="1" applyAlignment="1">
      <alignment horizontal="right" indent="1"/>
    </xf>
    <xf numFmtId="167" fontId="2" fillId="3" borderId="17" xfId="0" applyNumberFormat="1" applyFont="1" applyFill="1" applyBorder="1" applyAlignment="1">
      <alignment horizontal="right" vertical="center" indent="1"/>
    </xf>
    <xf numFmtId="164" fontId="10" fillId="3" borderId="14" xfId="0" applyNumberFormat="1" applyFont="1" applyFill="1" applyBorder="1" applyAlignment="1">
      <alignment horizontal="right" indent="1" shrinkToFit="1"/>
    </xf>
    <xf numFmtId="167" fontId="1" fillId="3" borderId="17" xfId="0" applyNumberFormat="1" applyFont="1" applyFill="1" applyBorder="1" applyAlignment="1">
      <alignment horizontal="right" vertical="center" indent="1"/>
    </xf>
    <xf numFmtId="164" fontId="11" fillId="3" borderId="17" xfId="0" applyNumberFormat="1" applyFont="1" applyFill="1" applyBorder="1" applyAlignment="1">
      <alignment horizontal="right" indent="1" shrinkToFit="1"/>
    </xf>
    <xf numFmtId="164" fontId="10" fillId="3" borderId="17" xfId="0" applyNumberFormat="1" applyFont="1" applyFill="1" applyBorder="1" applyAlignment="1">
      <alignment horizontal="right" indent="1" shrinkToFit="1"/>
    </xf>
    <xf numFmtId="167" fontId="2" fillId="3" borderId="22" xfId="0" applyNumberFormat="1" applyFont="1" applyFill="1" applyBorder="1" applyAlignment="1">
      <alignment horizontal="right" vertical="center" indent="1"/>
    </xf>
    <xf numFmtId="164" fontId="10" fillId="3" borderId="22" xfId="0" applyNumberFormat="1" applyFont="1" applyFill="1" applyBorder="1" applyAlignment="1">
      <alignment horizontal="right" indent="1" shrinkToFit="1"/>
    </xf>
    <xf numFmtId="166" fontId="0" fillId="3" borderId="5" xfId="0" applyNumberFormat="1" applyFill="1" applyBorder="1" applyAlignment="1">
      <alignment horizontal="right" indent="1"/>
    </xf>
    <xf numFmtId="166" fontId="0" fillId="3" borderId="7" xfId="0" applyNumberFormat="1" applyFill="1" applyBorder="1" applyAlignment="1">
      <alignment horizontal="right" indent="1"/>
    </xf>
  </cellXfs>
  <cellStyles count="5">
    <cellStyle name="Normal" xfId="0" builtinId="0"/>
    <cellStyle name="Normal_Diffusion CTI2009" xfId="4"/>
    <cellStyle name="Normal_Graphiques CST 2005-2010" xfId="2"/>
    <cellStyle name="Normal_Résu CST " xfId="3"/>
    <cellStyle name="Normal_Série CS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954550138507512E-2"/>
          <c:y val="5.0925925925925923E-2"/>
          <c:w val="0.92787531899159259"/>
          <c:h val="0.91820683872849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1'!$A$5</c:f>
              <c:strCache>
                <c:ptCount val="1"/>
                <c:pt idx="0">
                  <c:v>Volume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-8.3333333333333332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3333333333333332E-3"/>
                  <c:y val="0.101851851851851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1'!$C$4:$F$4</c:f>
              <c:strCache>
                <c:ptCount val="4"/>
                <c:pt idx="0">
                  <c:v>2011/2010</c:v>
                </c:pt>
                <c:pt idx="1">
                  <c:v>2012/2011</c:v>
                </c:pt>
                <c:pt idx="2">
                  <c:v>2013/2012</c:v>
                </c:pt>
                <c:pt idx="3">
                  <c:v>2014/2013</c:v>
                </c:pt>
              </c:strCache>
            </c:strRef>
          </c:cat>
          <c:val>
            <c:numRef>
              <c:f>'Graphique 1'!$C$5:$F$5</c:f>
              <c:numCache>
                <c:formatCode>0.0</c:formatCode>
                <c:ptCount val="4"/>
                <c:pt idx="0">
                  <c:v>4.0806050322631364</c:v>
                </c:pt>
                <c:pt idx="1">
                  <c:v>-0.55916740733299264</c:v>
                </c:pt>
                <c:pt idx="2">
                  <c:v>-0.19747602910990736</c:v>
                </c:pt>
                <c:pt idx="3">
                  <c:v>0.47369581605396149</c:v>
                </c:pt>
              </c:numCache>
            </c:numRef>
          </c:val>
        </c:ser>
        <c:ser>
          <c:idx val="1"/>
          <c:order val="1"/>
          <c:tx>
            <c:strRef>
              <c:f>'Graphique 1'!$A$6</c:f>
              <c:strCache>
                <c:ptCount val="1"/>
                <c:pt idx="0">
                  <c:v>Prix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1'!$C$4:$F$4</c:f>
              <c:strCache>
                <c:ptCount val="4"/>
                <c:pt idx="0">
                  <c:v>2011/2010</c:v>
                </c:pt>
                <c:pt idx="1">
                  <c:v>2012/2011</c:v>
                </c:pt>
                <c:pt idx="2">
                  <c:v>2013/2012</c:v>
                </c:pt>
                <c:pt idx="3">
                  <c:v>2014/2013</c:v>
                </c:pt>
              </c:strCache>
            </c:strRef>
          </c:cat>
          <c:val>
            <c:numRef>
              <c:f>'Graphique 1'!$C$6:$F$6</c:f>
              <c:numCache>
                <c:formatCode>0.0</c:formatCode>
                <c:ptCount val="4"/>
                <c:pt idx="0">
                  <c:v>3.0533557197503569</c:v>
                </c:pt>
                <c:pt idx="1">
                  <c:v>2.6677293752412083</c:v>
                </c:pt>
                <c:pt idx="2">
                  <c:v>1.2693165279165868</c:v>
                </c:pt>
                <c:pt idx="3">
                  <c:v>1.398873239727223</c:v>
                </c:pt>
              </c:numCache>
            </c:numRef>
          </c:val>
        </c:ser>
        <c:ser>
          <c:idx val="2"/>
          <c:order val="2"/>
          <c:tx>
            <c:strRef>
              <c:f>'Graphique 1'!$A$7</c:f>
              <c:strCache>
                <c:ptCount val="1"/>
                <c:pt idx="0">
                  <c:v>Valeur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1'!$C$4:$F$4</c:f>
              <c:strCache>
                <c:ptCount val="4"/>
                <c:pt idx="0">
                  <c:v>2011/2010</c:v>
                </c:pt>
                <c:pt idx="1">
                  <c:v>2012/2011</c:v>
                </c:pt>
                <c:pt idx="2">
                  <c:v>2013/2012</c:v>
                </c:pt>
                <c:pt idx="3">
                  <c:v>2014/2013</c:v>
                </c:pt>
              </c:strCache>
            </c:strRef>
          </c:cat>
          <c:val>
            <c:numRef>
              <c:f>'Graphique 1'!$C$7:$F$7</c:f>
              <c:numCache>
                <c:formatCode>0.0</c:formatCode>
                <c:ptCount val="4"/>
                <c:pt idx="0">
                  <c:v>7.2585561391665196</c:v>
                </c:pt>
                <c:pt idx="1">
                  <c:v>2.0936448947260202</c:v>
                </c:pt>
                <c:pt idx="2">
                  <c:v>1.069333902930528</c:v>
                </c:pt>
                <c:pt idx="3">
                  <c:v>1.8791954597896621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862720"/>
        <c:axId val="69076480"/>
      </c:barChart>
      <c:catAx>
        <c:axId val="68862720"/>
        <c:scaling>
          <c:orientation val="minMax"/>
        </c:scaling>
        <c:delete val="0"/>
        <c:axPos val="b"/>
        <c:majorTickMark val="out"/>
        <c:minorTickMark val="none"/>
        <c:tickLblPos val="nextTo"/>
        <c:crossAx val="69076480"/>
        <c:crosses val="autoZero"/>
        <c:auto val="1"/>
        <c:lblAlgn val="ctr"/>
        <c:lblOffset val="100"/>
        <c:noMultiLvlLbl val="0"/>
      </c:catAx>
      <c:valAx>
        <c:axId val="6907648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688627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69829775175331721"/>
          <c:y val="0.15894757946923305"/>
          <c:w val="0.19616800931061446"/>
          <c:h val="7.253390201224846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aseline="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635099666595731E-2"/>
          <c:y val="5.0925925925925923E-2"/>
          <c:w val="0.9035901255586295"/>
          <c:h val="0.6847734033245844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'Graphique 2'!$A$13</c:f>
              <c:strCache>
                <c:ptCount val="1"/>
                <c:pt idx="0">
                  <c:v>Hôtels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2'!$B$12:$G$12</c:f>
              <c:strCache>
                <c:ptCount val="6"/>
                <c:pt idx="0">
                  <c:v>Tous visiteurs 2010</c:v>
                </c:pt>
                <c:pt idx="1">
                  <c:v>Tous visiteurs 2014</c:v>
                </c:pt>
                <c:pt idx="2">
                  <c:v>Visiteurs français 2010</c:v>
                </c:pt>
                <c:pt idx="3">
                  <c:v>Visiteurs français 2014</c:v>
                </c:pt>
                <c:pt idx="4">
                  <c:v>Visiteurs étrangers 2010</c:v>
                </c:pt>
                <c:pt idx="5">
                  <c:v>Visiteurs étrangers 2014</c:v>
                </c:pt>
              </c:strCache>
            </c:strRef>
          </c:cat>
          <c:val>
            <c:numRef>
              <c:f>'Graphique 2'!$B$13:$G$13</c:f>
              <c:numCache>
                <c:formatCode>0.0</c:formatCode>
                <c:ptCount val="6"/>
                <c:pt idx="0">
                  <c:v>0.53924917965538899</c:v>
                </c:pt>
                <c:pt idx="1">
                  <c:v>0.51714605370689837</c:v>
                </c:pt>
                <c:pt idx="2">
                  <c:v>0.4890640063177662</c:v>
                </c:pt>
                <c:pt idx="3">
                  <c:v>0.45976971545347994</c:v>
                </c:pt>
                <c:pt idx="4">
                  <c:v>0.63996872347453415</c:v>
                </c:pt>
                <c:pt idx="5">
                  <c:v>0.62595377584859369</c:v>
                </c:pt>
              </c:numCache>
            </c:numRef>
          </c:val>
        </c:ser>
        <c:ser>
          <c:idx val="1"/>
          <c:order val="1"/>
          <c:tx>
            <c:strRef>
              <c:f>'Graphique 2'!$A$14</c:f>
              <c:strCache>
                <c:ptCount val="1"/>
                <c:pt idx="0">
                  <c:v>Campings (y compris campings municipaux)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2'!$B$12:$G$12</c:f>
              <c:strCache>
                <c:ptCount val="6"/>
                <c:pt idx="0">
                  <c:v>Tous visiteurs 2010</c:v>
                </c:pt>
                <c:pt idx="1">
                  <c:v>Tous visiteurs 2014</c:v>
                </c:pt>
                <c:pt idx="2">
                  <c:v>Visiteurs français 2010</c:v>
                </c:pt>
                <c:pt idx="3">
                  <c:v>Visiteurs français 2014</c:v>
                </c:pt>
                <c:pt idx="4">
                  <c:v>Visiteurs étrangers 2010</c:v>
                </c:pt>
                <c:pt idx="5">
                  <c:v>Visiteurs étrangers 2014</c:v>
                </c:pt>
              </c:strCache>
            </c:strRef>
          </c:cat>
          <c:val>
            <c:numRef>
              <c:f>'Graphique 2'!$B$14:$G$14</c:f>
              <c:numCache>
                <c:formatCode>0.0</c:formatCode>
                <c:ptCount val="6"/>
                <c:pt idx="0">
                  <c:v>8.5798531198202702E-2</c:v>
                </c:pt>
                <c:pt idx="1">
                  <c:v>8.3284786296386887E-2</c:v>
                </c:pt>
                <c:pt idx="2">
                  <c:v>8.564220459027104E-2</c:v>
                </c:pt>
                <c:pt idx="3">
                  <c:v>8.5018981582002093E-2</c:v>
                </c:pt>
                <c:pt idx="4">
                  <c:v>8.6112272161728884E-2</c:v>
                </c:pt>
                <c:pt idx="5">
                  <c:v>7.9996081500635668E-2</c:v>
                </c:pt>
              </c:numCache>
            </c:numRef>
          </c:val>
        </c:ser>
        <c:ser>
          <c:idx val="2"/>
          <c:order val="2"/>
          <c:tx>
            <c:strRef>
              <c:f>'Graphique 2'!$A$15</c:f>
              <c:strCache>
                <c:ptCount val="1"/>
                <c:pt idx="0">
                  <c:v>Gîtes ruraux et autres locations saisonnières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2'!$B$12:$G$12</c:f>
              <c:strCache>
                <c:ptCount val="6"/>
                <c:pt idx="0">
                  <c:v>Tous visiteurs 2010</c:v>
                </c:pt>
                <c:pt idx="1">
                  <c:v>Tous visiteurs 2014</c:v>
                </c:pt>
                <c:pt idx="2">
                  <c:v>Visiteurs français 2010</c:v>
                </c:pt>
                <c:pt idx="3">
                  <c:v>Visiteurs français 2014</c:v>
                </c:pt>
                <c:pt idx="4">
                  <c:v>Visiteurs étrangers 2010</c:v>
                </c:pt>
                <c:pt idx="5">
                  <c:v>Visiteurs étrangers 2014</c:v>
                </c:pt>
              </c:strCache>
            </c:strRef>
          </c:cat>
          <c:val>
            <c:numRef>
              <c:f>'Graphique 2'!$B$15:$G$15</c:f>
              <c:numCache>
                <c:formatCode>0.0</c:formatCode>
                <c:ptCount val="6"/>
                <c:pt idx="0">
                  <c:v>0.28015411336417673</c:v>
                </c:pt>
                <c:pt idx="1">
                  <c:v>0.30167263587455889</c:v>
                </c:pt>
                <c:pt idx="2">
                  <c:v>0.3319566835361733</c:v>
                </c:pt>
                <c:pt idx="3">
                  <c:v>0.35993255320607814</c:v>
                </c:pt>
                <c:pt idx="4">
                  <c:v>0.17618852174847036</c:v>
                </c:pt>
                <c:pt idx="5">
                  <c:v>0.19118930616105217</c:v>
                </c:pt>
              </c:numCache>
            </c:numRef>
          </c:val>
        </c:ser>
        <c:ser>
          <c:idx val="3"/>
          <c:order val="3"/>
          <c:tx>
            <c:strRef>
              <c:f>'Graphique 2'!$A$16</c:f>
              <c:strCache>
                <c:ptCount val="1"/>
                <c:pt idx="0">
                  <c:v>Autres hébergements payants (résidences de tourisme et hôtelières, villages de vacances, auberges de jeunesse, etc…)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2'!$B$12:$G$12</c:f>
              <c:strCache>
                <c:ptCount val="6"/>
                <c:pt idx="0">
                  <c:v>Tous visiteurs 2010</c:v>
                </c:pt>
                <c:pt idx="1">
                  <c:v>Tous visiteurs 2014</c:v>
                </c:pt>
                <c:pt idx="2">
                  <c:v>Visiteurs français 2010</c:v>
                </c:pt>
                <c:pt idx="3">
                  <c:v>Visiteurs français 2014</c:v>
                </c:pt>
                <c:pt idx="4">
                  <c:v>Visiteurs étrangers 2010</c:v>
                </c:pt>
                <c:pt idx="5">
                  <c:v>Visiteurs étrangers 2014</c:v>
                </c:pt>
              </c:strCache>
            </c:strRef>
          </c:cat>
          <c:val>
            <c:numRef>
              <c:f>'Graphique 2'!$B$16:$G$16</c:f>
              <c:numCache>
                <c:formatCode>0.0</c:formatCode>
                <c:ptCount val="6"/>
                <c:pt idx="0">
                  <c:v>9.4798175782231472E-2</c:v>
                </c:pt>
                <c:pt idx="1">
                  <c:v>9.7896524122155992E-2</c:v>
                </c:pt>
                <c:pt idx="2">
                  <c:v>9.3337105555789571E-2</c:v>
                </c:pt>
                <c:pt idx="3">
                  <c:v>9.5278749758439668E-2</c:v>
                </c:pt>
                <c:pt idx="4">
                  <c:v>9.7730482615266692E-2</c:v>
                </c:pt>
                <c:pt idx="5">
                  <c:v>0.10286083648971853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5161344"/>
        <c:axId val="39117568"/>
      </c:barChart>
      <c:catAx>
        <c:axId val="951613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/>
          <a:lstStyle/>
          <a:p>
            <a:pPr>
              <a:defRPr sz="900" baseline="0"/>
            </a:pPr>
            <a:endParaRPr lang="fr-FR"/>
          </a:p>
        </c:txPr>
        <c:crossAx val="39117568"/>
        <c:crosses val="autoZero"/>
        <c:auto val="1"/>
        <c:lblAlgn val="ctr"/>
        <c:lblOffset val="100"/>
        <c:tickLblSkip val="1"/>
        <c:noMultiLvlLbl val="0"/>
      </c:catAx>
      <c:valAx>
        <c:axId val="391175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fr-FR"/>
          </a:p>
        </c:txPr>
        <c:crossAx val="951613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6338402576164715E-2"/>
          <c:y val="0.79813191093048852"/>
          <c:w val="0.97125203814299055"/>
          <c:h val="0.20144091665961109"/>
        </c:manualLayout>
      </c:layout>
      <c:overlay val="0"/>
      <c:txPr>
        <a:bodyPr/>
        <a:lstStyle/>
        <a:p>
          <a:pPr>
            <a:defRPr sz="1000" baseline="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59841416881714"/>
          <c:y val="5.0925925925925923E-2"/>
          <c:w val="0.81180164979377578"/>
          <c:h val="0.5012015678656908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'Graphique 3 '!$B$3</c:f>
              <c:strCache>
                <c:ptCount val="1"/>
                <c:pt idx="0">
                  <c:v>Hébergements touristiques marchands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 '!$A$4:$A$6</c:f>
              <c:strCache>
                <c:ptCount val="3"/>
                <c:pt idx="0">
                  <c:v>Ensemble des visiteurs</c:v>
                </c:pt>
                <c:pt idx="1">
                  <c:v>Visiteurs étrangers</c:v>
                </c:pt>
                <c:pt idx="2">
                  <c:v>Visiteurs français</c:v>
                </c:pt>
              </c:strCache>
            </c:strRef>
          </c:cat>
          <c:val>
            <c:numRef>
              <c:f>'Graphique 3 '!$B$4:$B$6</c:f>
              <c:numCache>
                <c:formatCode>#,##0.0</c:formatCode>
                <c:ptCount val="3"/>
                <c:pt idx="0">
                  <c:v>25.196042361705455</c:v>
                </c:pt>
                <c:pt idx="1">
                  <c:v>8.699129421651655</c:v>
                </c:pt>
                <c:pt idx="2">
                  <c:v>16.496912940053804</c:v>
                </c:pt>
              </c:numCache>
            </c:numRef>
          </c:val>
        </c:ser>
        <c:ser>
          <c:idx val="1"/>
          <c:order val="1"/>
          <c:tx>
            <c:strRef>
              <c:f>'Graphique 3 '!$C$3</c:f>
              <c:strCache>
                <c:ptCount val="1"/>
                <c:pt idx="0">
                  <c:v>Restaurants et cafés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 '!$A$4:$A$6</c:f>
              <c:strCache>
                <c:ptCount val="3"/>
                <c:pt idx="0">
                  <c:v>Ensemble des visiteurs</c:v>
                </c:pt>
                <c:pt idx="1">
                  <c:v>Visiteurs étrangers</c:v>
                </c:pt>
                <c:pt idx="2">
                  <c:v>Visiteurs français</c:v>
                </c:pt>
              </c:strCache>
            </c:strRef>
          </c:cat>
          <c:val>
            <c:numRef>
              <c:f>'Graphique 3 '!$C$4:$C$6</c:f>
              <c:numCache>
                <c:formatCode>#,##0.0</c:formatCode>
                <c:ptCount val="3"/>
                <c:pt idx="0">
                  <c:v>19.643936775891781</c:v>
                </c:pt>
                <c:pt idx="1">
                  <c:v>6.7611324864158941</c:v>
                </c:pt>
                <c:pt idx="2">
                  <c:v>12.882804289475887</c:v>
                </c:pt>
              </c:numCache>
            </c:numRef>
          </c:val>
        </c:ser>
        <c:ser>
          <c:idx val="2"/>
          <c:order val="2"/>
          <c:tx>
            <c:strRef>
              <c:f>'Graphique 3 '!$D$3</c:f>
              <c:strCache>
                <c:ptCount val="1"/>
                <c:pt idx="0">
                  <c:v>Boissons et aliments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 '!$A$4:$A$6</c:f>
              <c:strCache>
                <c:ptCount val="3"/>
                <c:pt idx="0">
                  <c:v>Ensemble des visiteurs</c:v>
                </c:pt>
                <c:pt idx="1">
                  <c:v>Visiteurs étrangers</c:v>
                </c:pt>
                <c:pt idx="2">
                  <c:v>Visiteurs français</c:v>
                </c:pt>
              </c:strCache>
            </c:strRef>
          </c:cat>
          <c:val>
            <c:numRef>
              <c:f>'Graphique 3 '!$D$4:$D$6</c:f>
              <c:numCache>
                <c:formatCode>#,##0.0</c:formatCode>
                <c:ptCount val="3"/>
                <c:pt idx="0">
                  <c:v>11.662029712736226</c:v>
                </c:pt>
                <c:pt idx="1">
                  <c:v>2.5202637135272563</c:v>
                </c:pt>
                <c:pt idx="2">
                  <c:v>9.1417659992089693</c:v>
                </c:pt>
              </c:numCache>
            </c:numRef>
          </c:val>
        </c:ser>
        <c:ser>
          <c:idx val="3"/>
          <c:order val="3"/>
          <c:tx>
            <c:strRef>
              <c:f>'Graphique 3 '!$E$3</c:f>
              <c:strCache>
                <c:ptCount val="1"/>
                <c:pt idx="0">
                  <c:v>Services de transport non urbain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 '!$A$4:$A$6</c:f>
              <c:strCache>
                <c:ptCount val="3"/>
                <c:pt idx="0">
                  <c:v>Ensemble des visiteurs</c:v>
                </c:pt>
                <c:pt idx="1">
                  <c:v>Visiteurs étrangers</c:v>
                </c:pt>
                <c:pt idx="2">
                  <c:v>Visiteurs français</c:v>
                </c:pt>
              </c:strCache>
            </c:strRef>
          </c:cat>
          <c:val>
            <c:numRef>
              <c:f>'Graphique 3 '!$E$4:$E$6</c:f>
              <c:numCache>
                <c:formatCode>#,##0.0</c:formatCode>
                <c:ptCount val="3"/>
                <c:pt idx="0">
                  <c:v>27.294098537403165</c:v>
                </c:pt>
                <c:pt idx="1">
                  <c:v>10.239956901669268</c:v>
                </c:pt>
                <c:pt idx="2">
                  <c:v>17.054141635733899</c:v>
                </c:pt>
              </c:numCache>
            </c:numRef>
          </c:val>
        </c:ser>
        <c:ser>
          <c:idx val="4"/>
          <c:order val="4"/>
          <c:tx>
            <c:strRef>
              <c:f>'Graphique 3 '!$F$3</c:f>
              <c:strCache>
                <c:ptCount val="1"/>
                <c:pt idx="0">
                  <c:v>Péages, carburants, location de véhicules de tourisme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 '!$A$4:$A$6</c:f>
              <c:strCache>
                <c:ptCount val="3"/>
                <c:pt idx="0">
                  <c:v>Ensemble des visiteurs</c:v>
                </c:pt>
                <c:pt idx="1">
                  <c:v>Visiteurs étrangers</c:v>
                </c:pt>
                <c:pt idx="2">
                  <c:v>Visiteurs français</c:v>
                </c:pt>
              </c:strCache>
            </c:strRef>
          </c:cat>
          <c:val>
            <c:numRef>
              <c:f>'Graphique 3 '!$F$4:$F$6</c:f>
              <c:numCache>
                <c:formatCode>#,##0.0</c:formatCode>
                <c:ptCount val="3"/>
                <c:pt idx="0">
                  <c:v>16.70693281241892</c:v>
                </c:pt>
                <c:pt idx="1">
                  <c:v>4.9827933095896233</c:v>
                </c:pt>
                <c:pt idx="2">
                  <c:v>11.724139502829296</c:v>
                </c:pt>
              </c:numCache>
            </c:numRef>
          </c:val>
        </c:ser>
        <c:ser>
          <c:idx val="5"/>
          <c:order val="5"/>
          <c:tx>
            <c:strRef>
              <c:f>'Graphique 3 '!$G$3</c:f>
              <c:strCache>
                <c:ptCount val="1"/>
                <c:pt idx="0">
                  <c:v>Services des voyagistes et agences de voyages 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 '!$A$4:$A$6</c:f>
              <c:strCache>
                <c:ptCount val="3"/>
                <c:pt idx="0">
                  <c:v>Ensemble des visiteurs</c:v>
                </c:pt>
                <c:pt idx="1">
                  <c:v>Visiteurs étrangers</c:v>
                </c:pt>
                <c:pt idx="2">
                  <c:v>Visiteurs français</c:v>
                </c:pt>
              </c:strCache>
            </c:strRef>
          </c:cat>
          <c:val>
            <c:numRef>
              <c:f>'Graphique 3 '!$G$4:$G$6</c:f>
              <c:numCache>
                <c:formatCode>#,##0.0</c:formatCode>
                <c:ptCount val="3"/>
                <c:pt idx="0">
                  <c:v>7.4340000000000011</c:v>
                </c:pt>
                <c:pt idx="1">
                  <c:v>1.0481687387557819</c:v>
                </c:pt>
                <c:pt idx="2">
                  <c:v>6.3858312612442187</c:v>
                </c:pt>
              </c:numCache>
            </c:numRef>
          </c:val>
        </c:ser>
        <c:ser>
          <c:idx val="6"/>
          <c:order val="6"/>
          <c:tx>
            <c:strRef>
              <c:f>'Graphique 3 '!$H$3</c:f>
              <c:strCache>
                <c:ptCount val="1"/>
                <c:pt idx="0">
                  <c:v>Activités culturelles, sportives et de loisirs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 '!$A$4:$A$6</c:f>
              <c:strCache>
                <c:ptCount val="3"/>
                <c:pt idx="0">
                  <c:v>Ensemble des visiteurs</c:v>
                </c:pt>
                <c:pt idx="1">
                  <c:v>Visiteurs étrangers</c:v>
                </c:pt>
                <c:pt idx="2">
                  <c:v>Visiteurs français</c:v>
                </c:pt>
              </c:strCache>
            </c:strRef>
          </c:cat>
          <c:val>
            <c:numRef>
              <c:f>'Graphique 3 '!$H$4:$H$6</c:f>
              <c:numCache>
                <c:formatCode>#,##0.0</c:formatCode>
                <c:ptCount val="3"/>
                <c:pt idx="0">
                  <c:v>8.7370153793662375</c:v>
                </c:pt>
                <c:pt idx="1">
                  <c:v>3.5370150202680417</c:v>
                </c:pt>
                <c:pt idx="2">
                  <c:v>5.2000003590981958</c:v>
                </c:pt>
              </c:numCache>
            </c:numRef>
          </c:val>
        </c:ser>
        <c:ser>
          <c:idx val="7"/>
          <c:order val="7"/>
          <c:tx>
            <c:strRef>
              <c:f>'Graphique 3 '!$I$3</c:f>
              <c:strCache>
                <c:ptCount val="1"/>
                <c:pt idx="0">
                  <c:v>Autres dépenses (transports sur place, shopping, etc.)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 '!$A$4:$A$6</c:f>
              <c:strCache>
                <c:ptCount val="3"/>
                <c:pt idx="0">
                  <c:v>Ensemble des visiteurs</c:v>
                </c:pt>
                <c:pt idx="1">
                  <c:v>Visiteurs étrangers</c:v>
                </c:pt>
                <c:pt idx="2">
                  <c:v>Visiteurs français</c:v>
                </c:pt>
              </c:strCache>
            </c:strRef>
          </c:cat>
          <c:val>
            <c:numRef>
              <c:f>'Graphique 3 '!$I$4:$I$6</c:f>
              <c:numCache>
                <c:formatCode>#,##0.0</c:formatCode>
                <c:ptCount val="3"/>
                <c:pt idx="0">
                  <c:v>41.616125995720452</c:v>
                </c:pt>
                <c:pt idx="1">
                  <c:v>14.131106476581657</c:v>
                </c:pt>
                <c:pt idx="2">
                  <c:v>27.485019519138802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023808"/>
        <c:axId val="68025344"/>
      </c:barChart>
      <c:catAx>
        <c:axId val="68023808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fr-FR"/>
          </a:p>
        </c:txPr>
        <c:crossAx val="68025344"/>
        <c:crosses val="autoZero"/>
        <c:auto val="1"/>
        <c:lblAlgn val="ctr"/>
        <c:lblOffset val="100"/>
        <c:noMultiLvlLbl val="0"/>
      </c:catAx>
      <c:valAx>
        <c:axId val="68025344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fr-FR"/>
          </a:p>
        </c:txPr>
        <c:crossAx val="68023808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4.2257874015748022E-2"/>
          <c:y val="0.63410917247678844"/>
          <c:w val="0.92937314085739287"/>
          <c:h val="0.33811301120399595"/>
        </c:manualLayout>
      </c:layout>
      <c:overlay val="0"/>
      <c:txPr>
        <a:bodyPr/>
        <a:lstStyle/>
        <a:p>
          <a:pPr>
            <a:defRPr sz="1050" baseline="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11</xdr:row>
      <xdr:rowOff>125730</xdr:rowOff>
    </xdr:from>
    <xdr:to>
      <xdr:col>8</xdr:col>
      <xdr:colOff>716280</xdr:colOff>
      <xdr:row>26</xdr:row>
      <xdr:rowOff>125730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18</xdr:row>
      <xdr:rowOff>99060</xdr:rowOff>
    </xdr:from>
    <xdr:to>
      <xdr:col>8</xdr:col>
      <xdr:colOff>441960</xdr:colOff>
      <xdr:row>33</xdr:row>
      <xdr:rowOff>99060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</xdr:colOff>
      <xdr:row>8</xdr:row>
      <xdr:rowOff>133350</xdr:rowOff>
    </xdr:from>
    <xdr:to>
      <xdr:col>8</xdr:col>
      <xdr:colOff>739140</xdr:colOff>
      <xdr:row>23</xdr:row>
      <xdr:rowOff>133350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&#233;rie%20CST%202014%20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T 2005 Valeurs"/>
      <sheetName val="CST 2006 Volumes"/>
      <sheetName val="CST 2006 Valeurs "/>
      <sheetName val="CST 2007 Volumes"/>
      <sheetName val="CST 2007 Valeurs"/>
      <sheetName val="CST 2008 Volumes "/>
      <sheetName val="CST 2008 Valeurs "/>
      <sheetName val="CST 2009 Volumes "/>
      <sheetName val="CST 2009 Valeurs "/>
      <sheetName val="CST 2010 Volumes "/>
      <sheetName val="CST 2010 Valeurs"/>
      <sheetName val="CST 2011 Volumes"/>
      <sheetName val="CST 2011 Valeurs"/>
      <sheetName val="CST 2012 Volumes"/>
      <sheetName val="CST 2012 Valeurs"/>
      <sheetName val="CST 2013 Volumes"/>
      <sheetName val="CST 2013 Valeurs"/>
      <sheetName val="CST 2014 Volume"/>
      <sheetName val="CST 2014 Valeurs"/>
      <sheetName val="DT_Interne"/>
      <sheetName val="DT_Récepteur"/>
      <sheetName val="DT_Intérieur"/>
      <sheetName val="Graph_DTIntérieur"/>
      <sheetName val="Struct 2005 Val"/>
      <sheetName val="Struct 2006 Val"/>
      <sheetName val="Struct 2007 Val"/>
      <sheetName val="Struct 2008 Val "/>
      <sheetName val="Struct 2009 Val "/>
      <sheetName val="Struct 2010 Val "/>
      <sheetName val="Part des étrang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">
          <cell r="AM5">
            <v>16.496912940053804</v>
          </cell>
        </row>
        <row r="6">
          <cell r="W6">
            <v>6.9584009116480194</v>
          </cell>
          <cell r="AM6">
            <v>7.584780968309369</v>
          </cell>
        </row>
        <row r="7">
          <cell r="W7">
            <v>1.2185169769154607</v>
          </cell>
          <cell r="AM7">
            <v>1.4025507374103263</v>
          </cell>
        </row>
        <row r="8">
          <cell r="W8">
            <v>4.7230784917852384</v>
          </cell>
          <cell r="AM8">
            <v>5.9377759945319548</v>
          </cell>
        </row>
        <row r="9">
          <cell r="W9">
            <v>1.3280000000000001</v>
          </cell>
          <cell r="AM9">
            <v>1.5718052398021516</v>
          </cell>
        </row>
        <row r="11">
          <cell r="AM11">
            <v>12.882804289475887</v>
          </cell>
        </row>
        <row r="13">
          <cell r="AM13">
            <v>17.054141635733899</v>
          </cell>
        </row>
        <row r="20">
          <cell r="AM20">
            <v>1.3796765697629607</v>
          </cell>
        </row>
        <row r="23">
          <cell r="AM23">
            <v>6.3858312612442187</v>
          </cell>
        </row>
        <row r="25">
          <cell r="AM25">
            <v>5.2000003590981958</v>
          </cell>
        </row>
        <row r="32">
          <cell r="AM32">
            <v>7.601996096247035</v>
          </cell>
        </row>
        <row r="33">
          <cell r="AM33">
            <v>2.7424668368193008</v>
          </cell>
        </row>
        <row r="34">
          <cell r="AM34">
            <v>9.1417659992089693</v>
          </cell>
        </row>
        <row r="44">
          <cell r="S44">
            <v>96.436092422824501</v>
          </cell>
          <cell r="W44">
            <v>96.947399328278834</v>
          </cell>
          <cell r="AA44">
            <v>103.01080873281184</v>
          </cell>
          <cell r="AE44">
            <v>103.73811597350806</v>
          </cell>
          <cell r="AI44">
            <v>105.31231487991445</v>
          </cell>
          <cell r="AM44">
            <v>106.37061550678308</v>
          </cell>
        </row>
      </sheetData>
      <sheetData sheetId="20">
        <row r="5">
          <cell r="AM5">
            <v>8.699129421651655</v>
          </cell>
        </row>
        <row r="6">
          <cell r="W6">
            <v>4.5369518913244136</v>
          </cell>
          <cell r="AM6">
            <v>5.4452529080784462</v>
          </cell>
        </row>
        <row r="7">
          <cell r="W7">
            <v>0.61047864015802156</v>
          </cell>
          <cell r="AM7">
            <v>0.69589626619902345</v>
          </cell>
        </row>
        <row r="8">
          <cell r="W8">
            <v>1.2490592393898192</v>
          </cell>
          <cell r="AM8">
            <v>1.6631805183307751</v>
          </cell>
        </row>
        <row r="9">
          <cell r="W9">
            <v>0.69284401202307477</v>
          </cell>
          <cell r="AM9">
            <v>0.89479972904341054</v>
          </cell>
        </row>
        <row r="11">
          <cell r="AM11">
            <v>6.7611324864158941</v>
          </cell>
        </row>
        <row r="13">
          <cell r="AM13">
            <v>10.239956901669268</v>
          </cell>
        </row>
        <row r="20">
          <cell r="AM20">
            <v>0.80143584817565361</v>
          </cell>
        </row>
        <row r="23">
          <cell r="AM23">
            <v>1.0481687387557819</v>
          </cell>
        </row>
        <row r="25">
          <cell r="AM25">
            <v>3.5370150202680417</v>
          </cell>
        </row>
        <row r="32">
          <cell r="AM32">
            <v>3.3177610880301289</v>
          </cell>
        </row>
        <row r="33">
          <cell r="AM33">
            <v>0.86359637338384054</v>
          </cell>
        </row>
        <row r="34">
          <cell r="AM34">
            <v>2.5202637135272563</v>
          </cell>
        </row>
        <row r="44">
          <cell r="S44">
            <v>42.771101044807516</v>
          </cell>
          <cell r="U44">
            <v>43.262612262484836</v>
          </cell>
          <cell r="W44">
            <v>43.436858917794396</v>
          </cell>
          <cell r="AA44">
            <v>47.563319708605142</v>
          </cell>
          <cell r="AE44">
            <v>49.988500020800828</v>
          </cell>
          <cell r="AI44">
            <v>50.058151937049402</v>
          </cell>
          <cell r="AM44">
            <v>51.919566068459183</v>
          </cell>
        </row>
      </sheetData>
      <sheetData sheetId="21">
        <row r="3">
          <cell r="W3">
            <v>82.819813173886715</v>
          </cell>
          <cell r="AA3">
            <v>87.727863741985715</v>
          </cell>
          <cell r="AE3">
            <v>88.955505305988027</v>
          </cell>
          <cell r="AI3">
            <v>90.213717073940543</v>
          </cell>
          <cell r="AM3">
            <v>91.828719644033654</v>
          </cell>
          <cell r="AO3">
            <v>1.7901962389704332E-2</v>
          </cell>
        </row>
        <row r="5">
          <cell r="W5">
            <v>21.317330163244051</v>
          </cell>
          <cell r="AA5">
            <v>23.157892807202018</v>
          </cell>
          <cell r="AE5">
            <v>23.88302722636373</v>
          </cell>
          <cell r="AI5">
            <v>24.555486428254106</v>
          </cell>
          <cell r="AM5">
            <v>25.196042361705455</v>
          </cell>
          <cell r="AO5">
            <v>2.6086061675989067E-2</v>
          </cell>
        </row>
        <row r="6">
          <cell r="W6">
            <v>11.495352802972434</v>
          </cell>
          <cell r="AA6">
            <v>12.284670744917086</v>
          </cell>
          <cell r="AE6">
            <v>12.663314521835188</v>
          </cell>
          <cell r="AI6">
            <v>12.798030068805385</v>
          </cell>
          <cell r="AM6">
            <v>13.030033876387815</v>
          </cell>
          <cell r="AO6">
            <v>1.8128087395882019E-2</v>
          </cell>
        </row>
        <row r="7">
          <cell r="W7">
            <v>1.8289956170734822</v>
          </cell>
          <cell r="AA7">
            <v>1.9393126524239785</v>
          </cell>
          <cell r="AE7">
            <v>1.9776242268534219</v>
          </cell>
          <cell r="AI7">
            <v>2.0669369125390427</v>
          </cell>
          <cell r="AM7">
            <v>2.0984470036093499</v>
          </cell>
          <cell r="AO7">
            <v>1.524482478354889E-2</v>
          </cell>
        </row>
        <row r="8">
          <cell r="W8">
            <v>5.9721377311750574</v>
          </cell>
          <cell r="AA8">
            <v>6.6406268583021797</v>
          </cell>
          <cell r="AE8">
            <v>6.84718650709579</v>
          </cell>
          <cell r="AI8">
            <v>7.2136377422106719</v>
          </cell>
          <cell r="AM8">
            <v>7.6009565128627301</v>
          </cell>
          <cell r="AO8">
            <v>5.3692572942172938E-2</v>
          </cell>
        </row>
        <row r="9">
          <cell r="W9">
            <v>2.0208440120230748</v>
          </cell>
          <cell r="AA9">
            <v>2.2932825515587725</v>
          </cell>
          <cell r="AE9">
            <v>2.3949019705793289</v>
          </cell>
          <cell r="AI9">
            <v>2.476881704699009</v>
          </cell>
          <cell r="AM9">
            <v>2.4666049688455622</v>
          </cell>
          <cell r="AO9">
            <v>-4.1490620379448541E-3</v>
          </cell>
        </row>
        <row r="11">
          <cell r="W11">
            <v>17.122032142070481</v>
          </cell>
          <cell r="AA11">
            <v>18.149700099506294</v>
          </cell>
          <cell r="AE11">
            <v>18.577815016534366</v>
          </cell>
          <cell r="AI11">
            <v>19.072634756316898</v>
          </cell>
          <cell r="AM11">
            <v>19.643936775891781</v>
          </cell>
          <cell r="AO11">
            <v>2.9954016677515769E-2</v>
          </cell>
        </row>
        <row r="13">
          <cell r="W13">
            <v>25.066393356927996</v>
          </cell>
          <cell r="AA13">
            <v>26.810079999999999</v>
          </cell>
          <cell r="AE13">
            <v>27.31304499928336</v>
          </cell>
          <cell r="AI13">
            <v>27.356352407792809</v>
          </cell>
          <cell r="AM13">
            <v>27.294098537403165</v>
          </cell>
          <cell r="AO13">
            <v>-2.275664147823645E-3</v>
          </cell>
        </row>
        <row r="14">
          <cell r="W14">
            <v>15.116</v>
          </cell>
          <cell r="AA14">
            <v>16.055</v>
          </cell>
          <cell r="AE14">
            <v>16.338999999999999</v>
          </cell>
          <cell r="AI14">
            <v>16.442</v>
          </cell>
          <cell r="AM14">
            <v>16.274999999999999</v>
          </cell>
          <cell r="AO14">
            <v>-1.0156915217126966E-2</v>
          </cell>
        </row>
        <row r="15">
          <cell r="W15">
            <v>6.8109933569279972</v>
          </cell>
          <cell r="AA15">
            <v>7.584080000000001</v>
          </cell>
          <cell r="AE15">
            <v>7.7728449992833601</v>
          </cell>
          <cell r="AI15">
            <v>7.6961524077928081</v>
          </cell>
          <cell r="AM15">
            <v>7.711898537403167</v>
          </cell>
          <cell r="AO15">
            <v>2.0459742447947161E-3</v>
          </cell>
        </row>
        <row r="16">
          <cell r="W16">
            <v>2.3633999999999999</v>
          </cell>
          <cell r="AA16">
            <v>2.3860000000000001</v>
          </cell>
          <cell r="AE16">
            <v>2.5042</v>
          </cell>
          <cell r="AI16">
            <v>2.4891999999999999</v>
          </cell>
          <cell r="AM16">
            <v>2.5272000000000001</v>
          </cell>
          <cell r="AO16">
            <v>1.5265948899244841E-2</v>
          </cell>
        </row>
        <row r="17">
          <cell r="W17">
            <v>0.77600000000000002</v>
          </cell>
          <cell r="AA17">
            <v>0.78499999999999992</v>
          </cell>
          <cell r="AE17">
            <v>0.69699999999999995</v>
          </cell>
          <cell r="AI17">
            <v>0.72900000000000009</v>
          </cell>
          <cell r="AM17">
            <v>0.78</v>
          </cell>
          <cell r="AO17">
            <v>6.9958847736625418E-2</v>
          </cell>
        </row>
        <row r="19">
          <cell r="W19">
            <v>3.3190528107288557</v>
          </cell>
          <cell r="AA19">
            <v>3.3768727923146784</v>
          </cell>
          <cell r="AE19">
            <v>3.4437759803635055</v>
          </cell>
          <cell r="AI19">
            <v>3.4862582380994747</v>
          </cell>
          <cell r="AM19">
            <v>3.5236265896670074</v>
          </cell>
          <cell r="AO19">
            <v>1.0718756045996173E-2</v>
          </cell>
        </row>
        <row r="20">
          <cell r="W20">
            <v>2.1466144630272628</v>
          </cell>
          <cell r="AA20">
            <v>2.1109696455809006</v>
          </cell>
          <cell r="AE20">
            <v>2.1483235772844949</v>
          </cell>
          <cell r="AI20">
            <v>2.1662931397943876</v>
          </cell>
          <cell r="AM20">
            <v>2.1811124179386141</v>
          </cell>
          <cell r="AO20">
            <v>6.8408461772782132E-3</v>
          </cell>
        </row>
        <row r="21">
          <cell r="W21">
            <v>1.1724383477015929</v>
          </cell>
          <cell r="AA21">
            <v>1.2659031467337776</v>
          </cell>
          <cell r="AE21">
            <v>1.2954524030790104</v>
          </cell>
          <cell r="AI21">
            <v>1.3199650983050868</v>
          </cell>
          <cell r="AM21">
            <v>1.3425141717283933</v>
          </cell>
          <cell r="AO21">
            <v>1.708308306959087E-2</v>
          </cell>
        </row>
        <row r="23">
          <cell r="W23">
            <v>7.7269999999999994</v>
          </cell>
          <cell r="AA23">
            <v>7.8690000000000007</v>
          </cell>
          <cell r="AE23">
            <v>7.26</v>
          </cell>
          <cell r="AI23">
            <v>7.2759999999999998</v>
          </cell>
          <cell r="AM23">
            <v>7.4340000000000011</v>
          </cell>
          <cell r="AO23">
            <v>2.1715228147333874E-2</v>
          </cell>
        </row>
        <row r="25">
          <cell r="W25">
            <v>8.2680047009153252</v>
          </cell>
          <cell r="AA25">
            <v>8.3643180429627382</v>
          </cell>
          <cell r="AE25">
            <v>8.4778420834430559</v>
          </cell>
          <cell r="AI25">
            <v>8.4669852434772555</v>
          </cell>
          <cell r="AM25">
            <v>8.7370153793662375</v>
          </cell>
          <cell r="AO25">
            <v>3.1892123125761465E-2</v>
          </cell>
        </row>
        <row r="26">
          <cell r="W26">
            <v>2.1120857209153252</v>
          </cell>
          <cell r="AA26">
            <v>2.1202429983927384</v>
          </cell>
          <cell r="AE26">
            <v>2.1527920834430558</v>
          </cell>
          <cell r="AI26">
            <v>2.2058352434772548</v>
          </cell>
          <cell r="AM26">
            <v>2.2732653793662365</v>
          </cell>
          <cell r="AO26">
            <v>3.0568981109706812E-2</v>
          </cell>
        </row>
        <row r="27">
          <cell r="W27">
            <v>2.2871374799999997</v>
          </cell>
          <cell r="AA27">
            <v>2.33485604457</v>
          </cell>
          <cell r="AE27">
            <v>2.266</v>
          </cell>
          <cell r="AI27">
            <v>2.161</v>
          </cell>
          <cell r="AM27">
            <v>2.282</v>
          </cell>
          <cell r="AO27">
            <v>5.5992596020360941E-2</v>
          </cell>
        </row>
        <row r="28">
          <cell r="W28">
            <v>2.9143815000000002</v>
          </cell>
          <cell r="AA28">
            <v>2.9412190000000002</v>
          </cell>
          <cell r="AE28">
            <v>3.054250000000001</v>
          </cell>
          <cell r="AI28">
            <v>3.0865500000000008</v>
          </cell>
          <cell r="AM28">
            <v>3.177750000000001</v>
          </cell>
          <cell r="AO28">
            <v>2.9547553093259512E-2</v>
          </cell>
        </row>
        <row r="29">
          <cell r="W29">
            <v>0.95440000000000003</v>
          </cell>
          <cell r="AA29">
            <v>0.96799999999999997</v>
          </cell>
          <cell r="AE29">
            <v>1.0047999999999999</v>
          </cell>
          <cell r="AI29">
            <v>1.0136000000000001</v>
          </cell>
          <cell r="AM29">
            <v>1.004</v>
          </cell>
          <cell r="AO29">
            <v>-9.4711917916338317E-3</v>
          </cell>
        </row>
        <row r="31">
          <cell r="W31">
            <v>42.495851853310093</v>
          </cell>
          <cell r="AA31">
            <v>47.434726618434972</v>
          </cell>
          <cell r="AE31">
            <v>48.806606491363588</v>
          </cell>
          <cell r="AI31">
            <v>48.69600040545545</v>
          </cell>
          <cell r="AM31">
            <v>49.563863787353107</v>
          </cell>
          <cell r="AO31">
            <v>1.7822067000813253E-2</v>
          </cell>
        </row>
        <row r="32">
          <cell r="W32">
            <v>9.7502010022514636</v>
          </cell>
          <cell r="AA32">
            <v>11.407124284527001</v>
          </cell>
          <cell r="AE32">
            <v>11.673704375724366</v>
          </cell>
          <cell r="AI32">
            <v>11.081569201351133</v>
          </cell>
          <cell r="AM32">
            <v>10.919757184277163</v>
          </cell>
          <cell r="AO32">
            <v>-1.4601904670165393E-2</v>
          </cell>
        </row>
        <row r="33">
          <cell r="W33">
            <v>3.2857580267674282</v>
          </cell>
          <cell r="AA33">
            <v>3.4264974919605287</v>
          </cell>
          <cell r="AE33">
            <v>3.4605228564395034</v>
          </cell>
          <cell r="AI33">
            <v>3.5184046683745436</v>
          </cell>
          <cell r="AM33">
            <v>3.6060632102031414</v>
          </cell>
          <cell r="AO33">
            <v>2.4914286470946182E-2</v>
          </cell>
        </row>
        <row r="34">
          <cell r="W34">
            <v>10.559470861875226</v>
          </cell>
          <cell r="AA34">
            <v>11.128828548915926</v>
          </cell>
          <cell r="AE34">
            <v>11.345931068708461</v>
          </cell>
          <cell r="AI34">
            <v>11.672973545214948</v>
          </cell>
          <cell r="AM34">
            <v>11.662029712736226</v>
          </cell>
          <cell r="AO34">
            <v>-9.3753596170941542E-4</v>
          </cell>
        </row>
        <row r="35">
          <cell r="W35">
            <v>6.1340018000000001</v>
          </cell>
          <cell r="AA35">
            <v>6.6124999999999989</v>
          </cell>
          <cell r="AE35">
            <v>6.5286049999999998</v>
          </cell>
          <cell r="AI35">
            <v>6.5536499999999993</v>
          </cell>
          <cell r="AM35">
            <v>6.5805100000000003</v>
          </cell>
          <cell r="AO35">
            <v>4.0984794732707719E-3</v>
          </cell>
        </row>
        <row r="36">
          <cell r="W36">
            <v>8.3924655509258539</v>
          </cell>
          <cell r="AA36">
            <v>10.105222172041216</v>
          </cell>
          <cell r="AE36">
            <v>10.865214236892905</v>
          </cell>
          <cell r="AI36">
            <v>10.746142844298067</v>
          </cell>
          <cell r="AM36">
            <v>11.502435145962266</v>
          </cell>
          <cell r="AO36">
            <v>7.0378024247601575E-2</v>
          </cell>
        </row>
        <row r="37">
          <cell r="W37">
            <v>1.4667233273279023</v>
          </cell>
          <cell r="AA37">
            <v>1.6747026806049705</v>
          </cell>
          <cell r="AE37">
            <v>1.7874678283798311</v>
          </cell>
          <cell r="AI37">
            <v>1.8920255845859271</v>
          </cell>
          <cell r="AM37">
            <v>1.9929196659861153</v>
          </cell>
          <cell r="AO37">
            <v>5.3325960400408129E-2</v>
          </cell>
        </row>
        <row r="38">
          <cell r="W38">
            <v>2.9072312841622159</v>
          </cell>
          <cell r="AA38">
            <v>3.0798514403853243</v>
          </cell>
          <cell r="AE38">
            <v>3.145161125218519</v>
          </cell>
          <cell r="AI38">
            <v>3.2312345616308367</v>
          </cell>
          <cell r="AM38">
            <v>3.300148868188197</v>
          </cell>
          <cell r="AO38">
            <v>2.132754686882854E-2</v>
          </cell>
        </row>
        <row r="40">
          <cell r="W40">
            <v>125.31566502719681</v>
          </cell>
          <cell r="AA40">
            <v>135.16259036042069</v>
          </cell>
          <cell r="AE40">
            <v>137.76211179735162</v>
          </cell>
          <cell r="AI40">
            <v>138.90971747939599</v>
          </cell>
          <cell r="AM40">
            <v>141.39258343138675</v>
          </cell>
          <cell r="AO40">
            <v>1.7873954371543772E-2</v>
          </cell>
        </row>
        <row r="42">
          <cell r="W42">
            <v>15.068593218876433</v>
          </cell>
          <cell r="AA42">
            <v>15.411538080996284</v>
          </cell>
          <cell r="AE42">
            <v>15.964504196957284</v>
          </cell>
          <cell r="AI42">
            <v>16.460749337567869</v>
          </cell>
          <cell r="AM42">
            <v>16.897598143855511</v>
          </cell>
          <cell r="AO42">
            <v>2.6538816510050096E-2</v>
          </cell>
        </row>
        <row r="44">
          <cell r="S44">
            <v>139.20719346763204</v>
          </cell>
          <cell r="W44">
            <v>140.38425824607324</v>
          </cell>
          <cell r="X44">
            <v>104.08060503226314</v>
          </cell>
          <cell r="Z44">
            <v>103.05335571975036</v>
          </cell>
          <cell r="AA44">
            <v>150.57412844141697</v>
          </cell>
          <cell r="AB44">
            <v>99.440832592667007</v>
          </cell>
          <cell r="AD44">
            <v>102.66772937524121</v>
          </cell>
          <cell r="AE44">
            <v>153.7266159943089</v>
          </cell>
          <cell r="AF44">
            <v>99.802523970890093</v>
          </cell>
          <cell r="AH44">
            <v>101.26931652791659</v>
          </cell>
          <cell r="AI44">
            <v>155.37046681696387</v>
          </cell>
          <cell r="AJ44">
            <v>100.47369581605396</v>
          </cell>
          <cell r="AL44">
            <v>101.39887323972722</v>
          </cell>
          <cell r="AM44">
            <v>158.29018157524226</v>
          </cell>
          <cell r="AO44">
            <v>1.8791954597896621E-2</v>
          </cell>
        </row>
        <row r="46">
          <cell r="W46">
            <v>1998.48</v>
          </cell>
          <cell r="AA46">
            <v>2059.2840000000001</v>
          </cell>
          <cell r="AE46">
            <v>2086.9290000000001</v>
          </cell>
          <cell r="AI46">
            <v>2116.5650000000001</v>
          </cell>
          <cell r="AM46">
            <v>2132.4490000000001</v>
          </cell>
          <cell r="AO46">
            <v>7.5046124262661499E-3</v>
          </cell>
        </row>
        <row r="48">
          <cell r="W48">
            <v>7.024551571498E-2</v>
          </cell>
          <cell r="AA48">
            <v>7.3119651510630379E-2</v>
          </cell>
          <cell r="AE48">
            <v>7.3661641576837966E-2</v>
          </cell>
          <cell r="AI48">
            <v>7.3406895992782578E-2</v>
          </cell>
          <cell r="AM48">
            <v>7.4229292974998348E-2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showGridLines="0" tabSelected="1" workbookViewId="0"/>
  </sheetViews>
  <sheetFormatPr baseColWidth="10" defaultRowHeight="15" x14ac:dyDescent="0.25"/>
  <cols>
    <col min="1" max="1" width="33.5703125" customWidth="1"/>
    <col min="3" max="3" width="11.5703125" customWidth="1"/>
  </cols>
  <sheetData>
    <row r="1" spans="1:6" ht="18" x14ac:dyDescent="0.25">
      <c r="A1" s="18" t="s">
        <v>0</v>
      </c>
      <c r="B1" s="18"/>
      <c r="C1" s="18"/>
      <c r="D1" s="18"/>
      <c r="E1" s="18"/>
      <c r="F1" s="18"/>
    </row>
    <row r="2" spans="1:6" ht="14.45" x14ac:dyDescent="0.3">
      <c r="A2" s="1"/>
      <c r="B2" s="2"/>
      <c r="C2" s="2"/>
      <c r="D2" s="2"/>
      <c r="E2" s="2"/>
      <c r="F2" s="2"/>
    </row>
    <row r="3" spans="1:6" ht="14.45" x14ac:dyDescent="0.3">
      <c r="A3" s="3"/>
      <c r="B3" s="4">
        <v>2010</v>
      </c>
      <c r="C3" s="4">
        <v>2011</v>
      </c>
      <c r="D3" s="4">
        <v>2012</v>
      </c>
      <c r="E3" s="4">
        <v>2013</v>
      </c>
      <c r="F3" s="4">
        <v>2014</v>
      </c>
    </row>
    <row r="4" spans="1:6" ht="31.9" customHeight="1" x14ac:dyDescent="0.25">
      <c r="A4" s="5" t="s">
        <v>2</v>
      </c>
      <c r="B4" s="6">
        <f>B5+B6</f>
        <v>140.38425824607322</v>
      </c>
      <c r="C4" s="6">
        <f t="shared" ref="C4:F4" si="0">C5+C6</f>
        <v>150.57412844141697</v>
      </c>
      <c r="D4" s="6">
        <f t="shared" si="0"/>
        <v>153.72661599430887</v>
      </c>
      <c r="E4" s="6">
        <f t="shared" si="0"/>
        <v>155.37046681696387</v>
      </c>
      <c r="F4" s="6">
        <f t="shared" si="0"/>
        <v>158.29018157524226</v>
      </c>
    </row>
    <row r="5" spans="1:6" x14ac:dyDescent="0.25">
      <c r="A5" s="7" t="s">
        <v>3</v>
      </c>
      <c r="B5" s="8">
        <f>[1]DT_Interne!$W$44</f>
        <v>96.947399328278834</v>
      </c>
      <c r="C5" s="8">
        <f>[1]DT_Interne!$AA$44</f>
        <v>103.01080873281184</v>
      </c>
      <c r="D5" s="8">
        <f>[1]DT_Interne!$AE$44</f>
        <v>103.73811597350806</v>
      </c>
      <c r="E5" s="8">
        <f>[1]DT_Interne!$AI$44</f>
        <v>105.31231487991445</v>
      </c>
      <c r="F5" s="8">
        <f>[1]DT_Interne!$AM$44</f>
        <v>106.37061550678308</v>
      </c>
    </row>
    <row r="6" spans="1:6" x14ac:dyDescent="0.25">
      <c r="A6" s="9" t="s">
        <v>4</v>
      </c>
      <c r="B6" s="10">
        <f>[1]DT_Récepteur!$W$44</f>
        <v>43.436858917794396</v>
      </c>
      <c r="C6" s="10">
        <f>[1]DT_Récepteur!$AA$44</f>
        <v>47.563319708605142</v>
      </c>
      <c r="D6" s="10">
        <f>[1]DT_Récepteur!$AE$44</f>
        <v>49.988500020800828</v>
      </c>
      <c r="E6" s="10">
        <f>[1]DT_Récepteur!$AI$44</f>
        <v>50.058151937049402</v>
      </c>
      <c r="F6" s="10">
        <f>[1]DT_Récepteur!$AM$44</f>
        <v>51.919566068459183</v>
      </c>
    </row>
    <row r="7" spans="1:6" x14ac:dyDescent="0.25">
      <c r="A7" s="11" t="s">
        <v>5</v>
      </c>
      <c r="B7" s="12">
        <f>([1]DT_Intérieur!$W$44-[1]DT_Intérieur!$S$44)/[1]DT_Intérieur!$S$44*100</f>
        <v>0.84554881764417822</v>
      </c>
      <c r="C7" s="12">
        <f>([1]DT_Intérieur!$AA$44-[1]DT_Intérieur!$W$44)/[1]DT_Intérieur!$W$44*100</f>
        <v>7.2585561391665196</v>
      </c>
      <c r="D7" s="12">
        <f>([1]DT_Intérieur!$AE$44-[1]DT_Intérieur!$AA$44)/[1]DT_Intérieur!$AA$44*100</f>
        <v>2.0936448947260202</v>
      </c>
      <c r="E7" s="12">
        <f>([1]DT_Intérieur!$AI$44-[1]DT_Intérieur!$AE$44)/[1]DT_Intérieur!$AE$44*100</f>
        <v>1.069333902930528</v>
      </c>
      <c r="F7" s="12">
        <f>([1]DT_Intérieur!$AM$44-[1]DT_Intérieur!$AI$44)/[1]DT_Intérieur!$AI$44*100</f>
        <v>1.8791954597896621</v>
      </c>
    </row>
    <row r="8" spans="1:6" x14ac:dyDescent="0.25">
      <c r="A8" s="13" t="s">
        <v>3</v>
      </c>
      <c r="B8" s="14">
        <f>([1]DT_Interne!$W$44-[1]DT_Interne!$S$44)/[1]DT_Interne!$S$44*100</f>
        <v>0.5302028448150985</v>
      </c>
      <c r="C8" s="14">
        <f>([1]DT_Interne!$AA$44-[1]DT_Interne!$W$44)/[1]DT_Interne!$W$44*100</f>
        <v>6.2543290965458143</v>
      </c>
      <c r="D8" s="14">
        <f>([1]DT_Interne!$AE$44-[1]DT_Interne!$AA$44)/[1]DT_Interne!$AA$44*100</f>
        <v>0.70604944242569778</v>
      </c>
      <c r="E8" s="14">
        <f>([1]DT_Interne!$AI$44-[1]DT_Interne!$AE$44)/[1]DT_Interne!$AE$44*100</f>
        <v>1.5174739695565733</v>
      </c>
      <c r="F8" s="14">
        <f>([1]DT_Interne!$AM$44-[1]DT_Interne!$AI$44)/[1]DT_Interne!$AI$44*100</f>
        <v>1.0049163082925185</v>
      </c>
    </row>
    <row r="9" spans="1:6" x14ac:dyDescent="0.25">
      <c r="A9" s="15" t="s">
        <v>4</v>
      </c>
      <c r="B9" s="16">
        <f>([1]DT_Récepteur!$W$44-[1]DT_Récepteur!$S$44)/[1]DT_Récepteur!$S$44*100</f>
        <v>1.5565600527548364</v>
      </c>
      <c r="C9" s="16">
        <f>([1]DT_Récepteur!$AA$44-[1]DT_Récepteur!$W$44)/[1]DT_Récepteur!$W$44*100</f>
        <v>9.4999060558688235</v>
      </c>
      <c r="D9" s="16">
        <f>([1]DT_Récepteur!$AE$44-[1]DT_Récepteur!$AA$44)/[1]DT_Récepteur!$AA$44*100</f>
        <v>5.0988457640329976</v>
      </c>
      <c r="E9" s="16">
        <f>([1]DT_Récepteur!$AI$44-[1]DT_Récepteur!$AE$44)/[1]DT_Récepteur!$AE$44*100</f>
        <v>0.13933587969151151</v>
      </c>
      <c r="F9" s="16">
        <f>([1]DT_Récepteur!$AM$44-[1]DT_Récepteur!$AI$44)/[1]DT_Récepteur!$AI$44*100</f>
        <v>3.718503499191502</v>
      </c>
    </row>
    <row r="10" spans="1:6" x14ac:dyDescent="0.25">
      <c r="A10" s="17" t="s">
        <v>6</v>
      </c>
      <c r="B10" s="12">
        <f>B7</f>
        <v>0.84554881764417822</v>
      </c>
      <c r="C10" s="12">
        <f t="shared" ref="C10:F10" si="1">C7</f>
        <v>7.2585561391665196</v>
      </c>
      <c r="D10" s="12">
        <f t="shared" si="1"/>
        <v>2.0936448947260202</v>
      </c>
      <c r="E10" s="12">
        <f t="shared" si="1"/>
        <v>1.069333902930528</v>
      </c>
      <c r="F10" s="12">
        <f t="shared" si="1"/>
        <v>1.8791954597896621</v>
      </c>
    </row>
    <row r="11" spans="1:6" x14ac:dyDescent="0.25">
      <c r="A11" s="7" t="s">
        <v>3</v>
      </c>
      <c r="B11" s="8">
        <v>0.36729919820790002</v>
      </c>
      <c r="C11" s="8">
        <f>(C5-B5)/B4*100</f>
        <v>4.319151933619743</v>
      </c>
      <c r="D11" s="8">
        <f t="shared" ref="D11:F11" si="2">(D5-C5)/C4*100</f>
        <v>0.4830227132805151</v>
      </c>
      <c r="E11" s="8">
        <f t="shared" si="2"/>
        <v>1.0240249524940255</v>
      </c>
      <c r="F11" s="8">
        <f t="shared" si="2"/>
        <v>0.68114658374256754</v>
      </c>
    </row>
    <row r="12" spans="1:6" x14ac:dyDescent="0.25">
      <c r="A12" s="9" t="s">
        <v>4</v>
      </c>
      <c r="B12" s="10">
        <v>0.47824961943627797</v>
      </c>
      <c r="C12" s="10">
        <f>(C6-B6)/B4*100</f>
        <v>2.9394042055467926</v>
      </c>
      <c r="D12" s="10">
        <f t="shared" ref="D12:F12" si="3">(D6-C6)/C4*100</f>
        <v>1.6106221814454911</v>
      </c>
      <c r="E12" s="10">
        <f t="shared" si="3"/>
        <v>4.530895043650271E-2</v>
      </c>
      <c r="F12" s="10">
        <f t="shared" si="3"/>
        <v>1.1980488760471082</v>
      </c>
    </row>
    <row r="13" spans="1:6" s="113" customFormat="1" ht="60.75" customHeight="1" x14ac:dyDescent="0.2">
      <c r="A13" s="112" t="s">
        <v>86</v>
      </c>
      <c r="B13" s="112"/>
      <c r="C13" s="112"/>
      <c r="D13" s="112"/>
      <c r="E13" s="112"/>
    </row>
    <row r="14" spans="1:6" s="113" customFormat="1" ht="12.75" x14ac:dyDescent="0.2">
      <c r="A14" s="114" t="s">
        <v>1</v>
      </c>
      <c r="B14" s="115"/>
      <c r="C14" s="115"/>
      <c r="D14" s="115"/>
      <c r="E14" s="115"/>
      <c r="F14" s="115"/>
    </row>
    <row r="15" spans="1:6" s="91" customFormat="1" ht="14.45" x14ac:dyDescent="0.3">
      <c r="A15" s="90"/>
      <c r="B15" s="90"/>
      <c r="C15" s="90"/>
      <c r="D15" s="90"/>
      <c r="E15" s="90"/>
      <c r="F15" s="90"/>
    </row>
    <row r="16" spans="1:6" s="91" customFormat="1" ht="14.45" x14ac:dyDescent="0.3">
      <c r="A16" s="92">
        <v>139.32638026746125</v>
      </c>
      <c r="B16" s="93"/>
      <c r="C16" s="93"/>
    </row>
    <row r="17" spans="1:3" s="91" customFormat="1" ht="14.45" x14ac:dyDescent="0.3">
      <c r="A17" s="93">
        <v>96.542430772245496</v>
      </c>
      <c r="B17" s="94">
        <f>B5-A17</f>
        <v>0.4049685560333387</v>
      </c>
      <c r="C17" s="93">
        <f>B17/A16*100</f>
        <v>0.29066179373635564</v>
      </c>
    </row>
    <row r="18" spans="1:3" s="91" customFormat="1" ht="14.45" x14ac:dyDescent="0.3">
      <c r="A18" s="95">
        <f>A16-A17</f>
        <v>42.783949495215751</v>
      </c>
      <c r="B18" s="94">
        <f>B6-A18</f>
        <v>0.65290942257864515</v>
      </c>
      <c r="C18" s="93">
        <f>B18/A16*100</f>
        <v>0.46861866455245005</v>
      </c>
    </row>
    <row r="19" spans="1:3" s="91" customFormat="1" ht="14.45" x14ac:dyDescent="0.3"/>
    <row r="20" spans="1:3" s="91" customFormat="1" x14ac:dyDescent="0.25"/>
    <row r="21" spans="1:3" s="91" customFormat="1" x14ac:dyDescent="0.25"/>
    <row r="101" ht="19.149999999999999" customHeight="1" x14ac:dyDescent="0.25"/>
  </sheetData>
  <mergeCells count="1">
    <mergeCell ref="A13:E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baseColWidth="10" defaultColWidth="11.5703125" defaultRowHeight="15" x14ac:dyDescent="0.25"/>
  <cols>
    <col min="1" max="1" width="44.28515625" style="20" customWidth="1"/>
    <col min="2" max="16384" width="11.5703125" style="20"/>
  </cols>
  <sheetData>
    <row r="1" spans="1:6" ht="17.45" x14ac:dyDescent="0.3">
      <c r="A1" s="19" t="s">
        <v>7</v>
      </c>
      <c r="B1" s="19"/>
      <c r="C1" s="19"/>
      <c r="D1" s="19"/>
      <c r="E1" s="19"/>
    </row>
    <row r="2" spans="1:6" ht="14.45" x14ac:dyDescent="0.3">
      <c r="A2" s="21"/>
      <c r="B2" s="21"/>
      <c r="C2" s="21"/>
      <c r="D2" s="21"/>
      <c r="E2" s="21"/>
    </row>
    <row r="3" spans="1:6" x14ac:dyDescent="0.25">
      <c r="B3" s="22">
        <v>2010</v>
      </c>
      <c r="C3" s="22">
        <v>2011</v>
      </c>
      <c r="D3" s="22">
        <v>2012</v>
      </c>
      <c r="E3" s="22">
        <v>2013</v>
      </c>
      <c r="F3" s="22">
        <v>2014</v>
      </c>
    </row>
    <row r="4" spans="1:6" ht="28.9" customHeight="1" x14ac:dyDescent="0.25">
      <c r="A4" s="23" t="s">
        <v>8</v>
      </c>
      <c r="B4" s="24">
        <f>'Tableau 3'!D47</f>
        <v>1998.48</v>
      </c>
      <c r="C4" s="25">
        <f>'Tableau 3'!E47</f>
        <v>2059.2840000000001</v>
      </c>
      <c r="D4" s="25">
        <f>'Tableau 3'!F47</f>
        <v>2086.9290000000001</v>
      </c>
      <c r="E4" s="25">
        <f>'Tableau 3'!G47</f>
        <v>2116.5650000000001</v>
      </c>
      <c r="F4" s="25">
        <f>'Tableau 3'!H47</f>
        <v>2132.4490000000001</v>
      </c>
    </row>
    <row r="5" spans="1:6" ht="28.15" customHeight="1" x14ac:dyDescent="0.25">
      <c r="A5" s="26" t="s">
        <v>9</v>
      </c>
      <c r="B5" s="27">
        <f>'Tableau 3'!D49*100</f>
        <v>7.0245515714979998</v>
      </c>
      <c r="C5" s="27">
        <f>'Tableau 3'!E49*100</f>
        <v>7.3119651510630383</v>
      </c>
      <c r="D5" s="27">
        <f>'Tableau 3'!F49*100</f>
        <v>7.3661641576837962</v>
      </c>
      <c r="E5" s="27">
        <f>'Tableau 3'!G49*100</f>
        <v>7.3406895992782575</v>
      </c>
      <c r="F5" s="27">
        <f>'Tableau 3'!H49*100</f>
        <v>7.4229292974998344</v>
      </c>
    </row>
    <row r="6" spans="1:6" x14ac:dyDescent="0.25">
      <c r="A6" s="28" t="s">
        <v>3</v>
      </c>
      <c r="B6" s="29">
        <f>[1]DT_Interne!$W$44/B4*100</f>
        <v>4.8510567695588067</v>
      </c>
      <c r="C6" s="29">
        <f>[1]DT_Interne!$AA$44/C4*100</f>
        <v>5.002263346522958</v>
      </c>
      <c r="D6" s="29">
        <f>[1]DT_Interne!$AE$44/D4*100</f>
        <v>4.97085027681862</v>
      </c>
      <c r="E6" s="29">
        <f>[1]DT_Interne!$AI$44/E4*100</f>
        <v>4.975623941618351</v>
      </c>
      <c r="F6" s="29">
        <f>[1]DT_Interne!$AM$44/F4*100</f>
        <v>4.9881903626667308</v>
      </c>
    </row>
    <row r="7" spans="1:6" x14ac:dyDescent="0.25">
      <c r="A7" s="30" t="s">
        <v>4</v>
      </c>
      <c r="B7" s="31">
        <f>[1]DT_Récepteur!$U$44/B4*100</f>
        <v>2.164775842764743</v>
      </c>
      <c r="C7" s="31">
        <f>[1]DT_Récepteur!$AA$44/C4*100</f>
        <v>2.3097018045400799</v>
      </c>
      <c r="D7" s="31">
        <f>[1]DT_Récepteur!$AE$44/D4*100</f>
        <v>2.395313880865177</v>
      </c>
      <c r="E7" s="31">
        <f>[1]DT_Récepteur!$AI$44/E4*100</f>
        <v>2.3650656576599065</v>
      </c>
      <c r="F7" s="31">
        <f>[1]DT_Récepteur!$AM$44/F4*100</f>
        <v>2.4347389348331041</v>
      </c>
    </row>
    <row r="8" spans="1:6" s="117" customFormat="1" ht="36" customHeight="1" x14ac:dyDescent="0.2">
      <c r="A8" s="116" t="s">
        <v>87</v>
      </c>
      <c r="B8" s="116"/>
      <c r="C8" s="116"/>
      <c r="D8" s="116"/>
      <c r="E8" s="116"/>
    </row>
    <row r="9" spans="1:6" s="117" customFormat="1" ht="12.75" x14ac:dyDescent="0.2">
      <c r="A9" s="108" t="s">
        <v>1</v>
      </c>
      <c r="B9" s="118"/>
      <c r="C9" s="118"/>
      <c r="D9" s="118"/>
      <c r="E9" s="118"/>
    </row>
  </sheetData>
  <mergeCells count="1">
    <mergeCell ref="A8:E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workbookViewId="0"/>
  </sheetViews>
  <sheetFormatPr baseColWidth="10" defaultColWidth="11.5703125" defaultRowHeight="15" x14ac:dyDescent="0.25"/>
  <cols>
    <col min="1" max="1" width="5.28515625" style="20" customWidth="1"/>
    <col min="2" max="2" width="11.5703125" style="20"/>
    <col min="3" max="3" width="23.140625" style="20" customWidth="1"/>
    <col min="4" max="16384" width="11.5703125" style="20"/>
  </cols>
  <sheetData>
    <row r="1" spans="1:11" x14ac:dyDescent="0.25">
      <c r="A1" s="49" t="s">
        <v>90</v>
      </c>
    </row>
    <row r="2" spans="1:11" thickBot="1" x14ac:dyDescent="0.35"/>
    <row r="3" spans="1:11" ht="24" thickTop="1" thickBot="1" x14ac:dyDescent="0.3">
      <c r="A3" s="50"/>
      <c r="B3" s="51"/>
      <c r="C3" s="52"/>
      <c r="D3" s="53" t="s">
        <v>24</v>
      </c>
      <c r="E3" s="54" t="s">
        <v>25</v>
      </c>
      <c r="F3" s="54" t="s">
        <v>26</v>
      </c>
      <c r="G3" s="55" t="s">
        <v>27</v>
      </c>
      <c r="H3" s="55" t="s">
        <v>65</v>
      </c>
      <c r="I3" s="56" t="s">
        <v>64</v>
      </c>
    </row>
    <row r="4" spans="1:11" ht="15.75" thickTop="1" x14ac:dyDescent="0.25">
      <c r="A4" s="57" t="s">
        <v>28</v>
      </c>
      <c r="B4" s="58"/>
      <c r="C4" s="59"/>
      <c r="D4" s="127">
        <f>[1]DT_Intérieur!$W3</f>
        <v>82.819813173886715</v>
      </c>
      <c r="E4" s="127">
        <f>[1]DT_Intérieur!$AA3</f>
        <v>87.727863741985715</v>
      </c>
      <c r="F4" s="127">
        <f>[1]DT_Intérieur!$AE3</f>
        <v>88.955505305988027</v>
      </c>
      <c r="G4" s="127">
        <f>[1]DT_Intérieur!$AI3</f>
        <v>90.213717073940543</v>
      </c>
      <c r="H4" s="127">
        <f>[1]DT_Intérieur!$AM3</f>
        <v>91.828719644033654</v>
      </c>
      <c r="I4" s="128">
        <f>[1]DT_Intérieur!$AO3</f>
        <v>1.7901962389704332E-2</v>
      </c>
    </row>
    <row r="5" spans="1:11" x14ac:dyDescent="0.25">
      <c r="A5" s="60"/>
      <c r="B5" s="61"/>
      <c r="C5" s="62"/>
      <c r="D5" s="129"/>
      <c r="E5" s="129"/>
      <c r="F5" s="129"/>
      <c r="G5" s="129"/>
      <c r="H5" s="129"/>
      <c r="I5" s="130"/>
    </row>
    <row r="6" spans="1:11" x14ac:dyDescent="0.25">
      <c r="A6" s="57" t="s">
        <v>29</v>
      </c>
      <c r="B6" s="58" t="s">
        <v>30</v>
      </c>
      <c r="C6" s="59"/>
      <c r="D6" s="127">
        <f>[1]DT_Intérieur!$W5</f>
        <v>21.317330163244051</v>
      </c>
      <c r="E6" s="127">
        <f>[1]DT_Intérieur!$AA5</f>
        <v>23.157892807202018</v>
      </c>
      <c r="F6" s="127">
        <f>[1]DT_Intérieur!$AE5</f>
        <v>23.88302722636373</v>
      </c>
      <c r="G6" s="127">
        <f>[1]DT_Intérieur!$AI5</f>
        <v>24.555486428254106</v>
      </c>
      <c r="H6" s="127">
        <f>[1]DT_Intérieur!$AM5</f>
        <v>25.196042361705455</v>
      </c>
      <c r="I6" s="131">
        <f>[1]DT_Intérieur!$AO5</f>
        <v>2.6086061675989067E-2</v>
      </c>
      <c r="K6" s="77"/>
    </row>
    <row r="7" spans="1:11" x14ac:dyDescent="0.25">
      <c r="A7" s="57"/>
      <c r="B7" s="61" t="s">
        <v>31</v>
      </c>
      <c r="C7" s="63"/>
      <c r="D7" s="129">
        <f>[1]DT_Intérieur!$W6</f>
        <v>11.495352802972434</v>
      </c>
      <c r="E7" s="129">
        <f>[1]DT_Intérieur!$AA6</f>
        <v>12.284670744917086</v>
      </c>
      <c r="F7" s="129">
        <f>[1]DT_Intérieur!$AE6</f>
        <v>12.663314521835188</v>
      </c>
      <c r="G7" s="129">
        <f>[1]DT_Intérieur!$AI6</f>
        <v>12.798030068805385</v>
      </c>
      <c r="H7" s="129">
        <f>[1]DT_Intérieur!$AM6</f>
        <v>13.030033876387815</v>
      </c>
      <c r="I7" s="130">
        <f>[1]DT_Intérieur!$AO6</f>
        <v>1.8128087395882019E-2</v>
      </c>
    </row>
    <row r="8" spans="1:11" x14ac:dyDescent="0.25">
      <c r="A8" s="57"/>
      <c r="B8" s="61" t="s">
        <v>32</v>
      </c>
      <c r="C8" s="63"/>
      <c r="D8" s="129">
        <f>[1]DT_Intérieur!$W7</f>
        <v>1.8289956170734822</v>
      </c>
      <c r="E8" s="129">
        <f>[1]DT_Intérieur!$AA7</f>
        <v>1.9393126524239785</v>
      </c>
      <c r="F8" s="129">
        <f>[1]DT_Intérieur!$AE7</f>
        <v>1.9776242268534219</v>
      </c>
      <c r="G8" s="129">
        <f>[1]DT_Intérieur!$AI7</f>
        <v>2.0669369125390427</v>
      </c>
      <c r="H8" s="129">
        <f>[1]DT_Intérieur!$AM7</f>
        <v>2.0984470036093499</v>
      </c>
      <c r="I8" s="130">
        <f>[1]DT_Intérieur!$AO7</f>
        <v>1.524482478354889E-2</v>
      </c>
    </row>
    <row r="9" spans="1:11" x14ac:dyDescent="0.25">
      <c r="A9" s="57"/>
      <c r="B9" s="62" t="s">
        <v>33</v>
      </c>
      <c r="D9" s="129">
        <f>[1]DT_Intérieur!$W8</f>
        <v>5.9721377311750574</v>
      </c>
      <c r="E9" s="129">
        <f>[1]DT_Intérieur!$AA8</f>
        <v>6.6406268583021797</v>
      </c>
      <c r="F9" s="129">
        <f>[1]DT_Intérieur!$AE8</f>
        <v>6.84718650709579</v>
      </c>
      <c r="G9" s="129">
        <f>[1]DT_Intérieur!$AI8</f>
        <v>7.2136377422106719</v>
      </c>
      <c r="H9" s="129">
        <f>[1]DT_Intérieur!$AM8</f>
        <v>7.6009565128627301</v>
      </c>
      <c r="I9" s="130">
        <f>[1]DT_Intérieur!$AO8</f>
        <v>5.3692572942172938E-2</v>
      </c>
    </row>
    <row r="10" spans="1:11" x14ac:dyDescent="0.25">
      <c r="A10" s="57"/>
      <c r="B10" s="62" t="s">
        <v>34</v>
      </c>
      <c r="D10" s="129">
        <f>[1]DT_Intérieur!$W9</f>
        <v>2.0208440120230748</v>
      </c>
      <c r="E10" s="129">
        <f>[1]DT_Intérieur!$AA9</f>
        <v>2.2932825515587725</v>
      </c>
      <c r="F10" s="129">
        <f>[1]DT_Intérieur!$AE9</f>
        <v>2.3949019705793289</v>
      </c>
      <c r="G10" s="129">
        <f>[1]DT_Intérieur!$AI9</f>
        <v>2.476881704699009</v>
      </c>
      <c r="H10" s="129">
        <f>[1]DT_Intérieur!$AM9</f>
        <v>2.4666049688455622</v>
      </c>
      <c r="I10" s="130">
        <f>[1]DT_Intérieur!$AO9</f>
        <v>-4.1490620379448541E-3</v>
      </c>
    </row>
    <row r="11" spans="1:11" x14ac:dyDescent="0.25">
      <c r="A11" s="60"/>
      <c r="B11" s="61"/>
      <c r="C11" s="62"/>
      <c r="D11" s="129"/>
      <c r="E11" s="129"/>
      <c r="F11" s="129"/>
      <c r="G11" s="129"/>
      <c r="H11" s="129"/>
      <c r="I11" s="130"/>
    </row>
    <row r="12" spans="1:11" x14ac:dyDescent="0.25">
      <c r="A12" s="57"/>
      <c r="B12" s="58" t="s">
        <v>35</v>
      </c>
      <c r="C12" s="59"/>
      <c r="D12" s="127">
        <f>[1]DT_Intérieur!$W11</f>
        <v>17.122032142070481</v>
      </c>
      <c r="E12" s="127">
        <f>[1]DT_Intérieur!$AA11</f>
        <v>18.149700099506294</v>
      </c>
      <c r="F12" s="127">
        <f>[1]DT_Intérieur!$AE11</f>
        <v>18.577815016534366</v>
      </c>
      <c r="G12" s="127">
        <f>[1]DT_Intérieur!$AI11</f>
        <v>19.072634756316898</v>
      </c>
      <c r="H12" s="127">
        <f>[1]DT_Intérieur!$AM11</f>
        <v>19.643936775891781</v>
      </c>
      <c r="I12" s="131">
        <f>[1]DT_Intérieur!$AO11</f>
        <v>2.9954016677515769E-2</v>
      </c>
    </row>
    <row r="13" spans="1:11" x14ac:dyDescent="0.25">
      <c r="A13" s="60"/>
      <c r="B13" s="61"/>
      <c r="C13" s="62"/>
      <c r="D13" s="129"/>
      <c r="E13" s="129"/>
      <c r="F13" s="129"/>
      <c r="G13" s="129"/>
      <c r="H13" s="129"/>
      <c r="I13" s="130"/>
    </row>
    <row r="14" spans="1:11" x14ac:dyDescent="0.25">
      <c r="A14" s="60"/>
      <c r="B14" s="58" t="s">
        <v>36</v>
      </c>
      <c r="C14" s="64"/>
      <c r="D14" s="127">
        <f>[1]DT_Intérieur!$W13</f>
        <v>25.066393356927996</v>
      </c>
      <c r="E14" s="127">
        <f>[1]DT_Intérieur!$AA13</f>
        <v>26.810079999999999</v>
      </c>
      <c r="F14" s="127">
        <f>[1]DT_Intérieur!$AE13</f>
        <v>27.31304499928336</v>
      </c>
      <c r="G14" s="127">
        <f>[1]DT_Intérieur!$AI13</f>
        <v>27.356352407792809</v>
      </c>
      <c r="H14" s="127">
        <f>[1]DT_Intérieur!$AM13</f>
        <v>27.294098537403165</v>
      </c>
      <c r="I14" s="131">
        <f>[1]DT_Intérieur!$AO13</f>
        <v>-2.275664147823645E-3</v>
      </c>
    </row>
    <row r="15" spans="1:11" x14ac:dyDescent="0.25">
      <c r="A15" s="60"/>
      <c r="B15" s="62" t="s">
        <v>37</v>
      </c>
      <c r="D15" s="129">
        <f>[1]DT_Intérieur!$W14</f>
        <v>15.116</v>
      </c>
      <c r="E15" s="129">
        <f>[1]DT_Intérieur!$AA14</f>
        <v>16.055</v>
      </c>
      <c r="F15" s="129">
        <f>[1]DT_Intérieur!$AE14</f>
        <v>16.338999999999999</v>
      </c>
      <c r="G15" s="129">
        <f>[1]DT_Intérieur!$AI14</f>
        <v>16.442</v>
      </c>
      <c r="H15" s="129">
        <f>[1]DT_Intérieur!$AM14</f>
        <v>16.274999999999999</v>
      </c>
      <c r="I15" s="130">
        <f>[1]DT_Intérieur!$AO14</f>
        <v>-1.0156915217126966E-2</v>
      </c>
    </row>
    <row r="16" spans="1:11" x14ac:dyDescent="0.25">
      <c r="A16" s="60"/>
      <c r="B16" s="62" t="s">
        <v>38</v>
      </c>
      <c r="D16" s="129">
        <f>[1]DT_Intérieur!$W15</f>
        <v>6.8109933569279972</v>
      </c>
      <c r="E16" s="129">
        <f>[1]DT_Intérieur!$AA15</f>
        <v>7.584080000000001</v>
      </c>
      <c r="F16" s="129">
        <f>[1]DT_Intérieur!$AE15</f>
        <v>7.7728449992833601</v>
      </c>
      <c r="G16" s="129">
        <f>[1]DT_Intérieur!$AI15</f>
        <v>7.6961524077928081</v>
      </c>
      <c r="H16" s="129">
        <f>[1]DT_Intérieur!$AM15</f>
        <v>7.711898537403167</v>
      </c>
      <c r="I16" s="130">
        <f>[1]DT_Intérieur!$AO15</f>
        <v>2.0459742447947161E-3</v>
      </c>
    </row>
    <row r="17" spans="1:9" x14ac:dyDescent="0.25">
      <c r="A17" s="60"/>
      <c r="B17" s="62" t="s">
        <v>39</v>
      </c>
      <c r="D17" s="129">
        <f>[1]DT_Intérieur!$W16</f>
        <v>2.3633999999999999</v>
      </c>
      <c r="E17" s="129">
        <f>[1]DT_Intérieur!$AA16</f>
        <v>2.3860000000000001</v>
      </c>
      <c r="F17" s="129">
        <f>[1]DT_Intérieur!$AE16</f>
        <v>2.5042</v>
      </c>
      <c r="G17" s="129">
        <f>[1]DT_Intérieur!$AI16</f>
        <v>2.4891999999999999</v>
      </c>
      <c r="H17" s="129">
        <f>[1]DT_Intérieur!$AM16</f>
        <v>2.5272000000000001</v>
      </c>
      <c r="I17" s="130">
        <f>[1]DT_Intérieur!$AO16</f>
        <v>1.5265948899244841E-2</v>
      </c>
    </row>
    <row r="18" spans="1:9" x14ac:dyDescent="0.25">
      <c r="A18" s="60"/>
      <c r="B18" s="62" t="s">
        <v>40</v>
      </c>
      <c r="D18" s="129">
        <f>[1]DT_Intérieur!$W17</f>
        <v>0.77600000000000002</v>
      </c>
      <c r="E18" s="129">
        <f>[1]DT_Intérieur!$AA17</f>
        <v>0.78499999999999992</v>
      </c>
      <c r="F18" s="129">
        <f>[1]DT_Intérieur!$AE17</f>
        <v>0.69699999999999995</v>
      </c>
      <c r="G18" s="129">
        <f>[1]DT_Intérieur!$AI17</f>
        <v>0.72900000000000009</v>
      </c>
      <c r="H18" s="129">
        <f>[1]DT_Intérieur!$AM17</f>
        <v>0.78</v>
      </c>
      <c r="I18" s="130">
        <f>[1]DT_Intérieur!$AO17</f>
        <v>6.9958847736625418E-2</v>
      </c>
    </row>
    <row r="19" spans="1:9" x14ac:dyDescent="0.25">
      <c r="A19" s="60"/>
      <c r="B19" s="61"/>
      <c r="C19" s="62"/>
      <c r="D19" s="129"/>
      <c r="E19" s="129"/>
      <c r="F19" s="129"/>
      <c r="G19" s="129"/>
      <c r="H19" s="129"/>
      <c r="I19" s="130"/>
    </row>
    <row r="20" spans="1:9" x14ac:dyDescent="0.25">
      <c r="A20" s="60"/>
      <c r="B20" s="58" t="s">
        <v>41</v>
      </c>
      <c r="C20" s="62"/>
      <c r="D20" s="127">
        <f>[1]DT_Intérieur!$W19</f>
        <v>3.3190528107288557</v>
      </c>
      <c r="E20" s="127">
        <f>[1]DT_Intérieur!$AA19</f>
        <v>3.3768727923146784</v>
      </c>
      <c r="F20" s="127">
        <f>[1]DT_Intérieur!$AE19</f>
        <v>3.4437759803635055</v>
      </c>
      <c r="G20" s="127">
        <f>[1]DT_Intérieur!$AI19</f>
        <v>3.4862582380994747</v>
      </c>
      <c r="H20" s="127">
        <f>[1]DT_Intérieur!$AM19</f>
        <v>3.5236265896670074</v>
      </c>
      <c r="I20" s="131">
        <f>[1]DT_Intérieur!$AO19</f>
        <v>1.0718756045996173E-2</v>
      </c>
    </row>
    <row r="21" spans="1:9" x14ac:dyDescent="0.25">
      <c r="A21" s="60"/>
      <c r="B21" s="62" t="s">
        <v>42</v>
      </c>
      <c r="D21" s="129">
        <f>[1]DT_Intérieur!$W20</f>
        <v>2.1466144630272628</v>
      </c>
      <c r="E21" s="129">
        <f>[1]DT_Intérieur!$AA20</f>
        <v>2.1109696455809006</v>
      </c>
      <c r="F21" s="129">
        <f>[1]DT_Intérieur!$AE20</f>
        <v>2.1483235772844949</v>
      </c>
      <c r="G21" s="129">
        <f>[1]DT_Intérieur!$AI20</f>
        <v>2.1662931397943876</v>
      </c>
      <c r="H21" s="129">
        <f>[1]DT_Intérieur!$AM20</f>
        <v>2.1811124179386141</v>
      </c>
      <c r="I21" s="130">
        <f>[1]DT_Intérieur!$AO20</f>
        <v>6.8408461772782132E-3</v>
      </c>
    </row>
    <row r="22" spans="1:9" x14ac:dyDescent="0.25">
      <c r="A22" s="60"/>
      <c r="B22" s="62" t="s">
        <v>43</v>
      </c>
      <c r="D22" s="129">
        <f>[1]DT_Intérieur!$W21</f>
        <v>1.1724383477015929</v>
      </c>
      <c r="E22" s="129">
        <f>[1]DT_Intérieur!$AA21</f>
        <v>1.2659031467337776</v>
      </c>
      <c r="F22" s="129">
        <f>[1]DT_Intérieur!$AE21</f>
        <v>1.2954524030790104</v>
      </c>
      <c r="G22" s="129">
        <f>[1]DT_Intérieur!$AI21</f>
        <v>1.3199650983050868</v>
      </c>
      <c r="H22" s="129">
        <f>[1]DT_Intérieur!$AM21</f>
        <v>1.3425141717283933</v>
      </c>
      <c r="I22" s="130">
        <f>[1]DT_Intérieur!$AO21</f>
        <v>1.708308306959087E-2</v>
      </c>
    </row>
    <row r="23" spans="1:9" x14ac:dyDescent="0.25">
      <c r="A23" s="60"/>
      <c r="B23" s="61"/>
      <c r="C23" s="62"/>
      <c r="D23" s="129"/>
      <c r="E23" s="129"/>
      <c r="F23" s="129"/>
      <c r="G23" s="129"/>
      <c r="H23" s="129"/>
      <c r="I23" s="130"/>
    </row>
    <row r="24" spans="1:9" x14ac:dyDescent="0.25">
      <c r="A24" s="60"/>
      <c r="B24" s="58" t="s">
        <v>44</v>
      </c>
      <c r="C24" s="62"/>
      <c r="D24" s="127">
        <f>[1]DT_Intérieur!$W23</f>
        <v>7.7269999999999994</v>
      </c>
      <c r="E24" s="127">
        <f>[1]DT_Intérieur!$AA23</f>
        <v>7.8690000000000007</v>
      </c>
      <c r="F24" s="127">
        <f>[1]DT_Intérieur!$AE23</f>
        <v>7.26</v>
      </c>
      <c r="G24" s="127">
        <f>[1]DT_Intérieur!$AI23</f>
        <v>7.2759999999999998</v>
      </c>
      <c r="H24" s="127">
        <f>[1]DT_Intérieur!$AM23</f>
        <v>7.4340000000000011</v>
      </c>
      <c r="I24" s="131">
        <f>[1]DT_Intérieur!$AO23</f>
        <v>2.1715228147333874E-2</v>
      </c>
    </row>
    <row r="25" spans="1:9" x14ac:dyDescent="0.25">
      <c r="A25" s="60"/>
      <c r="B25" s="61"/>
      <c r="C25" s="62"/>
      <c r="D25" s="129"/>
      <c r="E25" s="129"/>
      <c r="F25" s="129"/>
      <c r="G25" s="129"/>
      <c r="H25" s="129"/>
      <c r="I25" s="130"/>
    </row>
    <row r="26" spans="1:9" x14ac:dyDescent="0.25">
      <c r="A26" s="60"/>
      <c r="B26" s="58" t="s">
        <v>45</v>
      </c>
      <c r="C26" s="62"/>
      <c r="D26" s="127">
        <f>[1]DT_Intérieur!$W25</f>
        <v>8.2680047009153252</v>
      </c>
      <c r="E26" s="127">
        <f>[1]DT_Intérieur!$AA25</f>
        <v>8.3643180429627382</v>
      </c>
      <c r="F26" s="127">
        <f>[1]DT_Intérieur!$AE25</f>
        <v>8.4778420834430559</v>
      </c>
      <c r="G26" s="127">
        <f>[1]DT_Intérieur!$AI25</f>
        <v>8.4669852434772555</v>
      </c>
      <c r="H26" s="127">
        <f>[1]DT_Intérieur!$AM25</f>
        <v>8.7370153793662375</v>
      </c>
      <c r="I26" s="131">
        <f>[1]DT_Intérieur!$AO25</f>
        <v>3.1892123125761465E-2</v>
      </c>
    </row>
    <row r="27" spans="1:9" x14ac:dyDescent="0.25">
      <c r="A27" s="60"/>
      <c r="B27" s="62" t="s">
        <v>46</v>
      </c>
      <c r="D27" s="129">
        <f>[1]DT_Intérieur!$W26</f>
        <v>2.1120857209153252</v>
      </c>
      <c r="E27" s="129">
        <f>[1]DT_Intérieur!$AA26</f>
        <v>2.1202429983927384</v>
      </c>
      <c r="F27" s="129">
        <f>[1]DT_Intérieur!$AE26</f>
        <v>2.1527920834430558</v>
      </c>
      <c r="G27" s="129">
        <f>[1]DT_Intérieur!$AI26</f>
        <v>2.2058352434772548</v>
      </c>
      <c r="H27" s="129">
        <f>[1]DT_Intérieur!$AM26</f>
        <v>2.2732653793662365</v>
      </c>
      <c r="I27" s="130">
        <f>[1]DT_Intérieur!$AO26</f>
        <v>3.0568981109706812E-2</v>
      </c>
    </row>
    <row r="28" spans="1:9" x14ac:dyDescent="0.25">
      <c r="A28" s="60"/>
      <c r="B28" s="61" t="s">
        <v>48</v>
      </c>
      <c r="D28" s="129">
        <f>[1]DT_Intérieur!$W27</f>
        <v>2.2871374799999997</v>
      </c>
      <c r="E28" s="129">
        <f>[1]DT_Intérieur!$AA27</f>
        <v>2.33485604457</v>
      </c>
      <c r="F28" s="129">
        <f>[1]DT_Intérieur!$AE27</f>
        <v>2.266</v>
      </c>
      <c r="G28" s="129">
        <f>[1]DT_Intérieur!$AI27</f>
        <v>2.161</v>
      </c>
      <c r="H28" s="129">
        <f>[1]DT_Intérieur!$AM27</f>
        <v>2.282</v>
      </c>
      <c r="I28" s="130">
        <f>[1]DT_Intérieur!$AO27</f>
        <v>5.5992596020360941E-2</v>
      </c>
    </row>
    <row r="29" spans="1:9" x14ac:dyDescent="0.25">
      <c r="A29" s="60"/>
      <c r="B29" s="62" t="s">
        <v>47</v>
      </c>
      <c r="C29" s="63"/>
      <c r="D29" s="129">
        <f>[1]DT_Intérieur!$W28</f>
        <v>2.9143815000000002</v>
      </c>
      <c r="E29" s="129">
        <f>[1]DT_Intérieur!$AA28</f>
        <v>2.9412190000000002</v>
      </c>
      <c r="F29" s="129">
        <f>[1]DT_Intérieur!$AE28</f>
        <v>3.054250000000001</v>
      </c>
      <c r="G29" s="129">
        <f>[1]DT_Intérieur!$AI28</f>
        <v>3.0865500000000008</v>
      </c>
      <c r="H29" s="129">
        <f>[1]DT_Intérieur!$AM28</f>
        <v>3.177750000000001</v>
      </c>
      <c r="I29" s="130">
        <f>[1]DT_Intérieur!$AO28</f>
        <v>2.9547553093259512E-2</v>
      </c>
    </row>
    <row r="30" spans="1:9" x14ac:dyDescent="0.25">
      <c r="A30" s="60"/>
      <c r="B30" s="62" t="s">
        <v>49</v>
      </c>
      <c r="D30" s="129">
        <f>[1]DT_Intérieur!$W29</f>
        <v>0.95440000000000003</v>
      </c>
      <c r="E30" s="129">
        <f>[1]DT_Intérieur!$AA29</f>
        <v>0.96799999999999997</v>
      </c>
      <c r="F30" s="129">
        <f>[1]DT_Intérieur!$AE29</f>
        <v>1.0047999999999999</v>
      </c>
      <c r="G30" s="129">
        <f>[1]DT_Intérieur!$AI29</f>
        <v>1.0136000000000001</v>
      </c>
      <c r="H30" s="129">
        <f>[1]DT_Intérieur!$AM29</f>
        <v>1.004</v>
      </c>
      <c r="I30" s="130">
        <f>[1]DT_Intérieur!$AO29</f>
        <v>-9.4711917916338317E-3</v>
      </c>
    </row>
    <row r="31" spans="1:9" x14ac:dyDescent="0.25">
      <c r="A31" s="60"/>
      <c r="B31" s="61"/>
      <c r="C31" s="62"/>
      <c r="D31" s="129"/>
      <c r="E31" s="129"/>
      <c r="F31" s="129"/>
      <c r="G31" s="129"/>
      <c r="H31" s="129"/>
      <c r="I31" s="130"/>
    </row>
    <row r="32" spans="1:9" x14ac:dyDescent="0.25">
      <c r="A32" s="57" t="s">
        <v>50</v>
      </c>
      <c r="B32" s="58"/>
      <c r="C32" s="62"/>
      <c r="D32" s="127">
        <f>[1]DT_Intérieur!$W31</f>
        <v>42.495851853310093</v>
      </c>
      <c r="E32" s="127">
        <f>[1]DT_Intérieur!$AA31</f>
        <v>47.434726618434972</v>
      </c>
      <c r="F32" s="127">
        <f>[1]DT_Intérieur!$AE31</f>
        <v>48.806606491363588</v>
      </c>
      <c r="G32" s="127">
        <f>[1]DT_Intérieur!$AI31</f>
        <v>48.69600040545545</v>
      </c>
      <c r="H32" s="127">
        <f>[1]DT_Intérieur!$AM31</f>
        <v>49.563863787353107</v>
      </c>
      <c r="I32" s="131">
        <f>[1]DT_Intérieur!$AO31</f>
        <v>1.7822067000813253E-2</v>
      </c>
    </row>
    <row r="33" spans="1:9" x14ac:dyDescent="0.25">
      <c r="A33" s="60"/>
      <c r="B33" s="61" t="s">
        <v>51</v>
      </c>
      <c r="C33" s="63"/>
      <c r="D33" s="129">
        <f>[1]DT_Intérieur!$W32</f>
        <v>9.7502010022514636</v>
      </c>
      <c r="E33" s="129">
        <f>[1]DT_Intérieur!$AA32</f>
        <v>11.407124284527001</v>
      </c>
      <c r="F33" s="129">
        <f>[1]DT_Intérieur!$AE32</f>
        <v>11.673704375724366</v>
      </c>
      <c r="G33" s="129">
        <f>[1]DT_Intérieur!$AI32</f>
        <v>11.081569201351133</v>
      </c>
      <c r="H33" s="129">
        <f>[1]DT_Intérieur!$AM32</f>
        <v>10.919757184277163</v>
      </c>
      <c r="I33" s="130">
        <f>[1]DT_Intérieur!$AO32</f>
        <v>-1.4601904670165393E-2</v>
      </c>
    </row>
    <row r="34" spans="1:9" x14ac:dyDescent="0.25">
      <c r="A34" s="60"/>
      <c r="B34" s="61" t="s">
        <v>52</v>
      </c>
      <c r="C34" s="63"/>
      <c r="D34" s="129">
        <f>[1]DT_Intérieur!$W33</f>
        <v>3.2857580267674282</v>
      </c>
      <c r="E34" s="129">
        <f>[1]DT_Intérieur!$AA33</f>
        <v>3.4264974919605287</v>
      </c>
      <c r="F34" s="129">
        <f>[1]DT_Intérieur!$AE33</f>
        <v>3.4605228564395034</v>
      </c>
      <c r="G34" s="129">
        <f>[1]DT_Intérieur!$AI33</f>
        <v>3.5184046683745436</v>
      </c>
      <c r="H34" s="129">
        <f>[1]DT_Intérieur!$AM33</f>
        <v>3.6060632102031414</v>
      </c>
      <c r="I34" s="130">
        <f>[1]DT_Intérieur!$AO33</f>
        <v>2.4914286470946182E-2</v>
      </c>
    </row>
    <row r="35" spans="1:9" x14ac:dyDescent="0.25">
      <c r="A35" s="60"/>
      <c r="B35" s="62" t="s">
        <v>53</v>
      </c>
      <c r="D35" s="129">
        <f>[1]DT_Intérieur!$W34</f>
        <v>10.559470861875226</v>
      </c>
      <c r="E35" s="129">
        <f>[1]DT_Intérieur!$AA34</f>
        <v>11.128828548915926</v>
      </c>
      <c r="F35" s="129">
        <f>[1]DT_Intérieur!$AE34</f>
        <v>11.345931068708461</v>
      </c>
      <c r="G35" s="129">
        <f>[1]DT_Intérieur!$AI34</f>
        <v>11.672973545214948</v>
      </c>
      <c r="H35" s="129">
        <f>[1]DT_Intérieur!$AM34</f>
        <v>11.662029712736226</v>
      </c>
      <c r="I35" s="130">
        <f>[1]DT_Intérieur!$AO34</f>
        <v>-9.3753596170941542E-4</v>
      </c>
    </row>
    <row r="36" spans="1:9" x14ac:dyDescent="0.25">
      <c r="A36" s="60"/>
      <c r="B36" s="62" t="s">
        <v>54</v>
      </c>
      <c r="D36" s="129">
        <f>[1]DT_Intérieur!$W35</f>
        <v>6.1340018000000001</v>
      </c>
      <c r="E36" s="129">
        <f>[1]DT_Intérieur!$AA35</f>
        <v>6.6124999999999989</v>
      </c>
      <c r="F36" s="129">
        <f>[1]DT_Intérieur!$AE35</f>
        <v>6.5286049999999998</v>
      </c>
      <c r="G36" s="129">
        <f>[1]DT_Intérieur!$AI35</f>
        <v>6.5536499999999993</v>
      </c>
      <c r="H36" s="129">
        <f>[1]DT_Intérieur!$AM35</f>
        <v>6.5805100000000003</v>
      </c>
      <c r="I36" s="130">
        <f>[1]DT_Intérieur!$AO35</f>
        <v>4.0984794732707719E-3</v>
      </c>
    </row>
    <row r="37" spans="1:9" x14ac:dyDescent="0.25">
      <c r="A37" s="60"/>
      <c r="B37" s="62" t="s">
        <v>55</v>
      </c>
      <c r="D37" s="129">
        <f>[1]DT_Intérieur!$W36</f>
        <v>8.3924655509258539</v>
      </c>
      <c r="E37" s="129">
        <f>[1]DT_Intérieur!$AA36</f>
        <v>10.105222172041216</v>
      </c>
      <c r="F37" s="129">
        <f>[1]DT_Intérieur!$AE36</f>
        <v>10.865214236892905</v>
      </c>
      <c r="G37" s="129">
        <f>[1]DT_Intérieur!$AI36</f>
        <v>10.746142844298067</v>
      </c>
      <c r="H37" s="129">
        <f>[1]DT_Intérieur!$AM36</f>
        <v>11.502435145962266</v>
      </c>
      <c r="I37" s="130">
        <f>[1]DT_Intérieur!$AO36</f>
        <v>7.0378024247601575E-2</v>
      </c>
    </row>
    <row r="38" spans="1:9" x14ac:dyDescent="0.25">
      <c r="A38" s="60"/>
      <c r="B38" s="62" t="s">
        <v>56</v>
      </c>
      <c r="D38" s="129">
        <f>[1]DT_Intérieur!$W37</f>
        <v>1.4667233273279023</v>
      </c>
      <c r="E38" s="129">
        <f>[1]DT_Intérieur!$AA37</f>
        <v>1.6747026806049705</v>
      </c>
      <c r="F38" s="129">
        <f>[1]DT_Intérieur!$AE37</f>
        <v>1.7874678283798311</v>
      </c>
      <c r="G38" s="129">
        <f>[1]DT_Intérieur!$AI37</f>
        <v>1.8920255845859271</v>
      </c>
      <c r="H38" s="129">
        <f>[1]DT_Intérieur!$AM37</f>
        <v>1.9929196659861153</v>
      </c>
      <c r="I38" s="130">
        <f>[1]DT_Intérieur!$AO37</f>
        <v>5.3325960400408129E-2</v>
      </c>
    </row>
    <row r="39" spans="1:9" x14ac:dyDescent="0.25">
      <c r="A39" s="60"/>
      <c r="B39" s="62" t="s">
        <v>57</v>
      </c>
      <c r="D39" s="129">
        <f>[1]DT_Intérieur!$W38</f>
        <v>2.9072312841622159</v>
      </c>
      <c r="E39" s="129">
        <f>[1]DT_Intérieur!$AA38</f>
        <v>3.0798514403853243</v>
      </c>
      <c r="F39" s="129">
        <f>[1]DT_Intérieur!$AE38</f>
        <v>3.145161125218519</v>
      </c>
      <c r="G39" s="129">
        <f>[1]DT_Intérieur!$AI38</f>
        <v>3.2312345616308367</v>
      </c>
      <c r="H39" s="129">
        <f>[1]DT_Intérieur!$AM38</f>
        <v>3.300148868188197</v>
      </c>
      <c r="I39" s="130">
        <f>[1]DT_Intérieur!$AO38</f>
        <v>2.132754686882854E-2</v>
      </c>
    </row>
    <row r="40" spans="1:9" x14ac:dyDescent="0.25">
      <c r="A40" s="60"/>
      <c r="B40" s="61"/>
      <c r="C40" s="62"/>
      <c r="D40" s="129"/>
      <c r="E40" s="129"/>
      <c r="F40" s="129"/>
      <c r="G40" s="129"/>
      <c r="H40" s="129"/>
      <c r="I40" s="130"/>
    </row>
    <row r="41" spans="1:9" x14ac:dyDescent="0.25">
      <c r="A41" s="57" t="s">
        <v>58</v>
      </c>
      <c r="B41" s="58"/>
      <c r="C41" s="62"/>
      <c r="D41" s="127">
        <f>[1]DT_Intérieur!$W40</f>
        <v>125.31566502719681</v>
      </c>
      <c r="E41" s="127">
        <f>[1]DT_Intérieur!$AA40</f>
        <v>135.16259036042069</v>
      </c>
      <c r="F41" s="127">
        <f>[1]DT_Intérieur!$AE40</f>
        <v>137.76211179735162</v>
      </c>
      <c r="G41" s="127">
        <f>[1]DT_Intérieur!$AI40</f>
        <v>138.90971747939599</v>
      </c>
      <c r="H41" s="127">
        <f>[1]DT_Intérieur!$AM40</f>
        <v>141.39258343138675</v>
      </c>
      <c r="I41" s="131">
        <f>[1]DT_Intérieur!$AO40</f>
        <v>1.7873954371543772E-2</v>
      </c>
    </row>
    <row r="42" spans="1:9" x14ac:dyDescent="0.25">
      <c r="A42" s="65"/>
      <c r="B42" s="66"/>
      <c r="C42" s="67"/>
      <c r="D42" s="129"/>
      <c r="E42" s="129"/>
      <c r="F42" s="129"/>
      <c r="G42" s="129"/>
      <c r="H42" s="129"/>
      <c r="I42" s="130"/>
    </row>
    <row r="43" spans="1:9" x14ac:dyDescent="0.25">
      <c r="A43" s="57" t="s">
        <v>59</v>
      </c>
      <c r="B43" s="58"/>
      <c r="C43" s="59"/>
      <c r="D43" s="127">
        <f>[1]DT_Intérieur!$W42</f>
        <v>15.068593218876433</v>
      </c>
      <c r="E43" s="127">
        <f>[1]DT_Intérieur!$AA42</f>
        <v>15.411538080996284</v>
      </c>
      <c r="F43" s="127">
        <f>[1]DT_Intérieur!$AE42</f>
        <v>15.964504196957284</v>
      </c>
      <c r="G43" s="127">
        <f>[1]DT_Intérieur!$AI42</f>
        <v>16.460749337567869</v>
      </c>
      <c r="H43" s="127">
        <f>[1]DT_Intérieur!$AM42</f>
        <v>16.897598143855511</v>
      </c>
      <c r="I43" s="131">
        <f>[1]DT_Intérieur!$AO42</f>
        <v>2.6538816510050096E-2</v>
      </c>
    </row>
    <row r="44" spans="1:9" x14ac:dyDescent="0.25">
      <c r="A44" s="68"/>
      <c r="B44" s="69"/>
      <c r="C44" s="70"/>
      <c r="D44" s="129"/>
      <c r="E44" s="129"/>
      <c r="F44" s="129"/>
      <c r="G44" s="129"/>
      <c r="H44" s="129"/>
      <c r="I44" s="130"/>
    </row>
    <row r="45" spans="1:9" ht="15.75" thickBot="1" x14ac:dyDescent="0.3">
      <c r="A45" s="71" t="s">
        <v>60</v>
      </c>
      <c r="B45" s="72"/>
      <c r="C45" s="73"/>
      <c r="D45" s="132">
        <f>[1]DT_Intérieur!$W44</f>
        <v>140.38425824607324</v>
      </c>
      <c r="E45" s="132">
        <f>[1]DT_Intérieur!$AA44</f>
        <v>150.57412844141697</v>
      </c>
      <c r="F45" s="132">
        <f>[1]DT_Intérieur!$AE44</f>
        <v>153.7266159943089</v>
      </c>
      <c r="G45" s="132">
        <f>[1]DT_Intérieur!$AI44</f>
        <v>155.37046681696387</v>
      </c>
      <c r="H45" s="132">
        <f>[1]DT_Intérieur!$AM44</f>
        <v>158.29018157524226</v>
      </c>
      <c r="I45" s="133">
        <f>[1]DT_Intérieur!$AO44</f>
        <v>1.8791954597896621E-2</v>
      </c>
    </row>
    <row r="46" spans="1:9" s="85" customFormat="1" hidden="1" thickTop="1" x14ac:dyDescent="0.3">
      <c r="A46" s="81" t="s">
        <v>61</v>
      </c>
      <c r="B46" s="82"/>
      <c r="C46" s="82"/>
      <c r="D46" s="83"/>
      <c r="E46" s="83"/>
      <c r="F46" s="83"/>
      <c r="G46" s="83"/>
      <c r="H46" s="83"/>
      <c r="I46" s="84"/>
    </row>
    <row r="47" spans="1:9" s="85" customFormat="1" hidden="1" thickTop="1" x14ac:dyDescent="0.3">
      <c r="A47" s="80"/>
      <c r="B47" s="80"/>
      <c r="D47" s="86">
        <f>[1]DT_Intérieur!$W46</f>
        <v>1998.48</v>
      </c>
      <c r="E47" s="86">
        <f>[1]DT_Intérieur!$AA46</f>
        <v>2059.2840000000001</v>
      </c>
      <c r="F47" s="86">
        <f>[1]DT_Intérieur!$AE46</f>
        <v>2086.9290000000001</v>
      </c>
      <c r="G47" s="86">
        <f>[1]DT_Intérieur!$AI46</f>
        <v>2116.5650000000001</v>
      </c>
      <c r="H47" s="86">
        <f>[1]DT_Intérieur!$AM46</f>
        <v>2132.4490000000001</v>
      </c>
      <c r="I47" s="87">
        <f>[1]DT_Intérieur!$AO46</f>
        <v>7.5046124262661499E-3</v>
      </c>
    </row>
    <row r="48" spans="1:9" s="85" customFormat="1" ht="22.9" hidden="1" customHeight="1" x14ac:dyDescent="0.3">
      <c r="A48" s="96" t="s">
        <v>62</v>
      </c>
      <c r="B48" s="97"/>
      <c r="C48" s="98"/>
      <c r="D48" s="80"/>
      <c r="E48" s="80"/>
      <c r="F48" s="80"/>
      <c r="G48" s="80"/>
      <c r="H48" s="80"/>
    </row>
    <row r="49" spans="1:9" s="85" customFormat="1" hidden="1" thickTop="1" x14ac:dyDescent="0.3">
      <c r="D49" s="88">
        <f>[1]DT_Intérieur!$W48</f>
        <v>7.024551571498E-2</v>
      </c>
      <c r="E49" s="88">
        <f>[1]DT_Intérieur!$AA48</f>
        <v>7.3119651510630379E-2</v>
      </c>
      <c r="F49" s="88">
        <f>[1]DT_Intérieur!$AE48</f>
        <v>7.3661641576837966E-2</v>
      </c>
      <c r="G49" s="88">
        <f>[1]DT_Intérieur!$AI48</f>
        <v>7.3406895992782578E-2</v>
      </c>
      <c r="H49" s="88">
        <f>[1]DT_Intérieur!$AM48</f>
        <v>7.4229292974998348E-2</v>
      </c>
    </row>
    <row r="50" spans="1:9" ht="15.75" thickTop="1" x14ac:dyDescent="0.25">
      <c r="A50" s="89"/>
      <c r="B50" s="89"/>
      <c r="C50" s="89"/>
      <c r="D50" s="89"/>
      <c r="E50" s="89"/>
      <c r="F50" s="89"/>
      <c r="G50" s="89"/>
      <c r="H50" s="89"/>
      <c r="I50" s="89"/>
    </row>
    <row r="51" spans="1:9" s="117" customFormat="1" ht="12.75" x14ac:dyDescent="0.2">
      <c r="A51" s="119" t="s">
        <v>66</v>
      </c>
    </row>
    <row r="52" spans="1:9" s="117" customFormat="1" ht="14.25" x14ac:dyDescent="0.2">
      <c r="A52" s="120" t="s">
        <v>91</v>
      </c>
      <c r="B52" s="120"/>
    </row>
    <row r="53" spans="1:9" s="117" customFormat="1" ht="14.25" x14ac:dyDescent="0.2">
      <c r="A53" s="120" t="s">
        <v>92</v>
      </c>
      <c r="B53" s="120"/>
    </row>
    <row r="54" spans="1:9" s="117" customFormat="1" ht="14.25" x14ac:dyDescent="0.2">
      <c r="A54" s="120" t="s">
        <v>93</v>
      </c>
      <c r="B54" s="120"/>
    </row>
    <row r="55" spans="1:9" s="117" customFormat="1" ht="14.25" x14ac:dyDescent="0.2">
      <c r="A55" s="121" t="s">
        <v>94</v>
      </c>
      <c r="B55" s="121"/>
    </row>
    <row r="56" spans="1:9" s="117" customFormat="1" ht="14.25" x14ac:dyDescent="0.2">
      <c r="A56" s="122" t="s">
        <v>95</v>
      </c>
      <c r="B56" s="122"/>
    </row>
    <row r="57" spans="1:9" s="117" customFormat="1" ht="14.25" x14ac:dyDescent="0.2">
      <c r="A57" s="122" t="s">
        <v>96</v>
      </c>
      <c r="B57" s="122"/>
    </row>
    <row r="58" spans="1:9" s="117" customFormat="1" ht="14.25" x14ac:dyDescent="0.2">
      <c r="A58" s="120" t="s">
        <v>97</v>
      </c>
      <c r="B58" s="120"/>
    </row>
    <row r="59" spans="1:9" s="117" customFormat="1" ht="14.25" x14ac:dyDescent="0.2">
      <c r="A59" s="120" t="s">
        <v>98</v>
      </c>
      <c r="B59" s="120"/>
    </row>
    <row r="60" spans="1:9" s="117" customFormat="1" ht="12.75" x14ac:dyDescent="0.2">
      <c r="A60" s="123"/>
      <c r="B60" s="123"/>
    </row>
    <row r="61" spans="1:9" s="117" customFormat="1" ht="12.75" x14ac:dyDescent="0.2">
      <c r="A61" s="123" t="s">
        <v>83</v>
      </c>
      <c r="B61" s="123"/>
    </row>
    <row r="62" spans="1:9" s="117" customFormat="1" ht="12.75" x14ac:dyDescent="0.2">
      <c r="A62" s="123"/>
      <c r="B62" s="123"/>
    </row>
    <row r="63" spans="1:9" s="117" customFormat="1" ht="12.75" x14ac:dyDescent="0.2">
      <c r="A63" s="108" t="s">
        <v>63</v>
      </c>
      <c r="B63" s="108"/>
    </row>
  </sheetData>
  <mergeCells count="1">
    <mergeCell ref="A48:C4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/>
  </sheetViews>
  <sheetFormatPr baseColWidth="10" defaultColWidth="11.5703125" defaultRowHeight="15" x14ac:dyDescent="0.25"/>
  <cols>
    <col min="1" max="16384" width="11.5703125" style="20"/>
  </cols>
  <sheetData>
    <row r="1" spans="1:8" ht="18" x14ac:dyDescent="0.25">
      <c r="A1" s="19" t="s">
        <v>67</v>
      </c>
      <c r="B1" s="19"/>
      <c r="C1" s="19"/>
      <c r="D1" s="19"/>
      <c r="E1" s="19"/>
      <c r="F1" s="19"/>
      <c r="G1" s="19"/>
      <c r="H1" s="33"/>
    </row>
    <row r="2" spans="1:8" ht="14.45" x14ac:dyDescent="0.3">
      <c r="A2" s="34"/>
      <c r="B2" s="34"/>
      <c r="C2" s="35"/>
      <c r="D2" s="35"/>
      <c r="E2" s="35"/>
      <c r="F2" s="35"/>
      <c r="G2" s="35"/>
    </row>
    <row r="3" spans="1:8" ht="14.45" x14ac:dyDescent="0.3">
      <c r="A3" s="36" t="s">
        <v>10</v>
      </c>
      <c r="B3" s="37"/>
      <c r="C3" s="37"/>
      <c r="D3" s="38"/>
      <c r="E3" s="38"/>
      <c r="F3" s="38" t="s">
        <v>11</v>
      </c>
    </row>
    <row r="4" spans="1:8" ht="14.45" x14ac:dyDescent="0.3">
      <c r="A4" s="37"/>
      <c r="B4" s="39">
        <v>2010</v>
      </c>
      <c r="C4" s="40" t="s">
        <v>68</v>
      </c>
      <c r="D4" s="40" t="s">
        <v>69</v>
      </c>
      <c r="E4" s="40" t="s">
        <v>70</v>
      </c>
      <c r="F4" s="40" t="s">
        <v>71</v>
      </c>
    </row>
    <row r="5" spans="1:8" ht="14.45" x14ac:dyDescent="0.3">
      <c r="A5" s="41" t="s">
        <v>12</v>
      </c>
      <c r="B5" s="42"/>
      <c r="C5" s="42">
        <f>([1]DT_Intérieur!$X$44-100)</f>
        <v>4.0806050322631364</v>
      </c>
      <c r="D5" s="42">
        <f>([1]DT_Intérieur!$AB$44-100)</f>
        <v>-0.55916740733299264</v>
      </c>
      <c r="E5" s="42">
        <f>[1]DT_Intérieur!$AF$44-100</f>
        <v>-0.19747602910990736</v>
      </c>
      <c r="F5" s="42">
        <f>[1]DT_Intérieur!$AJ$44-100</f>
        <v>0.47369581605396149</v>
      </c>
    </row>
    <row r="6" spans="1:8" ht="14.45" x14ac:dyDescent="0.3">
      <c r="A6" s="43" t="s">
        <v>13</v>
      </c>
      <c r="B6" s="44"/>
      <c r="C6" s="44">
        <f>([1]DT_Intérieur!$Z$44-100)</f>
        <v>3.0533557197503569</v>
      </c>
      <c r="D6" s="44">
        <f>([1]DT_Intérieur!$AD$44-100)</f>
        <v>2.6677293752412083</v>
      </c>
      <c r="E6" s="44">
        <f>[1]DT_Intérieur!$AH$44-100</f>
        <v>1.2693165279165868</v>
      </c>
      <c r="F6" s="44">
        <f>[1]DT_Intérieur!$AL$44-100</f>
        <v>1.398873239727223</v>
      </c>
    </row>
    <row r="7" spans="1:8" ht="14.45" x14ac:dyDescent="0.3">
      <c r="A7" s="45" t="s">
        <v>14</v>
      </c>
      <c r="B7" s="46"/>
      <c r="C7" s="46">
        <f>([1]DT_Intérieur!$AA$44-[1]DT_Intérieur!$W$44)/[1]DT_Intérieur!$W$44*100</f>
        <v>7.2585561391665196</v>
      </c>
      <c r="D7" s="46">
        <f>([1]DT_Intérieur!$AE$44-[1]DT_Intérieur!$AA$44)/[1]DT_Intérieur!$AA$44*100</f>
        <v>2.0936448947260202</v>
      </c>
      <c r="E7" s="46">
        <f>([1]DT_Intérieur!$AI$44-[1]DT_Intérieur!$AE$44)/[1]DT_Intérieur!$AE$44*100</f>
        <v>1.069333902930528</v>
      </c>
      <c r="F7" s="46">
        <f>([1]DT_Intérieur!$AM$44-[1]DT_Intérieur!$AI$44)/[1]DT_Intérieur!$AI$44*100</f>
        <v>1.8791954597896621</v>
      </c>
    </row>
    <row r="8" spans="1:8" ht="14.45" x14ac:dyDescent="0.3">
      <c r="A8" s="37"/>
      <c r="B8" s="47"/>
      <c r="C8" s="37"/>
      <c r="D8" s="37"/>
      <c r="E8" s="37"/>
      <c r="F8" s="37"/>
      <c r="G8" s="37"/>
    </row>
    <row r="9" spans="1:8" s="117" customFormat="1" ht="12.75" x14ac:dyDescent="0.2">
      <c r="A9" s="108" t="s">
        <v>15</v>
      </c>
      <c r="B9" s="124"/>
      <c r="C9" s="124"/>
      <c r="D9" s="124"/>
      <c r="E9" s="124"/>
      <c r="F9" s="124"/>
      <c r="G9" s="124"/>
    </row>
    <row r="10" spans="1:8" ht="14.45" x14ac:dyDescent="0.3">
      <c r="A10" s="32"/>
      <c r="B10" s="37"/>
      <c r="C10" s="37"/>
      <c r="D10" s="37"/>
      <c r="E10" s="37"/>
      <c r="F10" s="37"/>
      <c r="G10" s="37"/>
    </row>
    <row r="11" spans="1:8" x14ac:dyDescent="0.25">
      <c r="A11" s="48" t="s">
        <v>82</v>
      </c>
      <c r="B11" s="37"/>
      <c r="C11" s="37"/>
      <c r="D11" s="37"/>
      <c r="E11" s="37"/>
      <c r="F11" s="37"/>
      <c r="G11" s="37"/>
    </row>
    <row r="29" spans="1:1" s="117" customFormat="1" ht="12.75" x14ac:dyDescent="0.2">
      <c r="A29" s="108" t="s">
        <v>63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/>
  </sheetViews>
  <sheetFormatPr baseColWidth="10" defaultColWidth="11.5703125" defaultRowHeight="15" x14ac:dyDescent="0.25"/>
  <cols>
    <col min="1" max="1" width="48.5703125" style="20" customWidth="1"/>
    <col min="2" max="16384" width="11.5703125" style="20"/>
  </cols>
  <sheetData>
    <row r="1" spans="1:7" ht="18" x14ac:dyDescent="0.25">
      <c r="A1" s="19" t="s">
        <v>99</v>
      </c>
    </row>
    <row r="3" spans="1:7" s="76" customFormat="1" ht="45" x14ac:dyDescent="0.25">
      <c r="A3" s="99"/>
      <c r="B3" s="102" t="s">
        <v>74</v>
      </c>
      <c r="C3" s="102" t="s">
        <v>75</v>
      </c>
      <c r="D3" s="102" t="s">
        <v>76</v>
      </c>
      <c r="E3" s="102" t="s">
        <v>77</v>
      </c>
      <c r="F3" s="102" t="s">
        <v>80</v>
      </c>
      <c r="G3" s="102" t="s">
        <v>81</v>
      </c>
    </row>
    <row r="4" spans="1:7" x14ac:dyDescent="0.25">
      <c r="A4" s="100" t="s">
        <v>31</v>
      </c>
      <c r="B4" s="103">
        <f>[1]DT_Intérieur!$W6</f>
        <v>11.495352802972434</v>
      </c>
      <c r="C4" s="103">
        <f>[1]DT_Intérieur!$AM6</f>
        <v>13.030033876387815</v>
      </c>
      <c r="D4" s="103">
        <f>[1]DT_Interne!$W6</f>
        <v>6.9584009116480194</v>
      </c>
      <c r="E4" s="103">
        <f>[1]DT_Interne!$AM6</f>
        <v>7.584780968309369</v>
      </c>
      <c r="F4" s="103">
        <f>[1]DT_Récepteur!$W6</f>
        <v>4.5369518913244136</v>
      </c>
      <c r="G4" s="103">
        <f>[1]DT_Récepteur!$AM6</f>
        <v>5.4452529080784462</v>
      </c>
    </row>
    <row r="5" spans="1:7" ht="14.45" x14ac:dyDescent="0.3">
      <c r="A5" s="100" t="s">
        <v>78</v>
      </c>
      <c r="B5" s="103">
        <f>[1]DT_Intérieur!$W7</f>
        <v>1.8289956170734822</v>
      </c>
      <c r="C5" s="103">
        <f>[1]DT_Intérieur!$AM7</f>
        <v>2.0984470036093499</v>
      </c>
      <c r="D5" s="103">
        <f>[1]DT_Interne!$W7</f>
        <v>1.2185169769154607</v>
      </c>
      <c r="E5" s="103">
        <f>[1]DT_Interne!$AM7</f>
        <v>1.4025507374103263</v>
      </c>
      <c r="F5" s="103">
        <f>[1]DT_Récepteur!$W7</f>
        <v>0.61047864015802156</v>
      </c>
      <c r="G5" s="103">
        <f>[1]DT_Récepteur!$AM7</f>
        <v>0.69589626619902345</v>
      </c>
    </row>
    <row r="6" spans="1:7" x14ac:dyDescent="0.25">
      <c r="A6" s="100" t="s">
        <v>33</v>
      </c>
      <c r="B6" s="103">
        <f>[1]DT_Intérieur!$W8</f>
        <v>5.9721377311750574</v>
      </c>
      <c r="C6" s="103">
        <f>[1]DT_Intérieur!$AM8</f>
        <v>7.6009565128627301</v>
      </c>
      <c r="D6" s="103">
        <f>[1]DT_Interne!$W8</f>
        <v>4.7230784917852384</v>
      </c>
      <c r="E6" s="103">
        <f>[1]DT_Interne!$AM8</f>
        <v>5.9377759945319548</v>
      </c>
      <c r="F6" s="103">
        <f>[1]DT_Récepteur!$W8</f>
        <v>1.2490592393898192</v>
      </c>
      <c r="G6" s="103">
        <f>[1]DT_Récepteur!$AM8</f>
        <v>1.6631805183307751</v>
      </c>
    </row>
    <row r="7" spans="1:7" x14ac:dyDescent="0.25">
      <c r="A7" s="101" t="s">
        <v>79</v>
      </c>
      <c r="B7" s="104">
        <f>[1]DT_Intérieur!$W9</f>
        <v>2.0208440120230748</v>
      </c>
      <c r="C7" s="104">
        <f>[1]DT_Intérieur!$AM9</f>
        <v>2.4666049688455622</v>
      </c>
      <c r="D7" s="104">
        <f>[1]DT_Interne!$W9</f>
        <v>1.3280000000000001</v>
      </c>
      <c r="E7" s="104">
        <f>[1]DT_Interne!$AM9</f>
        <v>1.5718052398021516</v>
      </c>
      <c r="F7" s="104">
        <f>[1]DT_Récepteur!$W9</f>
        <v>0.69284401202307477</v>
      </c>
      <c r="G7" s="104">
        <f>[1]DT_Récepteur!$AM9</f>
        <v>0.89479972904341054</v>
      </c>
    </row>
    <row r="8" spans="1:7" ht="7.5" customHeight="1" x14ac:dyDescent="0.25"/>
    <row r="9" spans="1:7" ht="7.5" customHeight="1" x14ac:dyDescent="0.25"/>
    <row r="10" spans="1:7" ht="7.5" customHeight="1" x14ac:dyDescent="0.25"/>
    <row r="11" spans="1:7" ht="7.5" customHeight="1" x14ac:dyDescent="0.25"/>
    <row r="12" spans="1:7" ht="45" x14ac:dyDescent="0.25">
      <c r="A12" s="105"/>
      <c r="B12" s="102" t="s">
        <v>74</v>
      </c>
      <c r="C12" s="102" t="s">
        <v>75</v>
      </c>
      <c r="D12" s="102" t="s">
        <v>76</v>
      </c>
      <c r="E12" s="102" t="s">
        <v>77</v>
      </c>
      <c r="F12" s="102" t="s">
        <v>80</v>
      </c>
      <c r="G12" s="102" t="s">
        <v>81</v>
      </c>
    </row>
    <row r="13" spans="1:7" x14ac:dyDescent="0.25">
      <c r="A13" s="106" t="s">
        <v>31</v>
      </c>
      <c r="B13" s="134">
        <f>B4/SUM(B$4:B$7)</f>
        <v>0.53924917965538899</v>
      </c>
      <c r="C13" s="134">
        <f t="shared" ref="C13:G13" si="0">C4/SUM(C$4:C$7)</f>
        <v>0.51714605370689837</v>
      </c>
      <c r="D13" s="134">
        <f t="shared" si="0"/>
        <v>0.4890640063177662</v>
      </c>
      <c r="E13" s="134">
        <f t="shared" si="0"/>
        <v>0.45976971545347994</v>
      </c>
      <c r="F13" s="134">
        <f t="shared" si="0"/>
        <v>0.63996872347453415</v>
      </c>
      <c r="G13" s="134">
        <f t="shared" si="0"/>
        <v>0.62595377584859369</v>
      </c>
    </row>
    <row r="14" spans="1:7" ht="14.45" x14ac:dyDescent="0.3">
      <c r="A14" s="106" t="s">
        <v>78</v>
      </c>
      <c r="B14" s="134">
        <f t="shared" ref="B14:G16" si="1">B5/SUM(B$4:B$7)</f>
        <v>8.5798531198202702E-2</v>
      </c>
      <c r="C14" s="134">
        <f t="shared" si="1"/>
        <v>8.3284786296386887E-2</v>
      </c>
      <c r="D14" s="134">
        <f t="shared" si="1"/>
        <v>8.564220459027104E-2</v>
      </c>
      <c r="E14" s="134">
        <f t="shared" si="1"/>
        <v>8.5018981582002093E-2</v>
      </c>
      <c r="F14" s="134">
        <f t="shared" si="1"/>
        <v>8.6112272161728884E-2</v>
      </c>
      <c r="G14" s="134">
        <f t="shared" si="1"/>
        <v>7.9996081500635668E-2</v>
      </c>
    </row>
    <row r="15" spans="1:7" x14ac:dyDescent="0.25">
      <c r="A15" s="106" t="s">
        <v>33</v>
      </c>
      <c r="B15" s="134">
        <f t="shared" si="1"/>
        <v>0.28015411336417673</v>
      </c>
      <c r="C15" s="134">
        <f t="shared" si="1"/>
        <v>0.30167263587455889</v>
      </c>
      <c r="D15" s="134">
        <f t="shared" si="1"/>
        <v>0.3319566835361733</v>
      </c>
      <c r="E15" s="134">
        <f t="shared" si="1"/>
        <v>0.35993255320607814</v>
      </c>
      <c r="F15" s="134">
        <f t="shared" si="1"/>
        <v>0.17618852174847036</v>
      </c>
      <c r="G15" s="134">
        <f t="shared" si="1"/>
        <v>0.19118930616105217</v>
      </c>
    </row>
    <row r="16" spans="1:7" ht="22.5" x14ac:dyDescent="0.25">
      <c r="A16" s="107" t="s">
        <v>89</v>
      </c>
      <c r="B16" s="135">
        <f t="shared" si="1"/>
        <v>9.4798175782231472E-2</v>
      </c>
      <c r="C16" s="135">
        <f t="shared" si="1"/>
        <v>9.7896524122155992E-2</v>
      </c>
      <c r="D16" s="135">
        <f t="shared" si="1"/>
        <v>9.3337105555789571E-2</v>
      </c>
      <c r="E16" s="135">
        <f t="shared" si="1"/>
        <v>9.5278749758439668E-2</v>
      </c>
      <c r="F16" s="135">
        <f t="shared" si="1"/>
        <v>9.7730482615266692E-2</v>
      </c>
      <c r="G16" s="135">
        <f t="shared" si="1"/>
        <v>0.10286083648971853</v>
      </c>
    </row>
    <row r="17" spans="1:7" ht="14.45" x14ac:dyDescent="0.3">
      <c r="A17" s="74"/>
      <c r="B17" s="79"/>
      <c r="C17" s="79"/>
      <c r="D17" s="79"/>
      <c r="E17" s="79"/>
      <c r="F17" s="79"/>
      <c r="G17" s="79"/>
    </row>
    <row r="18" spans="1:7" x14ac:dyDescent="0.25">
      <c r="A18" s="78" t="s">
        <v>84</v>
      </c>
    </row>
    <row r="19" spans="1:7" ht="23.25" customHeight="1" x14ac:dyDescent="0.25"/>
    <row r="20" spans="1:7" ht="23.25" customHeight="1" x14ac:dyDescent="0.25"/>
    <row r="21" spans="1:7" ht="23.25" customHeight="1" x14ac:dyDescent="0.25"/>
    <row r="22" spans="1:7" ht="23.25" customHeight="1" x14ac:dyDescent="0.25"/>
    <row r="23" spans="1:7" ht="23.25" customHeight="1" x14ac:dyDescent="0.25"/>
    <row r="24" spans="1:7" ht="23.25" customHeight="1" x14ac:dyDescent="0.25"/>
    <row r="25" spans="1:7" ht="23.25" customHeight="1" x14ac:dyDescent="0.25"/>
    <row r="26" spans="1:7" ht="23.25" customHeight="1" x14ac:dyDescent="0.25"/>
    <row r="27" spans="1:7" ht="23.25" customHeight="1" x14ac:dyDescent="0.25"/>
    <row r="28" spans="1:7" ht="23.25" customHeight="1" x14ac:dyDescent="0.25"/>
    <row r="29" spans="1:7" ht="23.25" customHeight="1" x14ac:dyDescent="0.25"/>
    <row r="30" spans="1:7" ht="23.25" customHeight="1" x14ac:dyDescent="0.25"/>
    <row r="31" spans="1:7" ht="23.25" customHeight="1" x14ac:dyDescent="0.25"/>
    <row r="32" spans="1:7" ht="23.25" customHeight="1" x14ac:dyDescent="0.25"/>
    <row r="33" spans="1:1" ht="23.25" customHeight="1" x14ac:dyDescent="0.25"/>
    <row r="34" spans="1:1" ht="23.25" customHeight="1" x14ac:dyDescent="0.25"/>
    <row r="35" spans="1:1" s="125" customFormat="1" ht="12.75" x14ac:dyDescent="0.2">
      <c r="A35" s="108" t="s">
        <v>63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/>
  </sheetViews>
  <sheetFormatPr baseColWidth="10" defaultColWidth="11.5703125" defaultRowHeight="15" x14ac:dyDescent="0.25"/>
  <cols>
    <col min="1" max="1" width="20.28515625" style="20" customWidth="1"/>
    <col min="2" max="16384" width="11.5703125" style="20"/>
  </cols>
  <sheetData>
    <row r="1" spans="1:9" ht="18" x14ac:dyDescent="0.25">
      <c r="A1" s="19" t="s">
        <v>100</v>
      </c>
    </row>
    <row r="3" spans="1:9" s="76" customFormat="1" ht="56.25" x14ac:dyDescent="0.25">
      <c r="A3" s="75"/>
      <c r="B3" s="111" t="s">
        <v>16</v>
      </c>
      <c r="C3" s="111" t="s">
        <v>17</v>
      </c>
      <c r="D3" s="111" t="s">
        <v>18</v>
      </c>
      <c r="E3" s="111" t="s">
        <v>19</v>
      </c>
      <c r="F3" s="111" t="s">
        <v>20</v>
      </c>
      <c r="G3" s="111" t="s">
        <v>21</v>
      </c>
      <c r="H3" s="111" t="s">
        <v>22</v>
      </c>
      <c r="I3" s="111" t="s">
        <v>23</v>
      </c>
    </row>
    <row r="4" spans="1:9" ht="28.9" x14ac:dyDescent="0.3">
      <c r="A4" s="109" t="s">
        <v>10</v>
      </c>
      <c r="B4" s="126">
        <f>[1]DT_Intérieur!$AM$5</f>
        <v>25.196042361705455</v>
      </c>
      <c r="C4" s="126">
        <f>[1]DT_Intérieur!$AM$11</f>
        <v>19.643936775891781</v>
      </c>
      <c r="D4" s="126">
        <f>[1]DT_Intérieur!$AM$34</f>
        <v>11.662029712736226</v>
      </c>
      <c r="E4" s="126">
        <f>[1]DT_Intérieur!$AM$13</f>
        <v>27.294098537403165</v>
      </c>
      <c r="F4" s="126">
        <f>[1]DT_Intérieur!$AM$32+[1]DT_Intérieur!$AM$33+[1]DT_Intérieur!$AM$20</f>
        <v>16.70693281241892</v>
      </c>
      <c r="G4" s="126">
        <f>[1]DT_Intérieur!$AM$23</f>
        <v>7.4340000000000011</v>
      </c>
      <c r="H4" s="126">
        <f>[1]DT_Intérieur!$AM$25</f>
        <v>8.7370153793662375</v>
      </c>
      <c r="I4" s="126">
        <f>[1]DT_Intérieur!$AM$44-SUM(B4:H4)</f>
        <v>41.616125995720452</v>
      </c>
    </row>
    <row r="5" spans="1:9" x14ac:dyDescent="0.25">
      <c r="A5" s="109" t="s">
        <v>72</v>
      </c>
      <c r="B5" s="126">
        <f>[1]DT_Récepteur!$AM$5</f>
        <v>8.699129421651655</v>
      </c>
      <c r="C5" s="126">
        <f>[1]DT_Récepteur!$AM$11</f>
        <v>6.7611324864158941</v>
      </c>
      <c r="D5" s="126">
        <f>[1]DT_Récepteur!$AM$34</f>
        <v>2.5202637135272563</v>
      </c>
      <c r="E5" s="126">
        <f>[1]DT_Récepteur!$AM$13</f>
        <v>10.239956901669268</v>
      </c>
      <c r="F5" s="126">
        <f>[1]DT_Récepteur!$AM$32+[1]DT_Récepteur!$AM$33+[1]DT_Récepteur!$AM$20</f>
        <v>4.9827933095896233</v>
      </c>
      <c r="G5" s="126">
        <f>[1]DT_Récepteur!$AM$23</f>
        <v>1.0481687387557819</v>
      </c>
      <c r="H5" s="126">
        <f>[1]DT_Récepteur!$AM$25</f>
        <v>3.5370150202680417</v>
      </c>
      <c r="I5" s="126">
        <f>[1]DT_Récepteur!$AM$44-SUM(B5:H5)</f>
        <v>14.131106476581657</v>
      </c>
    </row>
    <row r="6" spans="1:9" x14ac:dyDescent="0.25">
      <c r="A6" s="109" t="s">
        <v>73</v>
      </c>
      <c r="B6" s="126">
        <f>[1]DT_Interne!$AM$5</f>
        <v>16.496912940053804</v>
      </c>
      <c r="C6" s="126">
        <f>[1]DT_Interne!$AM$11</f>
        <v>12.882804289475887</v>
      </c>
      <c r="D6" s="126">
        <f>[1]DT_Interne!$AM$34</f>
        <v>9.1417659992089693</v>
      </c>
      <c r="E6" s="126">
        <f>[1]DT_Interne!$AM$13</f>
        <v>17.054141635733899</v>
      </c>
      <c r="F6" s="126">
        <f>[1]DT_Interne!$AM$32+[1]DT_Interne!$AM$33+[1]DT_Interne!$AM$20</f>
        <v>11.724139502829296</v>
      </c>
      <c r="G6" s="126">
        <f>[1]DT_Interne!$AM$23</f>
        <v>6.3858312612442187</v>
      </c>
      <c r="H6" s="126">
        <f>[1]DT_Interne!$AM$25</f>
        <v>5.2000003590981958</v>
      </c>
      <c r="I6" s="126">
        <f>[1]DT_Interne!$AM$44-SUM(B6:H6)</f>
        <v>27.485019519138802</v>
      </c>
    </row>
    <row r="7" spans="1:9" x14ac:dyDescent="0.25">
      <c r="A7" s="110"/>
      <c r="B7" s="110"/>
      <c r="C7" s="110"/>
      <c r="D7" s="110"/>
      <c r="E7" s="110"/>
      <c r="F7" s="110"/>
      <c r="G7" s="110"/>
      <c r="H7" s="110"/>
      <c r="I7" s="110"/>
    </row>
    <row r="8" spans="1:9" ht="21.75" customHeight="1" x14ac:dyDescent="0.25">
      <c r="A8" s="78" t="s">
        <v>85</v>
      </c>
    </row>
    <row r="10" spans="1:9" ht="23.25" customHeight="1" x14ac:dyDescent="0.25"/>
    <row r="11" spans="1:9" ht="23.25" customHeight="1" x14ac:dyDescent="0.25"/>
    <row r="12" spans="1:9" ht="23.25" customHeight="1" x14ac:dyDescent="0.25"/>
    <row r="13" spans="1:9" ht="23.25" customHeight="1" x14ac:dyDescent="0.25"/>
    <row r="14" spans="1:9" ht="23.25" customHeight="1" x14ac:dyDescent="0.25"/>
    <row r="15" spans="1:9" ht="23.25" customHeight="1" x14ac:dyDescent="0.25"/>
    <row r="16" spans="1:9" ht="23.25" customHeight="1" x14ac:dyDescent="0.25"/>
    <row r="17" spans="1:1" ht="23.25" customHeight="1" x14ac:dyDescent="0.25"/>
    <row r="18" spans="1:1" ht="23.25" customHeight="1" x14ac:dyDescent="0.25"/>
    <row r="19" spans="1:1" ht="23.25" customHeight="1" x14ac:dyDescent="0.25"/>
    <row r="20" spans="1:1" ht="23.25" customHeight="1" x14ac:dyDescent="0.25"/>
    <row r="21" spans="1:1" ht="23.25" customHeight="1" x14ac:dyDescent="0.25"/>
    <row r="22" spans="1:1" ht="23.25" customHeight="1" x14ac:dyDescent="0.25"/>
    <row r="23" spans="1:1" ht="23.25" customHeight="1" x14ac:dyDescent="0.25"/>
    <row r="24" spans="1:1" ht="23.25" customHeight="1" x14ac:dyDescent="0.25"/>
    <row r="25" spans="1:1" ht="7.5" customHeight="1" x14ac:dyDescent="0.25"/>
    <row r="26" spans="1:1" x14ac:dyDescent="0.25">
      <c r="A26" s="108" t="s">
        <v>88</v>
      </c>
    </row>
    <row r="27" spans="1:1" x14ac:dyDescent="0.25">
      <c r="A27" s="108" t="s">
        <v>63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Tableau 1</vt:lpstr>
      <vt:lpstr>Tableau 2</vt:lpstr>
      <vt:lpstr>Tableau 3</vt:lpstr>
      <vt:lpstr>Graphique 1</vt:lpstr>
      <vt:lpstr>Graphique 2</vt:lpstr>
      <vt:lpstr>Graphique 3 </vt:lpstr>
    </vt:vector>
  </TitlesOfParts>
  <Company>MINEFI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LOMONACO Jean-Christophe</dc:creator>
  <cp:lastModifiedBy>HILLAIREAU Fabrice</cp:lastModifiedBy>
  <cp:lastPrinted>2015-10-05T12:36:01Z</cp:lastPrinted>
  <dcterms:created xsi:type="dcterms:W3CDTF">2014-09-25T14:44:30Z</dcterms:created>
  <dcterms:modified xsi:type="dcterms:W3CDTF">2016-01-14T11:45:05Z</dcterms:modified>
</cp:coreProperties>
</file>