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60" windowWidth="15480" windowHeight="9585" tabRatio="934" activeTab="0"/>
  </bookViews>
  <sheets>
    <sheet name="Sommaire" sheetId="1" r:id="rId1"/>
    <sheet name="lits " sheetId="2" r:id="rId2"/>
    <sheet name="hotellerie tourisme" sheetId="3" r:id="rId3"/>
    <sheet name="résidences " sheetId="4" r:id="rId4"/>
    <sheet name="campings" sheetId="5" r:id="rId5"/>
    <sheet name="villages vac - mais familiales" sheetId="6" r:id="rId6"/>
    <sheet name="meublés classés tourisme" sheetId="7" r:id="rId7"/>
    <sheet name="meublés labellisés - chamb hote" sheetId="8" r:id="rId8"/>
    <sheet name="auberges jeun - CIS - CS" sheetId="9" r:id="rId9"/>
    <sheet name="résidences secondaires" sheetId="10" r:id="rId10"/>
    <sheet name="hebergements tourist outre mer" sheetId="11" r:id="rId11"/>
  </sheets>
  <definedNames>
    <definedName name="_xlnm.Print_Area" localSheetId="10">'hebergements tourist outre mer'!$A$1:$U$26</definedName>
  </definedNames>
  <calcPr fullCalcOnLoad="1"/>
</workbook>
</file>

<file path=xl/sharedStrings.xml><?xml version="1.0" encoding="utf-8"?>
<sst xmlns="http://schemas.openxmlformats.org/spreadsheetml/2006/main" count="510" uniqueCount="185">
  <si>
    <t>France métropolitaine</t>
  </si>
  <si>
    <t>Etablissements (en milliers)</t>
  </si>
  <si>
    <t>Lits</t>
  </si>
  <si>
    <t>%</t>
  </si>
  <si>
    <t>Hôtels de tourisme (1)</t>
  </si>
  <si>
    <t>Résidences de tourisme et hébergements assimilés (2)</t>
  </si>
  <si>
    <t>Campings (3)</t>
  </si>
  <si>
    <t>Villages de vacances et maisons familiales (4)</t>
  </si>
  <si>
    <t>Meublés classés de tourisme (5)</t>
  </si>
  <si>
    <t>Chambres d'hôtes (6)</t>
  </si>
  <si>
    <t>Auberges de jeunesse, CIS, CS (7)</t>
  </si>
  <si>
    <t>Total hébergement marchand</t>
  </si>
  <si>
    <t xml:space="preserve">Total  </t>
  </si>
  <si>
    <t>Résidences secondaires (8)</t>
  </si>
  <si>
    <t>1 étoile</t>
  </si>
  <si>
    <t>2 étoiles</t>
  </si>
  <si>
    <t>3 étoiles</t>
  </si>
  <si>
    <t>Nombre</t>
  </si>
  <si>
    <t>Capacité</t>
  </si>
  <si>
    <t>Rang</t>
  </si>
  <si>
    <t>Alsace</t>
  </si>
  <si>
    <t>Aquitaine</t>
  </si>
  <si>
    <t>Auvergne</t>
  </si>
  <si>
    <t>Basse-Normandie</t>
  </si>
  <si>
    <t>Bourgogne</t>
  </si>
  <si>
    <t>Bretagne</t>
  </si>
  <si>
    <t>Centre</t>
  </si>
  <si>
    <t>Champagne-Ardenne</t>
  </si>
  <si>
    <t>Corse</t>
  </si>
  <si>
    <t>Franche-Comté</t>
  </si>
  <si>
    <t>Haute-Normandie</t>
  </si>
  <si>
    <t>Ile-de-France</t>
  </si>
  <si>
    <t>Languedoc-Roussillon</t>
  </si>
  <si>
    <t>Limousin</t>
  </si>
  <si>
    <t>Lorraine</t>
  </si>
  <si>
    <t>Midi-Pyrénées</t>
  </si>
  <si>
    <t>Pays de la Loire</t>
  </si>
  <si>
    <t>Picardie</t>
  </si>
  <si>
    <t>Poitou-Charentes</t>
  </si>
  <si>
    <t>Provence-Alpes-Côte d'Azur</t>
  </si>
  <si>
    <t>Rhône-Alpes</t>
  </si>
  <si>
    <t>Total</t>
  </si>
  <si>
    <t xml:space="preserve">Hôtellerie de tourisme </t>
  </si>
  <si>
    <t>Région</t>
  </si>
  <si>
    <t>Résidences de tourisme et résidences hôtelières</t>
  </si>
  <si>
    <t>Hébergements classés</t>
  </si>
  <si>
    <t>4 étoiles</t>
  </si>
  <si>
    <t>Campings</t>
  </si>
  <si>
    <t>Villages de vacances et maisons familiales</t>
  </si>
  <si>
    <t xml:space="preserve">Corse </t>
  </si>
  <si>
    <t xml:space="preserve">Languedoc-Roussillon </t>
  </si>
  <si>
    <t>Meublés classés de tourisme</t>
  </si>
  <si>
    <t>Meublés</t>
  </si>
  <si>
    <t>Chambres d'hôtes</t>
  </si>
  <si>
    <t>Fleurs de soleil*</t>
  </si>
  <si>
    <t>Accueil paysan*</t>
  </si>
  <si>
    <t xml:space="preserve"> </t>
  </si>
  <si>
    <t>Auberges de jeunesse, centres internationaux de séjour, centres sportifs</t>
  </si>
  <si>
    <t xml:space="preserve">Parc au 1er janvier 2009 </t>
  </si>
  <si>
    <t>Résidences secondaires</t>
  </si>
  <si>
    <t>Île-de-France</t>
  </si>
  <si>
    <t xml:space="preserve">Résidences secondaires </t>
  </si>
  <si>
    <t xml:space="preserve">Rang </t>
  </si>
  <si>
    <t>Mode d'hébergement</t>
  </si>
  <si>
    <t>Guadeloupe</t>
  </si>
  <si>
    <t>Martinique</t>
  </si>
  <si>
    <t>Guyane</t>
  </si>
  <si>
    <t>Réunion</t>
  </si>
  <si>
    <t>Hôtellerie</t>
  </si>
  <si>
    <t xml:space="preserve">        hôtels 2 étoiles</t>
  </si>
  <si>
    <t xml:space="preserve">        hôtels 3 étoiles</t>
  </si>
  <si>
    <t>Résidences de tourisme et établissements assimilés</t>
  </si>
  <si>
    <t>Campings et aires naturelles</t>
  </si>
  <si>
    <t>Villages de vacances</t>
  </si>
  <si>
    <t>Auberges de jeunesse</t>
  </si>
  <si>
    <t>Gîtes de montagne, gîtes d'étape</t>
  </si>
  <si>
    <t xml:space="preserve">Les hébergements touristiques en France d'outre-mer </t>
  </si>
  <si>
    <t xml:space="preserve">Wallis et Futuna </t>
  </si>
  <si>
    <t>Saint-Barthélemy 
St-Martin</t>
  </si>
  <si>
    <t>SOMMAIRE</t>
  </si>
  <si>
    <t>villages de vacances et maisons familiales</t>
  </si>
  <si>
    <t>Meublés labellisés de tourisme et chambres d'hôtes</t>
  </si>
  <si>
    <t>Auberges de jeunesse, centres internationaux de séjours, centres sportifs</t>
  </si>
  <si>
    <t>Hébergements touristiques en France d'outre-mer</t>
  </si>
  <si>
    <t>Retour au sommaire</t>
  </si>
  <si>
    <t>Dans ce chapitre sont présentés les parcs d’hébergement marchand et non marchand qui constituent l’offre touristique française.</t>
  </si>
  <si>
    <t>Le nouveau classement des hébergements touristiques marchands</t>
  </si>
  <si>
    <r>
      <t xml:space="preserve">Les maisons familiales de vacances </t>
    </r>
    <r>
      <rPr>
        <sz val="10"/>
        <rFont val="Arial"/>
        <family val="2"/>
      </rPr>
      <t>sont des établissements sans but lucratif, à caractère social, familial et culturel qui ont pour principale vocation l'accueil des familles pendant leurs vacances et leurs loisirs. Elles sont, en priorité, ouvertes aux familles ayant des revenus modestes.</t>
    </r>
  </si>
  <si>
    <r>
      <t xml:space="preserve">Les meublés classés de tourisme </t>
    </r>
    <r>
      <rPr>
        <sz val="10"/>
        <rFont val="Arial"/>
        <family val="2"/>
      </rPr>
      <t>sont des villas, appartements, ou studios meublés, à l'usage exclusif du locataire, offerts en location à une clientèle de passage qui y effectue un séjour caractérisé par une location à la journée, à la semaine ou au mois, et qui n'y élit pas domicile. Ils doivent être déclarés en mairie, où leur liste est consultable. Les meublés classés de tourisme comprennent les meublés labellisés et les meublés non labellisés.</t>
    </r>
  </si>
  <si>
    <r>
      <t xml:space="preserve">Les chambres d'hôtes </t>
    </r>
    <r>
      <rPr>
        <sz val="10"/>
        <rFont val="Arial"/>
        <family val="2"/>
      </rPr>
      <t>sont des chambres meublées situées chez l'habitant en vue d'accueillir des touristes, à titre onéreux, pour une ou plusieurs nuitées, assorties de prestations.</t>
    </r>
  </si>
  <si>
    <r>
      <t xml:space="preserve">Les centres internationaux de séjour </t>
    </r>
    <r>
      <rPr>
        <sz val="10"/>
        <rFont val="Arial"/>
        <family val="2"/>
      </rPr>
      <t>ont une double vocation : lieu d’hébergement et de restauration, c’est aussi un lieu culturel. Le concept du CIS repose sur la convivialité, la rencontre et les échanges internationaux.</t>
    </r>
  </si>
  <si>
    <r>
      <t>Les centres sportifs</t>
    </r>
    <r>
      <rPr>
        <sz val="10"/>
        <rFont val="Arial"/>
        <family val="2"/>
      </rPr>
      <t xml:space="preserve"> sont des centres d’accueil et d’hébergement proposant des installations et des activités sportives. Ce sont des établissements du type UCPA ou les Glénans.</t>
    </r>
  </si>
  <si>
    <r>
      <t>Les résidences secondaires</t>
    </r>
    <r>
      <rPr>
        <sz val="10"/>
        <rFont val="Arial"/>
        <family val="2"/>
      </rPr>
      <t xml:space="preserve"> sont des logements utilisés pour les week-ends, les loisirs ou les vacances. Les données présentées ici s’entendent hors meublés de tourisme et hors logements des résidences de tourisme.</t>
    </r>
  </si>
  <si>
    <t>Les fichiers d’hébergement</t>
  </si>
  <si>
    <t>Ces informations sont complétées par des données fournies par les syndicats professionnels ou organisations représentatives des résidences de tourisme, des meublés classés de tourisme et des chambres d’hôtes.</t>
  </si>
  <si>
    <t>DÉFINITIONS</t>
  </si>
  <si>
    <r>
      <t>Les hôtels de tourisme</t>
    </r>
    <r>
      <rPr>
        <sz val="10"/>
        <rFont val="Arial"/>
        <family val="2"/>
      </rPr>
      <t xml:space="preserve"> sont des établissements commerciaux d'hébergement classés (ou homologués), qui offrent des chambres ou des appartements meublés en location à une clientèle de passage ou à une clientèle qui effectue un séjour à la journée, à la semaine ou au mois mais qui, sauf exception, n'y élit pas domicile.</t>
    </r>
  </si>
  <si>
    <r>
      <t xml:space="preserve">Les résidences de tourisme </t>
    </r>
    <r>
      <rPr>
        <sz val="10"/>
        <rFont val="Arial"/>
        <family val="2"/>
      </rPr>
      <t>sont des établissements commerciaux d'hébergement classés, faisant l'objet d'une exploitation permanente ou saisonnière. Elles sont constituées d'un ou plusieurs bâtiments d'habitation individuels ou collectifs regroupant, en un ensemble homogène, des locaux d'habitation meublés ou des locaux à usage collectif. Les locaux d'habitation meublés sont proposés à une clientèle touristique qui n'y élit pas domicile, pour une occupation à la journée, à la semaine ou au mois. Elles sont dotées d'un minimum d'équipements et de services communs.</t>
    </r>
  </si>
  <si>
    <r>
      <t xml:space="preserve">Les villages de vacances </t>
    </r>
    <r>
      <rPr>
        <sz val="10"/>
        <rFont val="Arial"/>
        <family val="2"/>
      </rPr>
      <t>sont des établissements touristiques constitués d'hébergements individuels ou collectifs proposant des séjours de vacances et de loisirs sous forme de forfait, comprenant la restauration ou des moyens individuels pour la préparation des repas ainsi que l'usage des équipements collectifs de loisirs sportifs et culturels. La plupart des villages de vacances sont gérés par des associations de tourisme social (établissements affiliés à l’UNAT) ; les autres sont exploités par des sociétés commerciales (par exemple le Club Méditerranée).</t>
    </r>
  </si>
  <si>
    <t>Parc au 1er janvier 2011 - Nombre d'établissements, capacité en chambres - % et rang calculés sur la capacité</t>
  </si>
  <si>
    <t>0 et 1 étoile</t>
  </si>
  <si>
    <t xml:space="preserve">        hôtels 0 et 1 étoile</t>
  </si>
  <si>
    <t xml:space="preserve">        hôtels 4 étoiles, 4 étoiles luxe et 5 étoiles</t>
  </si>
  <si>
    <t>Parc au 1er janvier 2011</t>
  </si>
  <si>
    <t>4 étoiles, 4 étoiles luxe et 5 étoiles</t>
  </si>
  <si>
    <t>Parc au 1er janvier 2011 - Nombre de campings et capacité en emplacements - % et rang calculé sur la capacité</t>
  </si>
  <si>
    <t>Total villages et maisons familiales</t>
  </si>
  <si>
    <t>Parc au 1er janvier 2011 - Nombre de villages et de maisons familiales, capacité en lits - % et rang calculés sur la capacité</t>
  </si>
  <si>
    <t>Parc au 1er janvier 2011* - Nombre de meublés, capacité en lits - % et rang calculés sur la capacité</t>
  </si>
  <si>
    <t>Parc au 1er janvier 2011 - Nombre de résidences, capacité en lits - % et rang calculés sur la capacité</t>
  </si>
  <si>
    <t>Nouvelle-Calédonie</t>
  </si>
  <si>
    <t>(6)</t>
  </si>
  <si>
    <r>
      <t>(5)</t>
    </r>
    <r>
      <rPr>
        <sz val="10"/>
        <rFont val="Arial"/>
        <family val="2"/>
      </rPr>
      <t xml:space="preserve"> Ventilation non disponible.</t>
    </r>
  </si>
  <si>
    <r>
      <t>Mayotte</t>
    </r>
    <r>
      <rPr>
        <vertAlign val="superscript"/>
        <sz val="10"/>
        <color indexed="8"/>
        <rFont val="Arial"/>
        <family val="2"/>
      </rPr>
      <t xml:space="preserve"> (4)</t>
    </r>
  </si>
  <si>
    <r>
      <t>Saint-Pierre-et-Miquelon</t>
    </r>
    <r>
      <rPr>
        <vertAlign val="superscript"/>
        <sz val="8"/>
        <color indexed="8"/>
        <rFont val="Arial"/>
        <family val="2"/>
      </rPr>
      <t xml:space="preserve"> </t>
    </r>
    <r>
      <rPr>
        <vertAlign val="superscript"/>
        <sz val="10"/>
        <color indexed="8"/>
        <rFont val="Arial"/>
        <family val="2"/>
      </rPr>
      <t>(3)</t>
    </r>
  </si>
  <si>
    <r>
      <t>Polynésie française</t>
    </r>
    <r>
      <rPr>
        <vertAlign val="superscript"/>
        <sz val="10"/>
        <color indexed="8"/>
        <rFont val="Arial"/>
        <family val="2"/>
      </rPr>
      <t xml:space="preserve"> (5)</t>
    </r>
  </si>
  <si>
    <r>
      <t xml:space="preserve">75 </t>
    </r>
    <r>
      <rPr>
        <vertAlign val="superscript"/>
        <sz val="10"/>
        <color indexed="8"/>
        <rFont val="Arial"/>
        <family val="2"/>
      </rPr>
      <t>(1)</t>
    </r>
  </si>
  <si>
    <r>
      <t xml:space="preserve">900 </t>
    </r>
    <r>
      <rPr>
        <vertAlign val="superscript"/>
        <sz val="10"/>
        <color indexed="8"/>
        <rFont val="Arial"/>
        <family val="2"/>
      </rPr>
      <t>(1)</t>
    </r>
  </si>
  <si>
    <r>
      <t xml:space="preserve">273 </t>
    </r>
    <r>
      <rPr>
        <vertAlign val="superscript"/>
        <sz val="10"/>
        <color indexed="8"/>
        <rFont val="Arial"/>
        <family val="2"/>
      </rPr>
      <t>(2)</t>
    </r>
  </si>
  <si>
    <r>
      <t xml:space="preserve">1972 </t>
    </r>
    <r>
      <rPr>
        <vertAlign val="superscript"/>
        <sz val="10"/>
        <color indexed="8"/>
        <rFont val="Arial"/>
        <family val="2"/>
      </rPr>
      <t>(2)</t>
    </r>
  </si>
  <si>
    <r>
      <t xml:space="preserve">251 </t>
    </r>
    <r>
      <rPr>
        <vertAlign val="superscript"/>
        <sz val="10"/>
        <color indexed="8"/>
        <rFont val="Arial"/>
        <family val="2"/>
      </rPr>
      <t>(1)</t>
    </r>
  </si>
  <si>
    <r>
      <t xml:space="preserve">30 </t>
    </r>
    <r>
      <rPr>
        <vertAlign val="superscript"/>
        <sz val="10"/>
        <color indexed="8"/>
        <rFont val="Arial"/>
        <family val="2"/>
      </rPr>
      <t>(2)</t>
    </r>
  </si>
  <si>
    <r>
      <t xml:space="preserve">176 </t>
    </r>
    <r>
      <rPr>
        <vertAlign val="superscript"/>
        <sz val="10"/>
        <color indexed="8"/>
        <rFont val="Arial"/>
        <family val="2"/>
      </rPr>
      <t>(2)</t>
    </r>
  </si>
  <si>
    <r>
      <t xml:space="preserve">30 </t>
    </r>
    <r>
      <rPr>
        <vertAlign val="superscript"/>
        <sz val="10"/>
        <color indexed="8"/>
        <rFont val="Arial"/>
        <family val="2"/>
      </rPr>
      <t>(1)</t>
    </r>
  </si>
  <si>
    <r>
      <t xml:space="preserve">120 </t>
    </r>
    <r>
      <rPr>
        <vertAlign val="superscript"/>
        <sz val="10"/>
        <color indexed="8"/>
        <rFont val="Arial"/>
        <family val="2"/>
      </rPr>
      <t>(1)</t>
    </r>
  </si>
  <si>
    <r>
      <t xml:space="preserve">219 </t>
    </r>
    <r>
      <rPr>
        <vertAlign val="superscript"/>
        <sz val="10"/>
        <color indexed="8"/>
        <rFont val="Arial"/>
        <family val="2"/>
      </rPr>
      <t>(2)</t>
    </r>
  </si>
  <si>
    <r>
      <t xml:space="preserve">438 </t>
    </r>
    <r>
      <rPr>
        <vertAlign val="superscript"/>
        <sz val="10"/>
        <color indexed="8"/>
        <rFont val="Arial"/>
        <family val="2"/>
      </rPr>
      <t>(2)</t>
    </r>
  </si>
  <si>
    <r>
      <t xml:space="preserve">16 </t>
    </r>
    <r>
      <rPr>
        <vertAlign val="superscript"/>
        <sz val="10"/>
        <color indexed="8"/>
        <rFont val="Arial"/>
        <family val="2"/>
      </rPr>
      <t>(2)</t>
    </r>
  </si>
  <si>
    <r>
      <t>106</t>
    </r>
    <r>
      <rPr>
        <vertAlign val="superscript"/>
        <sz val="10"/>
        <color indexed="8"/>
        <rFont val="Arial"/>
        <family val="2"/>
      </rPr>
      <t xml:space="preserve"> (2)</t>
    </r>
  </si>
  <si>
    <r>
      <t xml:space="preserve">10 </t>
    </r>
    <r>
      <rPr>
        <vertAlign val="superscript"/>
        <sz val="10"/>
        <color indexed="8"/>
        <rFont val="Arial"/>
        <family val="2"/>
      </rPr>
      <t>(1)</t>
    </r>
  </si>
  <si>
    <r>
      <t xml:space="preserve">20 </t>
    </r>
    <r>
      <rPr>
        <vertAlign val="superscript"/>
        <sz val="10"/>
        <rFont val="Arial"/>
        <family val="2"/>
      </rPr>
      <t>(1)</t>
    </r>
  </si>
  <si>
    <r>
      <t>1</t>
    </r>
    <r>
      <rPr>
        <vertAlign val="superscript"/>
        <sz val="10"/>
        <color indexed="8"/>
        <rFont val="Arial"/>
        <family val="2"/>
      </rPr>
      <t xml:space="preserve"> (1)</t>
    </r>
  </si>
  <si>
    <r>
      <t xml:space="preserve">96 </t>
    </r>
    <r>
      <rPr>
        <vertAlign val="superscript"/>
        <sz val="10"/>
        <rFont val="Arial"/>
        <family val="2"/>
      </rPr>
      <t>(1)</t>
    </r>
  </si>
  <si>
    <r>
      <t xml:space="preserve">200 </t>
    </r>
    <r>
      <rPr>
        <vertAlign val="superscript"/>
        <sz val="10"/>
        <rFont val="Arial"/>
        <family val="2"/>
      </rPr>
      <t>(1)</t>
    </r>
  </si>
  <si>
    <t>Estimation du nombre de lits touristiques au 1er janvier 2011</t>
  </si>
  <si>
    <t>(8) Résidences secondaires Filocom hors meublés de tourisme et hors logements des résidences de tourisme.</t>
  </si>
  <si>
    <t>Sources : Filocom, MEDDTL d'après DGFIP.</t>
  </si>
  <si>
    <t>Sources : Insee, DGCIS, partenaires régionaux.</t>
  </si>
  <si>
    <t>Nord - Pas-de-Calais</t>
  </si>
  <si>
    <t>Sources : Insee, SNRT.</t>
  </si>
  <si>
    <t>Sources : Insee, DGCIS, UNAT.</t>
  </si>
  <si>
    <t>Sources : FNGF, Clévacances France, Fleurs de soleil, Accueil paysan.</t>
  </si>
  <si>
    <t>Sources : Insee, FUAJ.</t>
  </si>
  <si>
    <t>Sources : Insee, DGCIS.</t>
  </si>
  <si>
    <t>4 et 5 étoiles</t>
  </si>
  <si>
    <t>Clévacances France</t>
  </si>
  <si>
    <t xml:space="preserve">Total </t>
  </si>
  <si>
    <r>
      <t xml:space="preserve">(2) </t>
    </r>
    <r>
      <rPr>
        <sz val="10"/>
        <color indexed="8"/>
        <rFont val="Arial"/>
        <family val="2"/>
      </rPr>
      <t xml:space="preserve">Parc au 01/01/2009. </t>
    </r>
  </si>
  <si>
    <r>
      <t xml:space="preserve">(1) </t>
    </r>
    <r>
      <rPr>
        <sz val="10"/>
        <color indexed="8"/>
        <rFont val="Arial"/>
        <family val="2"/>
      </rPr>
      <t xml:space="preserve">Parc au 01/01/2008. </t>
    </r>
  </si>
  <si>
    <r>
      <t xml:space="preserve">(3) </t>
    </r>
    <r>
      <rPr>
        <sz val="10"/>
        <color indexed="8"/>
        <rFont val="Arial"/>
        <family val="2"/>
      </rPr>
      <t xml:space="preserve">Parc au 01/01/2010. </t>
    </r>
  </si>
  <si>
    <t>dont FUAJ*</t>
  </si>
  <si>
    <t>* dont 1 % d'établissements pour lesquels le classement est indéterminé.</t>
  </si>
  <si>
    <t>Hébergements non classés *</t>
  </si>
  <si>
    <t>En milliers</t>
  </si>
  <si>
    <t>Hôtellerie de tourisme - Parc au 1er  janvier 2011 - capacité en chambres</t>
  </si>
  <si>
    <t>La Direction Générale de la Compétitivité, de l’Industrie et des Services (DGCIS) tient à jour, avec le concours des directions régionales de l’INSEE et des services préfectoraux, les fichiers d’hébergements classés, c’est-à-dire conformes aux dispositions fixées par voie réglementaire. Il s’agit notamment du parc des hôtels de tourisme, des campings classés, des villages de vacances, des maisons familiales, des centres internationaux de séjour et des auberges de jeunesse.</t>
  </si>
  <si>
    <t>dont villages de vacances affiliés UNAT</t>
  </si>
  <si>
    <t>Fédération Nationale des Gîtes de France</t>
  </si>
  <si>
    <r>
      <t xml:space="preserve">1 004 </t>
    </r>
    <r>
      <rPr>
        <vertAlign val="superscript"/>
        <sz val="10"/>
        <color indexed="8"/>
        <rFont val="Arial"/>
        <family val="2"/>
      </rPr>
      <t>(1)</t>
    </r>
  </si>
  <si>
    <t>Sources : DGCIS, partenaires régionaux, FNGF, Clévacances France, Accueil paysan.</t>
  </si>
  <si>
    <r>
      <t xml:space="preserve">Lits = résidences secondaires x 5 </t>
    </r>
    <r>
      <rPr>
        <i/>
        <sz val="8"/>
        <rFont val="Arial"/>
        <family val="2"/>
      </rPr>
      <t>(Sources : Filocom, MEDDTL d'après DGFIP).</t>
    </r>
  </si>
  <si>
    <r>
      <t xml:space="preserve">(7) </t>
    </r>
    <r>
      <rPr>
        <i/>
        <sz val="8"/>
        <rFont val="Arial"/>
        <family val="2"/>
      </rPr>
      <t>Source : Insee.</t>
    </r>
  </si>
  <si>
    <r>
      <t>(6) Chambres d'hôtes des principales fédérations professionnelles. Lits = chambres d'hôtes x 2.</t>
    </r>
    <r>
      <rPr>
        <i/>
        <sz val="8"/>
        <rFont val="Arial"/>
        <family val="2"/>
      </rPr>
      <t xml:space="preserve"> (Sources : FNGF, Clévacances France, Fleurs de Soleil (données au 01/01/2009), Accueil paysan (données au 01/01/2009)).</t>
    </r>
  </si>
  <si>
    <r>
      <t xml:space="preserve">(5) </t>
    </r>
    <r>
      <rPr>
        <i/>
        <sz val="8"/>
        <rFont val="Arial"/>
        <family val="2"/>
      </rPr>
      <t>Sources : DGCIS, partenaires régionaux, FNGF, Clévacances France, Accueil paysan (données au 01/01/2009).</t>
    </r>
  </si>
  <si>
    <r>
      <t xml:space="preserve">(4) </t>
    </r>
    <r>
      <rPr>
        <i/>
        <sz val="8"/>
        <rFont val="Arial"/>
        <family val="2"/>
      </rPr>
      <t>Sources : Insee, DGCIS.</t>
    </r>
  </si>
  <si>
    <r>
      <t xml:space="preserve">(3) Lits = emplacements x 3 </t>
    </r>
    <r>
      <rPr>
        <i/>
        <sz val="8"/>
        <rFont val="Arial"/>
        <family val="2"/>
      </rPr>
      <t>(Sources : Insee, DGCIS)</t>
    </r>
    <r>
      <rPr>
        <sz val="8"/>
        <rFont val="Arial"/>
        <family val="2"/>
      </rPr>
      <t>. Certaines conventions internationales (</t>
    </r>
    <r>
      <rPr>
        <i/>
        <sz val="8"/>
        <rFont val="Arial"/>
        <family val="2"/>
      </rPr>
      <t>Eurostat</t>
    </r>
    <r>
      <rPr>
        <sz val="8"/>
        <rFont val="Arial"/>
        <family val="2"/>
      </rPr>
      <t xml:space="preserve">) préconisent un ratio de 4 lits par emplacement.   </t>
    </r>
  </si>
  <si>
    <r>
      <t xml:space="preserve">(2) </t>
    </r>
    <r>
      <rPr>
        <i/>
        <sz val="8"/>
        <rFont val="Arial"/>
        <family val="2"/>
      </rPr>
      <t>Sources : Insee, SNRT.</t>
    </r>
  </si>
  <si>
    <r>
      <t xml:space="preserve">(1) Lits = chambres x 2 </t>
    </r>
    <r>
      <rPr>
        <i/>
        <sz val="8"/>
        <rFont val="Arial"/>
        <family val="2"/>
      </rPr>
      <t>(Sources : Insee, DGCIS, partenaires régionaux).</t>
    </r>
  </si>
  <si>
    <t>Dans l'ancien classement, les hôtels étaient classés de 0 à 4 étoiles luxe. En 2011, la grande majorité des hôtels étaient encore classés selon cet ancien classement. Dans le nouveau classement, les hôtels sont classés en cinq catégories, de 1 à 5 étoiles. L'ancienne et la nouvelle nomenclature continuent d'exister en parallèle jusqu'à la fin de la mise en place du nouveau classement, prévue pour juillet 2012.</t>
  </si>
  <si>
    <r>
      <t xml:space="preserve">Les auberges de jeunesse </t>
    </r>
    <r>
      <rPr>
        <sz val="10"/>
        <rFont val="Arial"/>
        <family val="2"/>
      </rPr>
      <t>sont des établissements généralement régis par une association à but non lucratif. Elles offrent aux usagers un hébergement et un service de restauration limité et/ou une cuisine individuelle de même que d'autres prestations, programmes et activités.</t>
    </r>
  </si>
  <si>
    <r>
      <t xml:space="preserve">Les campings </t>
    </r>
    <r>
      <rPr>
        <sz val="10"/>
        <rFont val="Arial"/>
        <family val="2"/>
      </rPr>
      <t>sont destinés à l'accueil de tentes, de caravanes, de résidences mobiles de loisirs et d'habitations légères de loisirs. Ils sont constitués d'emplacements nus ou équipés de l'une de ces installations ainsi que d'équipements communs. Dans ce chapitre, on comptabilise l’ensemble des emplacements offerts, qu’il s’agisse d’emplacements de passage ou d’emplacements résidentiels. Un emplacement de passage est un emplacement destiné à une clientèle touristique qui n'y élit pas domicile. Dans les emplacements de passage, on distingue les emplacements nus et les emplacements équipés, d’un hébergement léger de type chalet, bungalow ou mobile home. Un emplacement résidentiel (ou loué à l’année) est un emplacement réservé à la location résidentielle, c’est-à-dire à un seul client pour l’ensemble de la période d’ouverture du camping.</t>
    </r>
  </si>
  <si>
    <t>dont total en hôtellerie de chaînes</t>
  </si>
  <si>
    <t>* Parc au 1er janvier 2009.</t>
  </si>
  <si>
    <t>* Parc au 1er janvier 2010.</t>
  </si>
  <si>
    <t>Parc au 1er janvier 2011 - Nombre d'établissements, capacité en lits - % et rang calculés sur la capacité</t>
  </si>
  <si>
    <r>
      <t>(4)</t>
    </r>
    <r>
      <rPr>
        <sz val="10"/>
        <color indexed="8"/>
        <rFont val="Arial"/>
        <family val="2"/>
      </rPr>
      <t xml:space="preserve"> Le Comité départemental du tourisme de Mayotte (CDTM) recense 65 établissements (10 hôtels, 4 résidences de tourisme et 51 chambres d'hôtes et gîtes).</t>
    </r>
  </si>
  <si>
    <r>
      <t>(6)</t>
    </r>
    <r>
      <rPr>
        <sz val="10"/>
        <color indexed="8"/>
        <rFont val="Arial"/>
        <family val="2"/>
      </rPr>
      <t xml:space="preserve"> regroupe les hôtels 0, 1 et 2 étoiles et les non-classés.</t>
    </r>
  </si>
  <si>
    <t>Sources : DGCIS, Insee, SNRT, Iedom, Ieom, Comité du tourisme de Guadeloupe, IRT.</t>
  </si>
  <si>
    <t>S’agissant de l’hébergement touristique marchand, la loi du 22 juillet 2009 de développement et de modernisation des services touristiques réforme à la fois les nouvelles normes de classement pour tous les modes d’hébergement, en particulier avec la création d’une catégorie cinq étoiles, et la procédure pour obtenir les étoiles. L'agence de développement touristique de la France, ATOUT France, est chargée de gérer le nouveau dispositif de classement.</t>
  </si>
  <si>
    <t>On distingue les hôtels indépendants et les hôtels de chaînes (classés ou non classés). Les hôtels de chaînes sont des enseignes appartenant à des groupes hôteliers. Ainsi au 1er janvier 2011, l'hôtellerie de tourisme compte 17 070 hôtels en France métropolitaine, dont 13 934 hôtels indépendants et 3 136 hôtels de chaînes, et 220 hôtels dans les DOM, dont 217 hôtels indépendants et 3 hôtels de chaînes.</t>
  </si>
  <si>
    <t>Auberges de jeunesse, Centres internationaux de séjour</t>
  </si>
  <si>
    <t>Désormais, les règles d'obtention du classement et les critères du référentiel sont organisés selon un mode de fonctionnement commun à tous les types d'hébergements. Les critères portent sur l'équipement (surface, propreté, etc.), les services client (langues parlées, accès internet, etc.), l'accessibilité et le développement durable.</t>
  </si>
  <si>
    <t>(dont hôtels de chaînes )</t>
  </si>
  <si>
    <t>* Pour les meublés labellisés parc au 1er janvier 2011 pour la FNGF et Clévacances France, et au 1er janvier 2009 pour Accueil paysan.</t>
  </si>
  <si>
    <t>Centres sportifs</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</si>
</sst>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0.0"/>
    <numFmt numFmtId="166" formatCode="0.0000"/>
    <numFmt numFmtId="167" formatCode="_-* #,##0.0\ _€_-;\-* #,##0.0\ _€_-;_-* &quot;-&quot;?\ _€_-;_-@_-"/>
    <numFmt numFmtId="168" formatCode="_-* #,##0\ _F_-;\-* #,##0\ _F_-;_-* &quot;-&quot;??\ _F_-;_-@_-"/>
    <numFmt numFmtId="169" formatCode="#,##0.0"/>
    <numFmt numFmtId="170" formatCode="_-* #,##0\ _€_-;\-* #,##0\ _€_-;_-* &quot;-&quot;??\ _€_-;_-@_-"/>
    <numFmt numFmtId="171" formatCode="#,###&quot;        &quot;"/>
    <numFmt numFmtId="172" formatCode="_-* #,##0.0\ _F_-;\-* #,##0.0\ _F_-;_-* &quot;-&quot;??\ _F_-;_-@_-"/>
    <numFmt numFmtId="173" formatCode="_-* #,##0.00\ _F_-;\-* #,##0.00\ _F_-;_-* &quot;-&quot;??\ _F_-;_-@_-"/>
    <numFmt numFmtId="174" formatCode="&quot;Vrai&quot;;&quot;Vrai&quot;;&quot;Faux&quot;"/>
    <numFmt numFmtId="175" formatCode="&quot;Actif&quot;;&quot;Actif&quot;;&quot;Inactif&quot;"/>
    <numFmt numFmtId="176" formatCode="_-* #,##0.00\ _€_-;\-* #,##0.00\ _€_-;_-* &quot;-&quot;?\ _€_-;_-@_-"/>
    <numFmt numFmtId="177" formatCode="_-* #,##0.000\ _€_-;\-* #,##0.000\ _€_-;_-* &quot;-&quot;?\ _€_-;_-@_-"/>
    <numFmt numFmtId="178" formatCode="_-* #,##0.0000\ _€_-;\-* #,##0.0000\ _€_-;_-* &quot;-&quot;?\ _€_-;_-@_-"/>
    <numFmt numFmtId="179" formatCode="_-* #,##0.00000\ _€_-;\-* #,##0.00000\ _€_-;_-* &quot;-&quot;?\ _€_-;_-@_-"/>
    <numFmt numFmtId="180" formatCode="_-* #,##0.000000\ _€_-;\-* #,##0.000000\ _€_-;_-* &quot;-&quot;?\ _€_-;_-@_-"/>
    <numFmt numFmtId="181" formatCode="0.00000000"/>
    <numFmt numFmtId="182" formatCode="0.000"/>
  </numFmts>
  <fonts count="21">
    <font>
      <sz val="10"/>
      <name val="Arial"/>
      <family val="0"/>
    </font>
    <font>
      <b/>
      <sz val="10"/>
      <name val="Arial"/>
      <family val="2"/>
    </font>
    <font>
      <i/>
      <sz val="10"/>
      <name val="Arial"/>
      <family val="2"/>
    </font>
    <font>
      <sz val="8"/>
      <name val="Arial"/>
      <family val="2"/>
    </font>
    <font>
      <b/>
      <sz val="8"/>
      <name val="Arial"/>
      <family val="2"/>
    </font>
    <font>
      <sz val="10"/>
      <color indexed="12"/>
      <name val="Arial"/>
      <family val="2"/>
    </font>
    <font>
      <sz val="8"/>
      <color indexed="12"/>
      <name val="Arial"/>
      <family val="2"/>
    </font>
    <font>
      <u val="single"/>
      <sz val="10"/>
      <color indexed="12"/>
      <name val="Arial"/>
      <family val="0"/>
    </font>
    <font>
      <u val="single"/>
      <sz val="10"/>
      <color indexed="36"/>
      <name val="Arial"/>
      <family val="0"/>
    </font>
    <font>
      <b/>
      <sz val="12"/>
      <name val="Arial"/>
      <family val="2"/>
    </font>
    <font>
      <b/>
      <sz val="10"/>
      <color indexed="12"/>
      <name val="Arial"/>
      <family val="2"/>
    </font>
    <font>
      <i/>
      <sz val="10"/>
      <color indexed="12"/>
      <name val="Arial"/>
      <family val="2"/>
    </font>
    <font>
      <b/>
      <sz val="10"/>
      <color indexed="8"/>
      <name val="Arial"/>
      <family val="2"/>
    </font>
    <font>
      <sz val="10"/>
      <color indexed="8"/>
      <name val="Arial"/>
      <family val="2"/>
    </font>
    <font>
      <sz val="8"/>
      <color indexed="8"/>
      <name val="Arial"/>
      <family val="2"/>
    </font>
    <font>
      <vertAlign val="superscript"/>
      <sz val="8"/>
      <color indexed="8"/>
      <name val="Arial"/>
      <family val="2"/>
    </font>
    <font>
      <vertAlign val="superscript"/>
      <sz val="10"/>
      <color indexed="8"/>
      <name val="Arial"/>
      <family val="2"/>
    </font>
    <font>
      <i/>
      <sz val="10"/>
      <color indexed="8"/>
      <name val="Arial"/>
      <family val="2"/>
    </font>
    <font>
      <vertAlign val="superscript"/>
      <sz val="10"/>
      <name val="Arial"/>
      <family val="2"/>
    </font>
    <font>
      <b/>
      <sz val="12"/>
      <color indexed="8"/>
      <name val="Arial"/>
      <family val="2"/>
    </font>
    <font>
      <i/>
      <sz val="8"/>
      <name val="Arial"/>
      <family val="2"/>
    </font>
  </fonts>
  <fills count="2">
    <fill>
      <patternFill/>
    </fill>
    <fill>
      <patternFill patternType="gray125"/>
    </fill>
  </fills>
  <borders count="42">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thin"/>
      <bottom style="thin"/>
    </border>
    <border>
      <left style="thick"/>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ck"/>
      <top style="thin"/>
      <bottom style="thin"/>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ck"/>
      <right style="thin"/>
      <top style="thin"/>
      <bottom>
        <color indexed="63"/>
      </bottom>
    </border>
    <border>
      <left style="thin"/>
      <right style="thick"/>
      <top style="thin"/>
      <bottom>
        <color indexed="63"/>
      </bottom>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n"/>
    </border>
    <border>
      <left style="thin"/>
      <right style="thick"/>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3">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165" fontId="0" fillId="0" borderId="0" xfId="0" applyNumberFormat="1" applyFont="1" applyFill="1" applyAlignment="1">
      <alignment horizontal="center"/>
    </xf>
    <xf numFmtId="0" fontId="0" fillId="0" borderId="1" xfId="0" applyFont="1" applyFill="1" applyBorder="1" applyAlignment="1">
      <alignment horizontal="left" vertical="center" wrapText="1"/>
    </xf>
    <xf numFmtId="166" fontId="0" fillId="0" borderId="0" xfId="0" applyNumberFormat="1" applyFont="1" applyFill="1" applyAlignment="1">
      <alignment horizontal="center"/>
    </xf>
    <xf numFmtId="167" fontId="0" fillId="0" borderId="0" xfId="0" applyNumberFormat="1" applyFont="1" applyFill="1" applyAlignment="1">
      <alignment horizontal="center"/>
    </xf>
    <xf numFmtId="0" fontId="1" fillId="0" borderId="4" xfId="0" applyFont="1" applyFill="1" applyBorder="1" applyAlignment="1">
      <alignment horizontal="left" vertical="center" wrapText="1"/>
    </xf>
    <xf numFmtId="0" fontId="1" fillId="0" borderId="0" xfId="0" applyFont="1" applyFill="1" applyAlignment="1">
      <alignment horizontal="center"/>
    </xf>
    <xf numFmtId="0" fontId="3" fillId="0" borderId="0" xfId="0" applyFont="1" applyFill="1" applyAlignment="1">
      <alignment horizontal="left" vertical="center"/>
    </xf>
    <xf numFmtId="0" fontId="3" fillId="0" borderId="0" xfId="0" applyFont="1" applyFill="1" applyAlignment="1">
      <alignment horizontal="center"/>
    </xf>
    <xf numFmtId="0" fontId="3"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ont="1" applyFill="1"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xf>
    <xf numFmtId="0" fontId="1" fillId="0" borderId="5"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1" fillId="0" borderId="5" xfId="0" applyFont="1" applyBorder="1" applyAlignment="1">
      <alignment/>
    </xf>
    <xf numFmtId="0" fontId="2" fillId="0" borderId="0" xfId="0" applyFont="1" applyAlignment="1">
      <alignment horizontal="left"/>
    </xf>
    <xf numFmtId="168" fontId="2" fillId="0" borderId="0" xfId="0" applyNumberFormat="1" applyFont="1" applyAlignment="1">
      <alignment horizontal="center"/>
    </xf>
    <xf numFmtId="0" fontId="3" fillId="0" borderId="0" xfId="0" applyFont="1" applyAlignment="1">
      <alignment/>
    </xf>
    <xf numFmtId="168" fontId="0" fillId="0" borderId="0" xfId="0" applyNumberFormat="1" applyFont="1" applyAlignment="1">
      <alignment horizontal="center"/>
    </xf>
    <xf numFmtId="168" fontId="1" fillId="0" borderId="0" xfId="0" applyNumberFormat="1" applyFont="1" applyAlignment="1">
      <alignment horizontal="center"/>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168" fontId="3" fillId="0" borderId="0" xfId="17" applyNumberFormat="1" applyFont="1" applyBorder="1" applyAlignment="1">
      <alignment horizontal="left"/>
    </xf>
    <xf numFmtId="168" fontId="0" fillId="0" borderId="0" xfId="17" applyNumberFormat="1" applyFont="1" applyBorder="1" applyAlignment="1">
      <alignment horizontal="center"/>
    </xf>
    <xf numFmtId="0" fontId="1"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0" fontId="3" fillId="0" borderId="0" xfId="0" applyFont="1" applyFill="1" applyBorder="1" applyAlignment="1">
      <alignment/>
    </xf>
    <xf numFmtId="0" fontId="1" fillId="0" borderId="0" xfId="0" applyFont="1" applyAlignment="1">
      <alignment vertical="center"/>
    </xf>
    <xf numFmtId="0" fontId="0" fillId="0" borderId="0" xfId="0" applyFont="1" applyFill="1" applyBorder="1" applyAlignment="1">
      <alignment/>
    </xf>
    <xf numFmtId="170" fontId="1" fillId="0" borderId="5" xfId="17" applyNumberFormat="1" applyFont="1" applyBorder="1" applyAlignment="1">
      <alignment horizontal="center"/>
    </xf>
    <xf numFmtId="0" fontId="5" fillId="0" borderId="0" xfId="0" applyFont="1" applyAlignment="1">
      <alignment/>
    </xf>
    <xf numFmtId="0" fontId="6" fillId="0" borderId="0" xfId="0" applyFont="1" applyAlignment="1">
      <alignment/>
    </xf>
    <xf numFmtId="170" fontId="0" fillId="0" borderId="0" xfId="0" applyNumberFormat="1" applyFont="1" applyAlignment="1">
      <alignment/>
    </xf>
    <xf numFmtId="170" fontId="5" fillId="0" borderId="0" xfId="0" applyNumberFormat="1" applyFont="1" applyAlignment="1">
      <alignment/>
    </xf>
    <xf numFmtId="0" fontId="0" fillId="0" borderId="1" xfId="0" applyFont="1" applyBorder="1" applyAlignment="1">
      <alignment/>
    </xf>
    <xf numFmtId="170" fontId="0" fillId="0" borderId="1" xfId="17" applyNumberFormat="1" applyFont="1" applyBorder="1" applyAlignment="1">
      <alignment/>
    </xf>
    <xf numFmtId="170" fontId="0" fillId="0" borderId="0" xfId="17" applyNumberFormat="1" applyFont="1" applyBorder="1" applyAlignment="1">
      <alignment/>
    </xf>
    <xf numFmtId="0" fontId="1" fillId="0" borderId="4" xfId="0" applyFont="1" applyBorder="1" applyAlignment="1">
      <alignment/>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168" fontId="2" fillId="0" borderId="0" xfId="17" applyNumberFormat="1" applyFont="1" applyBorder="1" applyAlignment="1">
      <alignment horizontal="left"/>
    </xf>
    <xf numFmtId="0" fontId="1" fillId="0" borderId="0" xfId="0" applyFont="1" applyBorder="1" applyAlignment="1">
      <alignment horizontal="center" vertical="center" wrapText="1"/>
    </xf>
    <xf numFmtId="168" fontId="0" fillId="0" borderId="0" xfId="0" applyNumberFormat="1" applyFont="1" applyBorder="1" applyAlignment="1">
      <alignment/>
    </xf>
    <xf numFmtId="168" fontId="0" fillId="0" borderId="5" xfId="17" applyNumberFormat="1" applyFont="1" applyFill="1" applyBorder="1" applyAlignment="1">
      <alignment horizontal="center"/>
    </xf>
    <xf numFmtId="0" fontId="0" fillId="0" borderId="5" xfId="0" applyFont="1" applyBorder="1" applyAlignment="1">
      <alignment horizontal="center" vertical="center"/>
    </xf>
    <xf numFmtId="168" fontId="0" fillId="0" borderId="10" xfId="17" applyNumberFormat="1" applyFont="1" applyFill="1" applyBorder="1" applyAlignment="1">
      <alignment horizontal="center"/>
    </xf>
    <xf numFmtId="3" fontId="1" fillId="0" borderId="5" xfId="0" applyNumberFormat="1" applyFont="1" applyBorder="1" applyAlignment="1">
      <alignment horizontal="right"/>
    </xf>
    <xf numFmtId="168" fontId="5" fillId="0" borderId="0" xfId="0" applyNumberFormat="1" applyFont="1" applyAlignment="1">
      <alignment/>
    </xf>
    <xf numFmtId="168" fontId="5" fillId="0" borderId="0" xfId="17" applyNumberFormat="1" applyFont="1" applyAlignment="1">
      <alignment/>
    </xf>
    <xf numFmtId="168" fontId="0" fillId="0" borderId="0" xfId="19" applyNumberFormat="1" applyFont="1" applyAlignment="1">
      <alignment horizontal="center"/>
    </xf>
    <xf numFmtId="168" fontId="0" fillId="0" borderId="0" xfId="19" applyNumberFormat="1" applyFont="1" applyAlignment="1">
      <alignment horizontal="right"/>
    </xf>
    <xf numFmtId="0" fontId="7" fillId="0" borderId="0" xfId="15" applyAlignment="1">
      <alignment/>
    </xf>
    <xf numFmtId="0" fontId="7" fillId="0" borderId="0" xfId="15" applyFill="1" applyAlignment="1">
      <alignment horizontal="center"/>
    </xf>
    <xf numFmtId="0" fontId="0" fillId="0" borderId="0" xfId="0" applyFont="1" applyAlignment="1">
      <alignment horizontal="justify"/>
    </xf>
    <xf numFmtId="0" fontId="1" fillId="0" borderId="0" xfId="0" applyFont="1" applyAlignment="1">
      <alignment horizontal="justify"/>
    </xf>
    <xf numFmtId="0" fontId="5" fillId="0" borderId="0" xfId="0" applyFont="1" applyAlignment="1">
      <alignment horizontal="center"/>
    </xf>
    <xf numFmtId="0" fontId="7" fillId="0" borderId="0" xfId="15" applyFont="1" applyFill="1" applyAlignment="1">
      <alignment horizontal="center"/>
    </xf>
    <xf numFmtId="168" fontId="5" fillId="0" borderId="0" xfId="17" applyNumberFormat="1" applyFont="1" applyAlignment="1">
      <alignment horizontal="center"/>
    </xf>
    <xf numFmtId="0" fontId="10" fillId="0" borderId="0" xfId="0" applyFont="1" applyAlignment="1">
      <alignment/>
    </xf>
    <xf numFmtId="0" fontId="5" fillId="0" borderId="0" xfId="0" applyFont="1" applyAlignment="1">
      <alignment horizontal="right"/>
    </xf>
    <xf numFmtId="0" fontId="5" fillId="0" borderId="0" xfId="0" applyFont="1" applyAlignment="1">
      <alignment horizontal="center" vertical="center" wrapText="1"/>
    </xf>
    <xf numFmtId="168" fontId="5" fillId="0" borderId="0" xfId="17" applyNumberFormat="1" applyFont="1" applyAlignment="1">
      <alignment horizontal="center" vertical="center" wrapText="1"/>
    </xf>
    <xf numFmtId="0" fontId="5" fillId="0" borderId="0" xfId="0" applyFont="1" applyAlignment="1">
      <alignment vertical="center" wrapText="1"/>
    </xf>
    <xf numFmtId="0" fontId="5" fillId="0" borderId="11"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12" xfId="0" applyFont="1" applyBorder="1" applyAlignment="1">
      <alignment/>
    </xf>
    <xf numFmtId="0" fontId="5" fillId="0" borderId="13" xfId="0" applyFont="1" applyBorder="1" applyAlignment="1">
      <alignment/>
    </xf>
    <xf numFmtId="0" fontId="10" fillId="0" borderId="0" xfId="0" applyFont="1" applyAlignment="1">
      <alignment horizontal="center"/>
    </xf>
    <xf numFmtId="168" fontId="11" fillId="0" borderId="0" xfId="0" applyNumberFormat="1" applyFont="1" applyAlignment="1">
      <alignment horizontal="center"/>
    </xf>
    <xf numFmtId="168" fontId="11" fillId="0" borderId="0" xfId="17" applyNumberFormat="1" applyFont="1" applyAlignment="1">
      <alignment horizontal="center"/>
    </xf>
    <xf numFmtId="0" fontId="11" fillId="0" borderId="0" xfId="0" applyFont="1" applyAlignment="1">
      <alignment horizontal="center"/>
    </xf>
    <xf numFmtId="0" fontId="11" fillId="0" borderId="0" xfId="0" applyFont="1" applyAlignment="1">
      <alignment/>
    </xf>
    <xf numFmtId="0" fontId="11" fillId="0" borderId="0" xfId="0" applyFont="1" applyAlignment="1">
      <alignment horizontal="right"/>
    </xf>
    <xf numFmtId="168" fontId="5" fillId="0" borderId="0" xfId="17" applyNumberFormat="1" applyFont="1" applyBorder="1" applyAlignment="1">
      <alignment horizontal="center"/>
    </xf>
    <xf numFmtId="169" fontId="5" fillId="0" borderId="0" xfId="0" applyNumberFormat="1" applyFont="1" applyBorder="1" applyAlignment="1">
      <alignment horizontal="center"/>
    </xf>
    <xf numFmtId="0" fontId="6"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5" fillId="0" borderId="0" xfId="0" applyFont="1" applyAlignment="1">
      <alignment horizontal="left"/>
    </xf>
    <xf numFmtId="169" fontId="5" fillId="0" borderId="0" xfId="0" applyNumberFormat="1" applyFont="1" applyAlignment="1">
      <alignment horizontal="center"/>
    </xf>
    <xf numFmtId="168" fontId="10" fillId="0" borderId="0" xfId="0" applyNumberFormat="1" applyFont="1" applyAlignment="1">
      <alignment/>
    </xf>
    <xf numFmtId="170" fontId="3" fillId="0" borderId="0" xfId="0" applyNumberFormat="1" applyFont="1" applyAlignment="1">
      <alignment/>
    </xf>
    <xf numFmtId="180" fontId="0" fillId="0" borderId="0" xfId="0" applyNumberFormat="1" applyFont="1" applyFill="1" applyAlignment="1">
      <alignment horizontal="center"/>
    </xf>
    <xf numFmtId="168" fontId="12" fillId="0" borderId="0" xfId="19" applyNumberFormat="1" applyFont="1" applyFill="1" applyAlignment="1">
      <alignment horizontal="right"/>
    </xf>
    <xf numFmtId="168" fontId="13" fillId="0" borderId="0" xfId="19" applyNumberFormat="1" applyFont="1" applyFill="1" applyAlignment="1">
      <alignment horizontal="center"/>
    </xf>
    <xf numFmtId="0" fontId="13" fillId="0" borderId="0" xfId="0" applyFont="1" applyFill="1" applyAlignment="1">
      <alignment/>
    </xf>
    <xf numFmtId="0" fontId="14" fillId="0" borderId="0" xfId="0" applyFont="1" applyFill="1" applyAlignment="1">
      <alignment/>
    </xf>
    <xf numFmtId="168" fontId="13" fillId="0" borderId="0" xfId="19" applyNumberFormat="1" applyFont="1" applyFill="1" applyAlignment="1">
      <alignment horizontal="right"/>
    </xf>
    <xf numFmtId="168" fontId="13" fillId="0" borderId="10" xfId="19" applyNumberFormat="1" applyFont="1" applyFill="1" applyBorder="1" applyAlignment="1">
      <alignment horizontal="center" vertical="center" wrapText="1"/>
    </xf>
    <xf numFmtId="168" fontId="13" fillId="0" borderId="5" xfId="19" applyNumberFormat="1" applyFont="1" applyFill="1" applyBorder="1" applyAlignment="1">
      <alignment horizontal="center" vertical="center" wrapText="1"/>
    </xf>
    <xf numFmtId="0" fontId="13" fillId="0" borderId="14" xfId="0" applyFont="1" applyFill="1" applyBorder="1" applyAlignment="1">
      <alignment wrapText="1"/>
    </xf>
    <xf numFmtId="0" fontId="13" fillId="0" borderId="11" xfId="0" applyNumberFormat="1" applyFont="1" applyFill="1" applyBorder="1" applyAlignment="1">
      <alignment/>
    </xf>
    <xf numFmtId="0" fontId="13" fillId="0" borderId="0" xfId="0" applyNumberFormat="1" applyFont="1" applyFill="1" applyBorder="1" applyAlignment="1">
      <alignment/>
    </xf>
    <xf numFmtId="0" fontId="13" fillId="0" borderId="11" xfId="0" applyFont="1" applyFill="1" applyBorder="1" applyAlignment="1">
      <alignment/>
    </xf>
    <xf numFmtId="0" fontId="13" fillId="0" borderId="15" xfId="0" applyFont="1" applyFill="1" applyBorder="1" applyAlignment="1">
      <alignment/>
    </xf>
    <xf numFmtId="168" fontId="13" fillId="0" borderId="11" xfId="19" applyNumberFormat="1" applyFont="1" applyFill="1" applyBorder="1" applyAlignment="1">
      <alignment horizontal="right" wrapText="1"/>
    </xf>
    <xf numFmtId="168" fontId="13" fillId="0" borderId="12" xfId="19" applyNumberFormat="1" applyFont="1" applyFill="1" applyBorder="1" applyAlignment="1">
      <alignment horizontal="right" wrapText="1"/>
    </xf>
    <xf numFmtId="168" fontId="13" fillId="0" borderId="3" xfId="19" applyNumberFormat="1" applyFont="1" applyFill="1" applyBorder="1" applyAlignment="1">
      <alignment horizontal="right" wrapText="1"/>
    </xf>
    <xf numFmtId="0" fontId="13" fillId="0" borderId="0" xfId="0" applyFont="1" applyFill="1" applyBorder="1" applyAlignment="1">
      <alignment/>
    </xf>
    <xf numFmtId="0" fontId="13" fillId="0" borderId="12" xfId="0" applyFont="1" applyFill="1" applyBorder="1" applyAlignment="1">
      <alignment/>
    </xf>
    <xf numFmtId="168" fontId="13" fillId="0" borderId="0" xfId="19" applyNumberFormat="1" applyFont="1" applyFill="1" applyBorder="1" applyAlignment="1">
      <alignment horizontal="right" wrapText="1"/>
    </xf>
    <xf numFmtId="0" fontId="13" fillId="0" borderId="12" xfId="0" applyNumberFormat="1" applyFont="1" applyFill="1" applyBorder="1" applyAlignment="1">
      <alignment/>
    </xf>
    <xf numFmtId="0" fontId="13" fillId="0" borderId="2" xfId="0" applyFont="1" applyFill="1" applyBorder="1" applyAlignment="1">
      <alignment/>
    </xf>
    <xf numFmtId="168" fontId="16" fillId="0" borderId="12" xfId="19" applyNumberFormat="1" applyFont="1" applyFill="1" applyBorder="1" applyAlignment="1">
      <alignment horizontal="right" wrapText="1"/>
    </xf>
    <xf numFmtId="0" fontId="13" fillId="0" borderId="1" xfId="0" applyFont="1" applyFill="1" applyBorder="1" applyAlignment="1">
      <alignment/>
    </xf>
    <xf numFmtId="0" fontId="13" fillId="0" borderId="14" xfId="0" applyFont="1" applyFill="1" applyBorder="1" applyAlignment="1">
      <alignment vertical="center" wrapText="1"/>
    </xf>
    <xf numFmtId="168" fontId="13" fillId="0" borderId="12" xfId="19" applyNumberFormat="1" applyFont="1" applyFill="1" applyBorder="1" applyAlignment="1">
      <alignment horizontal="right" vertical="center" wrapText="1"/>
    </xf>
    <xf numFmtId="168" fontId="13" fillId="0" borderId="0" xfId="19" applyNumberFormat="1" applyFont="1" applyFill="1" applyBorder="1" applyAlignment="1">
      <alignment horizontal="right" vertical="center" wrapText="1"/>
    </xf>
    <xf numFmtId="0" fontId="13" fillId="0" borderId="12" xfId="0" applyFont="1" applyFill="1" applyBorder="1" applyAlignment="1">
      <alignment horizontal="right"/>
    </xf>
    <xf numFmtId="2" fontId="13" fillId="0" borderId="12" xfId="19" applyNumberFormat="1" applyFont="1" applyFill="1" applyBorder="1" applyAlignment="1">
      <alignment horizontal="right" wrapText="1"/>
    </xf>
    <xf numFmtId="1" fontId="13" fillId="0" borderId="0" xfId="19" applyNumberFormat="1" applyFont="1" applyFill="1" applyBorder="1" applyAlignment="1">
      <alignment horizontal="right" wrapText="1"/>
    </xf>
    <xf numFmtId="2" fontId="13" fillId="0" borderId="0" xfId="19" applyNumberFormat="1" applyFont="1" applyFill="1" applyBorder="1" applyAlignment="1">
      <alignment horizontal="right" wrapText="1"/>
    </xf>
    <xf numFmtId="168" fontId="13" fillId="0" borderId="0" xfId="0" applyNumberFormat="1" applyFont="1" applyFill="1" applyAlignment="1">
      <alignment/>
    </xf>
    <xf numFmtId="0" fontId="13" fillId="0" borderId="14" xfId="0" applyFont="1" applyFill="1" applyBorder="1" applyAlignment="1">
      <alignment horizontal="left" wrapText="1"/>
    </xf>
    <xf numFmtId="168" fontId="13" fillId="0" borderId="13" xfId="19" applyNumberFormat="1" applyFont="1" applyFill="1" applyBorder="1" applyAlignment="1">
      <alignment horizontal="right" wrapText="1"/>
    </xf>
    <xf numFmtId="168" fontId="13" fillId="0" borderId="13" xfId="19" applyNumberFormat="1" applyFont="1" applyFill="1" applyBorder="1" applyAlignment="1">
      <alignment horizontal="center" wrapText="1"/>
    </xf>
    <xf numFmtId="168" fontId="13" fillId="0" borderId="9" xfId="19" applyNumberFormat="1" applyFont="1" applyFill="1" applyBorder="1" applyAlignment="1">
      <alignment horizontal="right" wrapText="1"/>
    </xf>
    <xf numFmtId="0" fontId="13" fillId="0" borderId="13" xfId="0" applyFont="1" applyFill="1" applyBorder="1" applyAlignment="1">
      <alignment/>
    </xf>
    <xf numFmtId="181" fontId="13" fillId="0" borderId="0" xfId="0" applyNumberFormat="1" applyFont="1" applyFill="1" applyAlignment="1">
      <alignment/>
    </xf>
    <xf numFmtId="0" fontId="13" fillId="0" borderId="0" xfId="0" applyFont="1" applyFill="1" applyAlignment="1">
      <alignment horizontal="right"/>
    </xf>
    <xf numFmtId="168" fontId="13" fillId="0" borderId="16" xfId="19" applyNumberFormat="1" applyFont="1" applyFill="1" applyBorder="1" applyAlignment="1">
      <alignment horizontal="right" wrapText="1"/>
    </xf>
    <xf numFmtId="0" fontId="13" fillId="0" borderId="17" xfId="0" applyFont="1" applyFill="1" applyBorder="1" applyAlignment="1">
      <alignment/>
    </xf>
    <xf numFmtId="0" fontId="13" fillId="0" borderId="18" xfId="0" applyFont="1" applyFill="1" applyBorder="1" applyAlignment="1">
      <alignment/>
    </xf>
    <xf numFmtId="168" fontId="0" fillId="0" borderId="5" xfId="17" applyNumberFormat="1"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168" fontId="16" fillId="0" borderId="12" xfId="19" applyNumberFormat="1" applyFont="1" applyFill="1" applyBorder="1" applyAlignment="1" quotePrefix="1">
      <alignment horizontal="left" wrapText="1"/>
    </xf>
    <xf numFmtId="3" fontId="13" fillId="0" borderId="0" xfId="19" applyNumberFormat="1" applyFont="1" applyFill="1" applyBorder="1" applyAlignment="1">
      <alignment horizontal="right" wrapText="1"/>
    </xf>
    <xf numFmtId="3" fontId="13" fillId="0" borderId="1" xfId="19" applyNumberFormat="1" applyFont="1" applyFill="1" applyBorder="1" applyAlignment="1">
      <alignment horizontal="right" wrapText="1"/>
    </xf>
    <xf numFmtId="0" fontId="13" fillId="0" borderId="0" xfId="0" applyFont="1" applyFill="1" applyBorder="1" applyAlignment="1">
      <alignment horizontal="right"/>
    </xf>
    <xf numFmtId="3" fontId="13" fillId="0" borderId="7" xfId="19" applyNumberFormat="1" applyFont="1" applyFill="1" applyBorder="1" applyAlignment="1">
      <alignment horizontal="right" wrapText="1"/>
    </xf>
    <xf numFmtId="0" fontId="16" fillId="0" borderId="0" xfId="0" applyFont="1" applyFill="1" applyAlignment="1">
      <alignment/>
    </xf>
    <xf numFmtId="0" fontId="16" fillId="0" borderId="0" xfId="0" applyFont="1" applyFill="1" applyBorder="1" applyAlignment="1">
      <alignment wrapText="1"/>
    </xf>
    <xf numFmtId="164" fontId="0" fillId="0" borderId="3" xfId="17" applyNumberFormat="1" applyFont="1" applyFill="1" applyBorder="1" applyAlignment="1">
      <alignment vertical="center" wrapText="1"/>
    </xf>
    <xf numFmtId="164" fontId="0" fillId="0" borderId="3" xfId="17" applyNumberFormat="1" applyFont="1" applyFill="1" applyBorder="1" applyAlignment="1">
      <alignment horizontal="center"/>
    </xf>
    <xf numFmtId="164" fontId="0" fillId="0" borderId="15" xfId="17" applyNumberFormat="1" applyFont="1" applyFill="1" applyBorder="1" applyAlignment="1">
      <alignment horizontal="center" vertical="center" wrapText="1"/>
    </xf>
    <xf numFmtId="164" fontId="0" fillId="0" borderId="1" xfId="17" applyNumberFormat="1" applyFont="1" applyFill="1" applyBorder="1" applyAlignment="1">
      <alignment vertical="center" wrapText="1"/>
    </xf>
    <xf numFmtId="164" fontId="0" fillId="0" borderId="1" xfId="17" applyNumberFormat="1" applyFont="1" applyFill="1" applyBorder="1" applyAlignment="1">
      <alignment horizontal="center"/>
    </xf>
    <xf numFmtId="164" fontId="0" fillId="0" borderId="2" xfId="17" applyNumberFormat="1" applyFont="1" applyFill="1" applyBorder="1" applyAlignment="1">
      <alignment horizontal="center" vertical="center" wrapText="1"/>
    </xf>
    <xf numFmtId="164" fontId="0" fillId="0" borderId="1" xfId="17" applyNumberFormat="1" applyFont="1" applyFill="1" applyBorder="1" applyAlignment="1">
      <alignment/>
    </xf>
    <xf numFmtId="164" fontId="1" fillId="0" borderId="4" xfId="17" applyNumberFormat="1" applyFont="1" applyFill="1" applyBorder="1" applyAlignment="1">
      <alignment/>
    </xf>
    <xf numFmtId="164" fontId="1" fillId="0" borderId="10" xfId="17" applyNumberFormat="1" applyFont="1" applyFill="1" applyBorder="1" applyAlignment="1">
      <alignment horizontal="center" vertical="center" wrapText="1"/>
    </xf>
    <xf numFmtId="0" fontId="9" fillId="0" borderId="0" xfId="0" applyFont="1" applyFill="1" applyAlignment="1">
      <alignment/>
    </xf>
    <xf numFmtId="168" fontId="0" fillId="0" borderId="5" xfId="17" applyNumberFormat="1" applyFont="1" applyBorder="1" applyAlignment="1">
      <alignment horizontal="center"/>
    </xf>
    <xf numFmtId="0" fontId="9" fillId="0" borderId="0" xfId="0" applyFont="1" applyAlignment="1">
      <alignment/>
    </xf>
    <xf numFmtId="0" fontId="3" fillId="0" borderId="0" xfId="0" applyFont="1" applyAlignment="1">
      <alignment horizontal="right"/>
    </xf>
    <xf numFmtId="0" fontId="0" fillId="0" borderId="5" xfId="0" applyFont="1" applyBorder="1" applyAlignment="1">
      <alignment horizontal="center"/>
    </xf>
    <xf numFmtId="0" fontId="0" fillId="0" borderId="5" xfId="0" applyFont="1" applyFill="1" applyBorder="1" applyAlignment="1">
      <alignment horizontal="center"/>
    </xf>
    <xf numFmtId="0" fontId="0" fillId="0" borderId="11" xfId="0" applyFont="1" applyBorder="1" applyAlignment="1">
      <alignment/>
    </xf>
    <xf numFmtId="168" fontId="0" fillId="0" borderId="11" xfId="0" applyNumberFormat="1" applyFont="1" applyBorder="1" applyAlignment="1">
      <alignment horizontal="center"/>
    </xf>
    <xf numFmtId="165" fontId="0" fillId="0" borderId="11" xfId="17" applyNumberFormat="1" applyFont="1" applyBorder="1" applyAlignment="1">
      <alignment horizontal="center"/>
    </xf>
    <xf numFmtId="0" fontId="0" fillId="0" borderId="12" xfId="0" applyFont="1" applyBorder="1" applyAlignment="1">
      <alignment/>
    </xf>
    <xf numFmtId="168" fontId="0" fillId="0" borderId="12" xfId="0" applyNumberFormat="1" applyFont="1" applyBorder="1" applyAlignment="1">
      <alignment horizontal="center"/>
    </xf>
    <xf numFmtId="165" fontId="0" fillId="0" borderId="12" xfId="17" applyNumberFormat="1" applyFont="1" applyBorder="1" applyAlignment="1">
      <alignment horizontal="center"/>
    </xf>
    <xf numFmtId="0" fontId="0" fillId="0" borderId="13" xfId="0" applyFont="1" applyBorder="1" applyAlignment="1">
      <alignment/>
    </xf>
    <xf numFmtId="168" fontId="0" fillId="0" borderId="13" xfId="0" applyNumberFormat="1" applyFont="1" applyBorder="1" applyAlignment="1">
      <alignment horizontal="center"/>
    </xf>
    <xf numFmtId="165" fontId="0" fillId="0" borderId="13" xfId="17" applyNumberFormat="1" applyFont="1" applyBorder="1" applyAlignment="1">
      <alignment horizontal="center"/>
    </xf>
    <xf numFmtId="168" fontId="1" fillId="0" borderId="5" xfId="17" applyNumberFormat="1" applyFont="1" applyBorder="1" applyAlignment="1">
      <alignment horizontal="center"/>
    </xf>
    <xf numFmtId="165" fontId="1" fillId="0" borderId="5" xfId="17" applyNumberFormat="1" applyFont="1" applyBorder="1" applyAlignment="1">
      <alignment horizontal="center"/>
    </xf>
    <xf numFmtId="168" fontId="5" fillId="0" borderId="0" xfId="0" applyNumberFormat="1" applyFont="1" applyAlignment="1">
      <alignment horizontal="center"/>
    </xf>
    <xf numFmtId="168" fontId="5" fillId="0" borderId="0" xfId="0" applyNumberFormat="1" applyFont="1" applyBorder="1" applyAlignment="1">
      <alignment/>
    </xf>
    <xf numFmtId="0" fontId="1" fillId="0" borderId="4" xfId="0" applyFont="1" applyBorder="1" applyAlignment="1">
      <alignment horizontal="center"/>
    </xf>
    <xf numFmtId="168" fontId="1" fillId="0" borderId="6" xfId="17" applyNumberFormat="1" applyFont="1" applyBorder="1" applyAlignment="1">
      <alignment horizontal="center"/>
    </xf>
    <xf numFmtId="0" fontId="1" fillId="0" borderId="19" xfId="0" applyFont="1" applyBorder="1" applyAlignment="1">
      <alignment horizontal="center"/>
    </xf>
    <xf numFmtId="168" fontId="1" fillId="0" borderId="10" xfId="17" applyNumberFormat="1" applyFont="1" applyBorder="1" applyAlignment="1">
      <alignment horizontal="center"/>
    </xf>
    <xf numFmtId="0" fontId="0" fillId="0" borderId="0" xfId="0" applyFont="1" applyBorder="1" applyAlignment="1">
      <alignment horizontal="left"/>
    </xf>
    <xf numFmtId="169" fontId="0" fillId="0" borderId="0" xfId="0" applyNumberFormat="1" applyFont="1" applyBorder="1" applyAlignment="1">
      <alignment horizontal="center"/>
    </xf>
    <xf numFmtId="168" fontId="3" fillId="0" borderId="0" xfId="17" applyNumberFormat="1" applyFont="1" applyBorder="1" applyAlignment="1">
      <alignment horizontal="center"/>
    </xf>
    <xf numFmtId="169"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17" applyNumberFormat="1" applyFont="1" applyBorder="1" applyAlignment="1">
      <alignment horizontal="right"/>
    </xf>
    <xf numFmtId="169" fontId="0" fillId="0" borderId="11" xfId="0" applyNumberFormat="1" applyFont="1" applyBorder="1" applyAlignment="1">
      <alignment horizontal="center"/>
    </xf>
    <xf numFmtId="0" fontId="0" fillId="0" borderId="11" xfId="0" applyFont="1" applyBorder="1" applyAlignment="1">
      <alignment horizontal="left"/>
    </xf>
    <xf numFmtId="168" fontId="0" fillId="0" borderId="1" xfId="17" applyNumberFormat="1" applyFont="1" applyBorder="1" applyAlignment="1">
      <alignment horizontal="center"/>
    </xf>
    <xf numFmtId="0" fontId="0" fillId="0" borderId="12" xfId="0" applyFont="1" applyBorder="1" applyAlignment="1">
      <alignment horizontal="left"/>
    </xf>
    <xf numFmtId="169" fontId="0" fillId="0" borderId="12" xfId="0" applyNumberFormat="1" applyFont="1" applyBorder="1" applyAlignment="1">
      <alignment horizontal="center"/>
    </xf>
    <xf numFmtId="0" fontId="0" fillId="0" borderId="13" xfId="0" applyFont="1" applyBorder="1" applyAlignment="1">
      <alignment horizontal="left"/>
    </xf>
    <xf numFmtId="168" fontId="0" fillId="0" borderId="7" xfId="17" applyNumberFormat="1" applyFont="1" applyBorder="1" applyAlignment="1">
      <alignment horizontal="center"/>
    </xf>
    <xf numFmtId="169" fontId="0" fillId="0" borderId="13" xfId="0" applyNumberFormat="1" applyFont="1" applyBorder="1" applyAlignment="1">
      <alignment horizontal="center"/>
    </xf>
    <xf numFmtId="0" fontId="1" fillId="0" borderId="13" xfId="0" applyFont="1" applyBorder="1" applyAlignment="1">
      <alignment horizontal="left"/>
    </xf>
    <xf numFmtId="168" fontId="1" fillId="0" borderId="13" xfId="17" applyNumberFormat="1" applyFont="1" applyBorder="1" applyAlignment="1">
      <alignment horizontal="center"/>
    </xf>
    <xf numFmtId="169" fontId="1" fillId="0" borderId="5" xfId="0" applyNumberFormat="1" applyFont="1" applyBorder="1" applyAlignment="1">
      <alignment horizontal="center"/>
    </xf>
    <xf numFmtId="168" fontId="2" fillId="0" borderId="0" xfId="17" applyNumberFormat="1" applyFont="1" applyBorder="1" applyAlignment="1">
      <alignment horizontal="center"/>
    </xf>
    <xf numFmtId="169" fontId="2" fillId="0" borderId="0" xfId="0" applyNumberFormat="1" applyFont="1" applyBorder="1" applyAlignment="1">
      <alignment horizontal="center"/>
    </xf>
    <xf numFmtId="0" fontId="9" fillId="0" borderId="0" xfId="0" applyFont="1" applyBorder="1" applyAlignment="1">
      <alignment horizontal="left"/>
    </xf>
    <xf numFmtId="0" fontId="0" fillId="0" borderId="4" xfId="0" applyFont="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165" fontId="1" fillId="0" borderId="5" xfId="0" applyNumberFormat="1" applyFont="1" applyBorder="1" applyAlignment="1">
      <alignment horizontal="center"/>
    </xf>
    <xf numFmtId="168" fontId="0" fillId="0" borderId="11" xfId="17" applyNumberFormat="1" applyFont="1" applyBorder="1" applyAlignment="1">
      <alignment horizontal="center"/>
    </xf>
    <xf numFmtId="168" fontId="0" fillId="0" borderId="12" xfId="17" applyNumberFormat="1" applyFont="1" applyBorder="1" applyAlignment="1">
      <alignment horizontal="center"/>
    </xf>
    <xf numFmtId="168" fontId="0" fillId="0" borderId="13" xfId="17" applyNumberFormat="1" applyFont="1" applyBorder="1" applyAlignment="1">
      <alignment horizontal="center"/>
    </xf>
    <xf numFmtId="0" fontId="9" fillId="0" borderId="0" xfId="0" applyFont="1" applyBorder="1" applyAlignment="1">
      <alignment/>
    </xf>
    <xf numFmtId="0" fontId="3" fillId="0" borderId="0" xfId="0" applyFont="1" applyBorder="1" applyAlignment="1">
      <alignment horizontal="right"/>
    </xf>
    <xf numFmtId="164" fontId="1" fillId="0" borderId="5" xfId="17" applyNumberFormat="1" applyFont="1" applyBorder="1" applyAlignment="1">
      <alignment horizontal="center"/>
    </xf>
    <xf numFmtId="164" fontId="0" fillId="0" borderId="2" xfId="17" applyNumberFormat="1" applyFont="1" applyBorder="1" applyAlignment="1">
      <alignment/>
    </xf>
    <xf numFmtId="170" fontId="0" fillId="0" borderId="1" xfId="17" applyNumberFormat="1" applyFont="1" applyBorder="1" applyAlignment="1">
      <alignment vertical="center"/>
    </xf>
    <xf numFmtId="164" fontId="0" fillId="0" borderId="2" xfId="17" applyNumberFormat="1" applyFont="1" applyBorder="1" applyAlignment="1">
      <alignment vertical="center"/>
    </xf>
    <xf numFmtId="170" fontId="1" fillId="0" borderId="4" xfId="17" applyNumberFormat="1" applyFont="1" applyBorder="1" applyAlignment="1">
      <alignment/>
    </xf>
    <xf numFmtId="164" fontId="1" fillId="0" borderId="10" xfId="17" applyNumberFormat="1" applyFont="1" applyBorder="1" applyAlignment="1">
      <alignment/>
    </xf>
    <xf numFmtId="165" fontId="0" fillId="0" borderId="11" xfId="0" applyNumberFormat="1" applyFont="1" applyBorder="1" applyAlignment="1">
      <alignment horizontal="center"/>
    </xf>
    <xf numFmtId="165" fontId="0" fillId="0" borderId="12" xfId="0" applyNumberFormat="1" applyFont="1" applyBorder="1" applyAlignment="1">
      <alignment horizontal="center"/>
    </xf>
    <xf numFmtId="165" fontId="0" fillId="0" borderId="13" xfId="0" applyNumberFormat="1" applyFont="1" applyBorder="1" applyAlignment="1">
      <alignment horizontal="center"/>
    </xf>
    <xf numFmtId="170" fontId="0" fillId="0" borderId="11" xfId="17" applyNumberFormat="1" applyFont="1" applyBorder="1" applyAlignment="1">
      <alignment horizontal="center"/>
    </xf>
    <xf numFmtId="170" fontId="0" fillId="0" borderId="12" xfId="17" applyNumberFormat="1" applyFont="1" applyBorder="1" applyAlignment="1">
      <alignment horizontal="center"/>
    </xf>
    <xf numFmtId="170" fontId="0" fillId="0" borderId="13" xfId="17" applyNumberFormat="1" applyFont="1" applyBorder="1" applyAlignment="1">
      <alignment horizontal="center"/>
    </xf>
    <xf numFmtId="164" fontId="0" fillId="0" borderId="11" xfId="17" applyNumberFormat="1" applyFont="1" applyBorder="1" applyAlignment="1">
      <alignment horizontal="center"/>
    </xf>
    <xf numFmtId="0" fontId="0" fillId="0" borderId="11" xfId="0" applyFont="1" applyBorder="1" applyAlignment="1">
      <alignment horizontal="center"/>
    </xf>
    <xf numFmtId="164" fontId="0" fillId="0" borderId="12" xfId="17" applyNumberFormat="1" applyFont="1" applyBorder="1" applyAlignment="1">
      <alignment horizontal="center"/>
    </xf>
    <xf numFmtId="0" fontId="0" fillId="0" borderId="12" xfId="0" applyFont="1" applyBorder="1" applyAlignment="1">
      <alignment horizontal="center"/>
    </xf>
    <xf numFmtId="164" fontId="0" fillId="0" borderId="13" xfId="17" applyNumberFormat="1" applyFont="1" applyBorder="1" applyAlignment="1">
      <alignment horizontal="center"/>
    </xf>
    <xf numFmtId="0" fontId="0" fillId="0" borderId="13" xfId="0" applyFont="1" applyBorder="1" applyAlignment="1">
      <alignment horizontal="center"/>
    </xf>
    <xf numFmtId="3" fontId="0" fillId="0" borderId="15" xfId="17" applyNumberFormat="1" applyFont="1" applyBorder="1" applyAlignment="1">
      <alignment horizontal="right"/>
    </xf>
    <xf numFmtId="3" fontId="0" fillId="0" borderId="2" xfId="17" applyNumberFormat="1" applyFont="1" applyBorder="1" applyAlignment="1">
      <alignment horizontal="right"/>
    </xf>
    <xf numFmtId="3" fontId="0" fillId="0" borderId="8" xfId="17" applyNumberFormat="1" applyFont="1" applyBorder="1" applyAlignment="1">
      <alignment horizontal="right"/>
    </xf>
    <xf numFmtId="3" fontId="0" fillId="0" borderId="11" xfId="17" applyNumberFormat="1" applyFont="1" applyBorder="1" applyAlignment="1">
      <alignment horizontal="right"/>
    </xf>
    <xf numFmtId="3" fontId="0" fillId="0" borderId="12" xfId="17" applyNumberFormat="1" applyFont="1" applyBorder="1" applyAlignment="1">
      <alignment horizontal="right"/>
    </xf>
    <xf numFmtId="3" fontId="0" fillId="0" borderId="13" xfId="17" applyNumberFormat="1" applyFont="1" applyBorder="1" applyAlignment="1">
      <alignment horizontal="right"/>
    </xf>
    <xf numFmtId="168" fontId="0" fillId="0" borderId="3" xfId="0" applyNumberFormat="1" applyFont="1" applyBorder="1" applyAlignment="1">
      <alignment horizontal="center"/>
    </xf>
    <xf numFmtId="168" fontId="0" fillId="0" borderId="1" xfId="0" applyNumberFormat="1" applyFont="1" applyBorder="1" applyAlignment="1">
      <alignment horizontal="center"/>
    </xf>
    <xf numFmtId="168" fontId="0" fillId="0" borderId="7" xfId="0" applyNumberFormat="1" applyFont="1" applyBorder="1" applyAlignment="1">
      <alignment horizontal="center"/>
    </xf>
    <xf numFmtId="3" fontId="1" fillId="0" borderId="10" xfId="17" applyNumberFormat="1" applyFont="1" applyBorder="1" applyAlignment="1">
      <alignment horizontal="right"/>
    </xf>
    <xf numFmtId="170" fontId="0" fillId="0" borderId="11" xfId="17" applyNumberFormat="1" applyFont="1" applyBorder="1" applyAlignment="1">
      <alignment/>
    </xf>
    <xf numFmtId="170" fontId="0" fillId="0" borderId="12" xfId="17" applyNumberFormat="1" applyFont="1" applyBorder="1" applyAlignment="1">
      <alignment/>
    </xf>
    <xf numFmtId="168" fontId="0" fillId="0" borderId="0" xfId="17" applyNumberFormat="1" applyFont="1" applyAlignment="1">
      <alignment/>
    </xf>
    <xf numFmtId="168" fontId="3" fillId="0" borderId="0" xfId="17" applyNumberFormat="1" applyFont="1" applyAlignment="1">
      <alignment horizontal="left"/>
    </xf>
    <xf numFmtId="168" fontId="0" fillId="0" borderId="11" xfId="17" applyNumberFormat="1" applyFont="1" applyBorder="1" applyAlignment="1">
      <alignment horizontal="center" vertical="center" wrapText="1"/>
    </xf>
    <xf numFmtId="168" fontId="0" fillId="0" borderId="11" xfId="17" applyNumberFormat="1" applyFont="1" applyBorder="1" applyAlignment="1">
      <alignment/>
    </xf>
    <xf numFmtId="172" fontId="0" fillId="0" borderId="3" xfId="17" applyNumberFormat="1" applyFont="1" applyBorder="1" applyAlignment="1">
      <alignment horizontal="center"/>
    </xf>
    <xf numFmtId="168" fontId="0" fillId="0" borderId="12" xfId="17" applyNumberFormat="1" applyFont="1" applyBorder="1" applyAlignment="1">
      <alignment/>
    </xf>
    <xf numFmtId="172" fontId="0" fillId="0" borderId="1" xfId="17" applyNumberFormat="1" applyFont="1" applyBorder="1" applyAlignment="1">
      <alignment horizontal="center"/>
    </xf>
    <xf numFmtId="168" fontId="1" fillId="0" borderId="5" xfId="17" applyNumberFormat="1" applyFont="1" applyBorder="1" applyAlignment="1">
      <alignment/>
    </xf>
    <xf numFmtId="168" fontId="1" fillId="0" borderId="13" xfId="17" applyNumberFormat="1" applyFont="1" applyBorder="1" applyAlignment="1">
      <alignment/>
    </xf>
    <xf numFmtId="168" fontId="1" fillId="0" borderId="0" xfId="17" applyNumberFormat="1" applyFont="1" applyAlignment="1">
      <alignment/>
    </xf>
    <xf numFmtId="172" fontId="1" fillId="0" borderId="0" xfId="17" applyNumberFormat="1" applyFont="1" applyAlignment="1">
      <alignment horizontal="center"/>
    </xf>
    <xf numFmtId="168" fontId="2" fillId="0" borderId="0" xfId="17" applyNumberFormat="1" applyFont="1" applyAlignment="1">
      <alignment/>
    </xf>
    <xf numFmtId="0" fontId="14" fillId="0" borderId="0" xfId="0" applyFont="1" applyFill="1" applyAlignment="1">
      <alignment horizontal="right"/>
    </xf>
    <xf numFmtId="0" fontId="19" fillId="0" borderId="0" xfId="0" applyFont="1" applyFill="1" applyAlignment="1">
      <alignment/>
    </xf>
    <xf numFmtId="0" fontId="12" fillId="0" borderId="20" xfId="0" applyFont="1" applyFill="1" applyBorder="1" applyAlignment="1">
      <alignment wrapText="1"/>
    </xf>
    <xf numFmtId="168" fontId="12" fillId="0" borderId="21" xfId="19" applyNumberFormat="1" applyFont="1" applyFill="1" applyBorder="1" applyAlignment="1">
      <alignment horizontal="right" wrapText="1"/>
    </xf>
    <xf numFmtId="168" fontId="12" fillId="0" borderId="21" xfId="19" applyNumberFormat="1" applyFont="1" applyFill="1" applyBorder="1" applyAlignment="1">
      <alignment horizontal="center" wrapText="1"/>
    </xf>
    <xf numFmtId="168" fontId="12" fillId="0" borderId="22" xfId="19" applyNumberFormat="1" applyFont="1" applyFill="1" applyBorder="1" applyAlignment="1">
      <alignment horizontal="center" wrapText="1"/>
    </xf>
    <xf numFmtId="168" fontId="12" fillId="0" borderId="23" xfId="19" applyNumberFormat="1" applyFont="1" applyFill="1" applyBorder="1" applyAlignment="1">
      <alignment horizontal="center" wrapText="1"/>
    </xf>
    <xf numFmtId="0" fontId="12" fillId="0" borderId="21" xfId="0" applyFont="1" applyFill="1" applyBorder="1" applyAlignment="1">
      <alignment/>
    </xf>
    <xf numFmtId="0" fontId="12" fillId="0" borderId="24" xfId="0" applyFont="1" applyFill="1" applyBorder="1" applyAlignment="1">
      <alignment/>
    </xf>
    <xf numFmtId="168" fontId="12" fillId="0" borderId="25" xfId="19" applyNumberFormat="1" applyFont="1" applyFill="1" applyBorder="1" applyAlignment="1">
      <alignment horizontal="right" wrapText="1"/>
    </xf>
    <xf numFmtId="168" fontId="12" fillId="0" borderId="21" xfId="0" applyNumberFormat="1" applyFont="1" applyFill="1" applyBorder="1" applyAlignment="1">
      <alignment/>
    </xf>
    <xf numFmtId="168" fontId="12" fillId="0" borderId="26" xfId="0" applyNumberFormat="1" applyFont="1" applyFill="1" applyBorder="1" applyAlignment="1">
      <alignment/>
    </xf>
    <xf numFmtId="0" fontId="12" fillId="0" borderId="27" xfId="0" applyFont="1" applyFill="1" applyBorder="1" applyAlignment="1">
      <alignment/>
    </xf>
    <xf numFmtId="168" fontId="5" fillId="0" borderId="0" xfId="0" applyNumberFormat="1" applyFont="1" applyFill="1" applyAlignment="1">
      <alignment horizontal="center"/>
    </xf>
    <xf numFmtId="170" fontId="0" fillId="0" borderId="0" xfId="0" applyNumberFormat="1" applyFont="1" applyBorder="1" applyAlignment="1">
      <alignment horizontal="center"/>
    </xf>
    <xf numFmtId="0" fontId="1" fillId="0" borderId="0" xfId="0" applyFont="1" applyBorder="1" applyAlignment="1">
      <alignment horizontal="center"/>
    </xf>
    <xf numFmtId="172" fontId="1" fillId="0" borderId="5" xfId="17" applyNumberFormat="1" applyFont="1" applyBorder="1" applyAlignment="1">
      <alignment horizontal="center"/>
    </xf>
    <xf numFmtId="3" fontId="13" fillId="0" borderId="11" xfId="0" applyNumberFormat="1" applyFont="1" applyFill="1" applyBorder="1" applyAlignment="1">
      <alignment/>
    </xf>
    <xf numFmtId="3" fontId="13" fillId="0" borderId="12" xfId="19" applyNumberFormat="1" applyFont="1" applyFill="1" applyBorder="1" applyAlignment="1">
      <alignment horizontal="right" wrapText="1"/>
    </xf>
    <xf numFmtId="3" fontId="13" fillId="0" borderId="12" xfId="0" applyNumberFormat="1" applyFont="1" applyFill="1" applyBorder="1" applyAlignment="1">
      <alignment/>
    </xf>
    <xf numFmtId="3" fontId="13" fillId="0" borderId="12" xfId="19" applyNumberFormat="1" applyFont="1" applyFill="1" applyBorder="1" applyAlignment="1">
      <alignment horizontal="right" vertical="center" wrapText="1"/>
    </xf>
    <xf numFmtId="3" fontId="13" fillId="0" borderId="0" xfId="0" applyNumberFormat="1" applyFont="1" applyFill="1" applyBorder="1" applyAlignment="1">
      <alignment horizontal="right"/>
    </xf>
    <xf numFmtId="3" fontId="13" fillId="0" borderId="1" xfId="19" applyNumberFormat="1" applyFont="1" applyFill="1" applyBorder="1" applyAlignment="1">
      <alignment horizontal="center" wrapText="1"/>
    </xf>
    <xf numFmtId="3" fontId="13" fillId="0" borderId="12" xfId="0" applyNumberFormat="1" applyFont="1" applyFill="1" applyBorder="1" applyAlignment="1">
      <alignment horizontal="right"/>
    </xf>
    <xf numFmtId="3" fontId="13" fillId="0" borderId="13" xfId="19" applyNumberFormat="1" applyFont="1" applyFill="1" applyBorder="1" applyAlignment="1">
      <alignment horizontal="right" wrapText="1"/>
    </xf>
    <xf numFmtId="0" fontId="0" fillId="0" borderId="15" xfId="0" applyFont="1" applyBorder="1" applyAlignment="1">
      <alignment horizontal="center"/>
    </xf>
    <xf numFmtId="0" fontId="0" fillId="0" borderId="4" xfId="0" applyFont="1" applyBorder="1" applyAlignment="1">
      <alignment horizontal="center"/>
    </xf>
    <xf numFmtId="0" fontId="0" fillId="0" borderId="28" xfId="0" applyFont="1" applyBorder="1" applyAlignment="1">
      <alignment horizontal="center"/>
    </xf>
    <xf numFmtId="0" fontId="0" fillId="0" borderId="10" xfId="0" applyFont="1" applyBorder="1" applyAlignment="1">
      <alignment horizontal="center"/>
    </xf>
    <xf numFmtId="165" fontId="0" fillId="0" borderId="0" xfId="0" applyNumberFormat="1" applyFont="1" applyBorder="1" applyAlignment="1">
      <alignment/>
    </xf>
    <xf numFmtId="165" fontId="1" fillId="0" borderId="0" xfId="0" applyNumberFormat="1" applyFont="1" applyBorder="1" applyAlignment="1">
      <alignment/>
    </xf>
    <xf numFmtId="3" fontId="0" fillId="0" borderId="0" xfId="0" applyNumberFormat="1" applyFont="1" applyBorder="1" applyAlignment="1">
      <alignment/>
    </xf>
    <xf numFmtId="3" fontId="1" fillId="0" borderId="0" xfId="0" applyNumberFormat="1" applyFont="1" applyBorder="1" applyAlignment="1">
      <alignment/>
    </xf>
    <xf numFmtId="0" fontId="0" fillId="0" borderId="1" xfId="0" applyFont="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168" fontId="0" fillId="0" borderId="5" xfId="17" applyNumberFormat="1" applyFont="1" applyBorder="1" applyAlignment="1">
      <alignment horizontal="center"/>
    </xf>
    <xf numFmtId="0" fontId="0" fillId="0" borderId="12" xfId="0" applyFont="1" applyBorder="1" applyAlignment="1">
      <alignment horizontal="center" vertical="center" wrapText="1"/>
    </xf>
    <xf numFmtId="0" fontId="0" fillId="0" borderId="5"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xf>
    <xf numFmtId="0" fontId="0" fillId="0" borderId="13" xfId="0" applyBorder="1" applyAlignment="1">
      <alignment horizontal="center" vertical="center" wrapText="1"/>
    </xf>
    <xf numFmtId="0" fontId="0" fillId="0" borderId="0" xfId="0" applyFont="1" applyFill="1" applyBorder="1" applyAlignment="1">
      <alignment horizontal="left" vertical="center" wrapText="1"/>
    </xf>
    <xf numFmtId="0" fontId="0" fillId="0" borderId="3" xfId="0" applyFont="1" applyBorder="1" applyAlignment="1">
      <alignment horizontal="center"/>
    </xf>
    <xf numFmtId="0" fontId="0" fillId="0" borderId="29" xfId="0" applyFont="1" applyBorder="1" applyAlignment="1">
      <alignment horizontal="center"/>
    </xf>
    <xf numFmtId="0" fontId="0" fillId="0" borderId="28" xfId="0" applyFont="1" applyBorder="1" applyAlignment="1">
      <alignment horizontal="center" vertical="center" wrapText="1"/>
    </xf>
    <xf numFmtId="168" fontId="0" fillId="0" borderId="5" xfId="17" applyNumberFormat="1" applyFont="1" applyBorder="1" applyAlignment="1">
      <alignment horizontal="center" vertical="center" wrapText="1"/>
    </xf>
    <xf numFmtId="168" fontId="0" fillId="0" borderId="10" xfId="17" applyNumberFormat="1" applyFont="1" applyBorder="1" applyAlignment="1">
      <alignment horizontal="center" vertical="center" wrapText="1"/>
    </xf>
    <xf numFmtId="0" fontId="16" fillId="0" borderId="0" xfId="0" applyFont="1" applyFill="1" applyBorder="1" applyAlignment="1">
      <alignment wrapText="1"/>
    </xf>
    <xf numFmtId="0" fontId="13" fillId="0" borderId="0" xfId="0" applyFont="1" applyFill="1" applyAlignment="1">
      <alignment wrapText="1"/>
    </xf>
    <xf numFmtId="0" fontId="17" fillId="0" borderId="0" xfId="0" applyFont="1" applyFill="1" applyAlignment="1">
      <alignment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168" fontId="13" fillId="0" borderId="32" xfId="19" applyNumberFormat="1" applyFont="1" applyFill="1" applyBorder="1" applyAlignment="1">
      <alignment horizontal="center" vertical="center" wrapText="1"/>
    </xf>
    <xf numFmtId="168" fontId="13" fillId="0" borderId="30" xfId="19" applyNumberFormat="1" applyFont="1" applyFill="1" applyBorder="1" applyAlignment="1">
      <alignment horizontal="center" vertical="center" wrapText="1"/>
    </xf>
    <xf numFmtId="168" fontId="13" fillId="0" borderId="33" xfId="19" applyNumberFormat="1"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168" fontId="0" fillId="0" borderId="36" xfId="17" applyNumberFormat="1" applyFont="1" applyBorder="1" applyAlignment="1">
      <alignment horizontal="center"/>
    </xf>
    <xf numFmtId="168" fontId="0" fillId="0" borderId="37" xfId="0" applyNumberFormat="1" applyFont="1" applyBorder="1" applyAlignment="1">
      <alignment horizontal="center"/>
    </xf>
    <xf numFmtId="168" fontId="0" fillId="0" borderId="15" xfId="17" applyNumberFormat="1" applyFont="1" applyBorder="1" applyAlignment="1">
      <alignment horizontal="center"/>
    </xf>
    <xf numFmtId="168" fontId="0" fillId="0" borderId="38" xfId="17" applyNumberFormat="1" applyFont="1" applyBorder="1" applyAlignment="1">
      <alignment horizontal="center"/>
    </xf>
    <xf numFmtId="168" fontId="0" fillId="0" borderId="39" xfId="0" applyNumberFormat="1" applyFont="1" applyBorder="1" applyAlignment="1">
      <alignment horizontal="center"/>
    </xf>
    <xf numFmtId="168" fontId="0" fillId="0" borderId="2" xfId="17" applyNumberFormat="1" applyFont="1" applyBorder="1" applyAlignment="1">
      <alignment horizontal="center"/>
    </xf>
    <xf numFmtId="168" fontId="0" fillId="0" borderId="38" xfId="17" applyNumberFormat="1" applyFont="1" applyFill="1" applyBorder="1" applyAlignment="1">
      <alignment horizontal="center"/>
    </xf>
    <xf numFmtId="168" fontId="0" fillId="0" borderId="12" xfId="17" applyNumberFormat="1" applyFont="1" applyFill="1" applyBorder="1" applyAlignment="1">
      <alignment horizontal="center"/>
    </xf>
    <xf numFmtId="0" fontId="0" fillId="0" borderId="12" xfId="0" applyFont="1" applyFill="1" applyBorder="1" applyAlignment="1">
      <alignment/>
    </xf>
    <xf numFmtId="165" fontId="0" fillId="0" borderId="12" xfId="17" applyNumberFormat="1" applyFont="1" applyFill="1" applyBorder="1" applyAlignment="1">
      <alignment horizontal="center"/>
    </xf>
    <xf numFmtId="168" fontId="0" fillId="0" borderId="1" xfId="0" applyNumberFormat="1" applyFont="1" applyFill="1" applyBorder="1" applyAlignment="1">
      <alignment horizontal="center"/>
    </xf>
    <xf numFmtId="168" fontId="0" fillId="0" borderId="39" xfId="0" applyNumberFormat="1" applyFont="1" applyFill="1" applyBorder="1" applyAlignment="1">
      <alignment horizontal="center"/>
    </xf>
    <xf numFmtId="168" fontId="0" fillId="0" borderId="2" xfId="17" applyNumberFormat="1" applyFont="1" applyFill="1" applyBorder="1" applyAlignment="1">
      <alignment horizontal="center"/>
    </xf>
    <xf numFmtId="168" fontId="0" fillId="0" borderId="12" xfId="0" applyNumberFormat="1" applyFont="1" applyFill="1" applyBorder="1" applyAlignment="1">
      <alignment horizontal="center"/>
    </xf>
    <xf numFmtId="0" fontId="0" fillId="0" borderId="13" xfId="0" applyFont="1" applyFill="1" applyBorder="1" applyAlignment="1">
      <alignment/>
    </xf>
    <xf numFmtId="168" fontId="0" fillId="0" borderId="13" xfId="17" applyNumberFormat="1" applyFont="1" applyFill="1" applyBorder="1" applyAlignment="1">
      <alignment horizontal="center"/>
    </xf>
    <xf numFmtId="165" fontId="0" fillId="0" borderId="13" xfId="17" applyNumberFormat="1" applyFont="1" applyFill="1" applyBorder="1" applyAlignment="1">
      <alignment horizontal="center"/>
    </xf>
    <xf numFmtId="168" fontId="0" fillId="0" borderId="7" xfId="0" applyNumberFormat="1" applyFont="1" applyFill="1" applyBorder="1" applyAlignment="1">
      <alignment horizontal="center"/>
    </xf>
    <xf numFmtId="168" fontId="0" fillId="0" borderId="40" xfId="17" applyNumberFormat="1" applyFont="1" applyFill="1" applyBorder="1" applyAlignment="1">
      <alignment horizontal="center"/>
    </xf>
    <xf numFmtId="168" fontId="0" fillId="0" borderId="41" xfId="0" applyNumberFormat="1" applyFont="1" applyFill="1" applyBorder="1" applyAlignment="1">
      <alignment horizontal="center"/>
    </xf>
    <xf numFmtId="168" fontId="0" fillId="0" borderId="8" xfId="17" applyNumberFormat="1" applyFont="1" applyFill="1" applyBorder="1" applyAlignment="1">
      <alignment horizontal="center"/>
    </xf>
    <xf numFmtId="168" fontId="0" fillId="0" borderId="13" xfId="0" applyNumberFormat="1" applyFont="1" applyFill="1" applyBorder="1" applyAlignment="1">
      <alignment horizontal="center"/>
    </xf>
  </cellXfs>
  <cellStyles count="9">
    <cellStyle name="Normal" xfId="0"/>
    <cellStyle name="Hyperlink" xfId="15"/>
    <cellStyle name="Followed Hyperlink" xfId="16"/>
    <cellStyle name="Comma" xfId="17"/>
    <cellStyle name="Comma [0]" xfId="18"/>
    <cellStyle name="Milliers_Les hébergements touristiques en France d'Outre-mer au 01-01-201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xdr:row>
      <xdr:rowOff>28575</xdr:rowOff>
    </xdr:from>
    <xdr:to>
      <xdr:col>11</xdr:col>
      <xdr:colOff>247650</xdr:colOff>
      <xdr:row>9</xdr:row>
      <xdr:rowOff>38100</xdr:rowOff>
    </xdr:to>
    <xdr:sp>
      <xdr:nvSpPr>
        <xdr:cNvPr id="1" name="AutoShape 1"/>
        <xdr:cNvSpPr>
          <a:spLocks/>
        </xdr:cNvSpPr>
      </xdr:nvSpPr>
      <xdr:spPr>
        <a:xfrm>
          <a:off x="10258425" y="1381125"/>
          <a:ext cx="76200" cy="352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59"/>
  <sheetViews>
    <sheetView tabSelected="1" zoomScale="128" zoomScaleNormal="128" workbookViewId="0" topLeftCell="A1">
      <selection activeCell="A1" sqref="A1"/>
    </sheetView>
  </sheetViews>
  <sheetFormatPr defaultColWidth="11.421875" defaultRowHeight="12.75"/>
  <cols>
    <col min="1" max="1" width="136.140625" style="0" customWidth="1"/>
  </cols>
  <sheetData>
    <row r="1" ht="12.75">
      <c r="A1" s="6" t="s">
        <v>79</v>
      </c>
    </row>
    <row r="3" ht="12.75">
      <c r="A3" s="77" t="s">
        <v>134</v>
      </c>
    </row>
    <row r="5" ht="12.75">
      <c r="A5" s="77" t="s">
        <v>154</v>
      </c>
    </row>
    <row r="7" ht="12.75">
      <c r="A7" s="77" t="s">
        <v>44</v>
      </c>
    </row>
    <row r="9" ht="12.75">
      <c r="A9" s="77" t="s">
        <v>47</v>
      </c>
    </row>
    <row r="11" ht="12.75">
      <c r="A11" s="77" t="s">
        <v>80</v>
      </c>
    </row>
    <row r="13" ht="12.75">
      <c r="A13" s="77" t="s">
        <v>51</v>
      </c>
    </row>
    <row r="15" ht="12.75">
      <c r="A15" s="77" t="s">
        <v>81</v>
      </c>
    </row>
    <row r="17" ht="12.75">
      <c r="A17" s="77" t="s">
        <v>82</v>
      </c>
    </row>
    <row r="19" ht="12.75">
      <c r="A19" s="77" t="s">
        <v>59</v>
      </c>
    </row>
    <row r="21" ht="12.75">
      <c r="A21" s="77" t="s">
        <v>83</v>
      </c>
    </row>
    <row r="23" ht="12.75">
      <c r="A23" s="6" t="s">
        <v>95</v>
      </c>
    </row>
    <row r="24" ht="12.75">
      <c r="A24" s="79" t="s">
        <v>85</v>
      </c>
    </row>
    <row r="25" ht="12.75">
      <c r="A25" s="79"/>
    </row>
    <row r="26" ht="12.75">
      <c r="A26" s="80" t="s">
        <v>86</v>
      </c>
    </row>
    <row r="27" ht="12.75">
      <c r="A27" s="79"/>
    </row>
    <row r="28" ht="38.25">
      <c r="A28" s="79" t="s">
        <v>178</v>
      </c>
    </row>
    <row r="29" ht="38.25">
      <c r="A29" s="79" t="s">
        <v>181</v>
      </c>
    </row>
    <row r="30" ht="12.75">
      <c r="A30" s="79"/>
    </row>
    <row r="31" ht="30" customHeight="1">
      <c r="A31" s="80" t="s">
        <v>96</v>
      </c>
    </row>
    <row r="32" ht="38.25">
      <c r="A32" s="79" t="s">
        <v>168</v>
      </c>
    </row>
    <row r="33" ht="38.25">
      <c r="A33" s="79" t="s">
        <v>179</v>
      </c>
    </row>
    <row r="34" ht="12.75">
      <c r="A34" s="79"/>
    </row>
    <row r="35" ht="51">
      <c r="A35" s="80" t="s">
        <v>97</v>
      </c>
    </row>
    <row r="36" ht="12.75">
      <c r="A36" s="80"/>
    </row>
    <row r="37" ht="76.5">
      <c r="A37" s="80" t="s">
        <v>170</v>
      </c>
    </row>
    <row r="38" ht="12.75">
      <c r="A38" s="80"/>
    </row>
    <row r="39" ht="51">
      <c r="A39" s="80" t="s">
        <v>98</v>
      </c>
    </row>
    <row r="40" ht="12.75">
      <c r="A40" s="80"/>
    </row>
    <row r="41" ht="25.5">
      <c r="A41" s="80" t="s">
        <v>87</v>
      </c>
    </row>
    <row r="42" ht="12.75">
      <c r="A42" s="80"/>
    </row>
    <row r="43" ht="38.25">
      <c r="A43" s="80" t="s">
        <v>88</v>
      </c>
    </row>
    <row r="44" ht="12.75">
      <c r="A44" s="80"/>
    </row>
    <row r="45" ht="25.5">
      <c r="A45" s="80" t="s">
        <v>89</v>
      </c>
    </row>
    <row r="46" ht="12.75">
      <c r="A46" s="80"/>
    </row>
    <row r="47" ht="25.5">
      <c r="A47" s="80" t="s">
        <v>169</v>
      </c>
    </row>
    <row r="48" ht="12.75">
      <c r="A48" s="80"/>
    </row>
    <row r="49" ht="25.5">
      <c r="A49" s="80" t="s">
        <v>90</v>
      </c>
    </row>
    <row r="50" ht="12.75">
      <c r="A50" s="80"/>
    </row>
    <row r="51" ht="25.5">
      <c r="A51" s="80" t="s">
        <v>91</v>
      </c>
    </row>
    <row r="52" ht="12.75">
      <c r="A52" s="79"/>
    </row>
    <row r="53" ht="25.5">
      <c r="A53" s="80" t="s">
        <v>92</v>
      </c>
    </row>
    <row r="54" ht="12.75">
      <c r="A54" s="79"/>
    </row>
    <row r="55" ht="12.75">
      <c r="A55" s="80"/>
    </row>
    <row r="56" ht="12.75">
      <c r="A56" s="6" t="s">
        <v>93</v>
      </c>
    </row>
    <row r="57" ht="12.75">
      <c r="A57" s="79"/>
    </row>
    <row r="58" ht="51">
      <c r="A58" s="79" t="s">
        <v>155</v>
      </c>
    </row>
    <row r="59" ht="25.5">
      <c r="A59" s="79" t="s">
        <v>94</v>
      </c>
    </row>
  </sheetData>
  <hyperlinks>
    <hyperlink ref="A3" location="'lits '!A1" display="Estimation du nombre de lits touristiques au 1er janvier 2011"/>
    <hyperlink ref="A5" location="'hotellerie tourisme'!A1" display="Hôtellerie de tourisme - Parc au 1er  janvier 2011 - capacité en chambres"/>
    <hyperlink ref="A7" location="'résidences '!A1" display="Résidences de tourisme et résidences hôtelières"/>
    <hyperlink ref="A9" location="campings!A1" display="Campings"/>
    <hyperlink ref="A11" location="'villages vac - mais familiales'!A1" display="villages de vacances et maisons familiales"/>
    <hyperlink ref="A13" location="'meublés classés tourisme'!A1" display="Meublés classés de tourisme"/>
    <hyperlink ref="A15" location="'meublés labellisés - chamb hote'!A1" display="Meublés labellisés de tourisme et chambres d'hôtes"/>
    <hyperlink ref="A17" location="'auberges jeun - CIS - CS'!A1" display="Auberges de jeunesse, centres internationaux de séjours, centres sportifs"/>
    <hyperlink ref="A19" location="'résidences secondaires'!A1" display="Résidences secondaires"/>
    <hyperlink ref="A21" location="'hebergements tourist outre mer'!A1" display="Hébergements touristiques en France d'outre-mer"/>
  </hyperlink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B1" sqref="B1"/>
    </sheetView>
  </sheetViews>
  <sheetFormatPr defaultColWidth="11.421875" defaultRowHeight="12.75"/>
  <cols>
    <col min="1" max="1" width="28.8515625" style="55" customWidth="1"/>
    <col min="2" max="2" width="14.421875" style="55" customWidth="1"/>
    <col min="3" max="3" width="8.421875" style="74" bestFit="1" customWidth="1"/>
    <col min="4" max="4" width="9.421875" style="74" customWidth="1"/>
    <col min="5" max="5" width="13.8515625" style="74" customWidth="1"/>
    <col min="6" max="6" width="14.7109375" style="55" customWidth="1"/>
    <col min="7" max="7" width="13.8515625" style="55" customWidth="1"/>
    <col min="8" max="16384" width="11.421875" style="55" customWidth="1"/>
  </cols>
  <sheetData>
    <row r="1" spans="1:2" ht="15.75">
      <c r="A1" s="171" t="s">
        <v>0</v>
      </c>
      <c r="B1" s="82" t="s">
        <v>84</v>
      </c>
    </row>
    <row r="2" spans="1:4" ht="12.75">
      <c r="A2" s="2" t="s">
        <v>61</v>
      </c>
      <c r="B2" s="2"/>
      <c r="C2" s="251"/>
      <c r="D2" s="251"/>
    </row>
    <row r="3" spans="1:5" ht="12.75">
      <c r="A3" s="252"/>
      <c r="B3" s="2"/>
      <c r="C3" s="251"/>
      <c r="D3" s="172" t="s">
        <v>58</v>
      </c>
      <c r="E3" s="85"/>
    </row>
    <row r="4" spans="1:5" s="86" customFormat="1" ht="12.75">
      <c r="A4" s="302" t="s">
        <v>43</v>
      </c>
      <c r="B4" s="313" t="s">
        <v>59</v>
      </c>
      <c r="C4" s="313"/>
      <c r="D4" s="313"/>
      <c r="E4" s="74"/>
    </row>
    <row r="5" spans="1:7" s="86" customFormat="1" ht="12.75">
      <c r="A5" s="302"/>
      <c r="B5" s="150" t="s">
        <v>17</v>
      </c>
      <c r="C5" s="150" t="s">
        <v>3</v>
      </c>
      <c r="D5" s="253" t="s">
        <v>62</v>
      </c>
      <c r="E5" s="87"/>
      <c r="F5" s="87"/>
      <c r="G5" s="87"/>
    </row>
    <row r="6" spans="1:6" ht="12.75">
      <c r="A6" s="175" t="s">
        <v>20</v>
      </c>
      <c r="B6" s="254">
        <v>25239</v>
      </c>
      <c r="C6" s="255">
        <v>0.8335458012594834</v>
      </c>
      <c r="D6" s="176">
        <v>22</v>
      </c>
      <c r="E6" s="73"/>
      <c r="F6" s="74"/>
    </row>
    <row r="7" spans="1:5" ht="12.75">
      <c r="A7" s="178" t="s">
        <v>21</v>
      </c>
      <c r="B7" s="256">
        <v>179172</v>
      </c>
      <c r="C7" s="257">
        <v>5.9173528389898244</v>
      </c>
      <c r="D7" s="179">
        <v>7</v>
      </c>
      <c r="E7" s="73"/>
    </row>
    <row r="8" spans="1:5" ht="12.75">
      <c r="A8" s="178" t="s">
        <v>22</v>
      </c>
      <c r="B8" s="256">
        <v>90599</v>
      </c>
      <c r="C8" s="257">
        <v>2.992131861337927</v>
      </c>
      <c r="D8" s="179">
        <v>12</v>
      </c>
      <c r="E8" s="73"/>
    </row>
    <row r="9" spans="1:5" ht="12.75">
      <c r="A9" s="178" t="s">
        <v>23</v>
      </c>
      <c r="B9" s="256">
        <v>117657</v>
      </c>
      <c r="C9" s="257">
        <v>3.885752143063792</v>
      </c>
      <c r="D9" s="179">
        <v>9</v>
      </c>
      <c r="E9" s="73"/>
    </row>
    <row r="10" spans="1:5" ht="12.75">
      <c r="A10" s="178" t="s">
        <v>24</v>
      </c>
      <c r="B10" s="256">
        <v>89087</v>
      </c>
      <c r="C10" s="257">
        <v>2.9421963943422322</v>
      </c>
      <c r="D10" s="179">
        <v>13</v>
      </c>
      <c r="E10" s="73"/>
    </row>
    <row r="11" spans="1:5" ht="12.75">
      <c r="A11" s="178" t="s">
        <v>25</v>
      </c>
      <c r="B11" s="256">
        <v>219890</v>
      </c>
      <c r="C11" s="257">
        <v>7.262109681007481</v>
      </c>
      <c r="D11" s="179">
        <v>5</v>
      </c>
      <c r="E11" s="73"/>
    </row>
    <row r="12" spans="1:5" ht="12.75">
      <c r="A12" s="178" t="s">
        <v>26</v>
      </c>
      <c r="B12" s="256">
        <v>96788</v>
      </c>
      <c r="C12" s="257">
        <v>3.1965304097746694</v>
      </c>
      <c r="D12" s="179">
        <v>11</v>
      </c>
      <c r="E12" s="73"/>
    </row>
    <row r="13" spans="1:5" ht="12.75">
      <c r="A13" s="178" t="s">
        <v>27</v>
      </c>
      <c r="B13" s="256">
        <v>31492</v>
      </c>
      <c r="C13" s="257">
        <v>1.0400580202568903</v>
      </c>
      <c r="D13" s="179">
        <v>21</v>
      </c>
      <c r="E13" s="73"/>
    </row>
    <row r="14" spans="1:5" ht="12.75">
      <c r="A14" s="178" t="s">
        <v>28</v>
      </c>
      <c r="B14" s="256">
        <v>64422</v>
      </c>
      <c r="C14" s="257">
        <v>2.127607575923707</v>
      </c>
      <c r="D14" s="179">
        <v>14</v>
      </c>
      <c r="E14" s="73"/>
    </row>
    <row r="15" spans="1:5" ht="12.75">
      <c r="A15" s="178" t="s">
        <v>29</v>
      </c>
      <c r="B15" s="256">
        <v>38851</v>
      </c>
      <c r="C15" s="257">
        <v>1.2830971086307774</v>
      </c>
      <c r="D15" s="179">
        <v>20</v>
      </c>
      <c r="E15" s="73"/>
    </row>
    <row r="16" spans="1:5" ht="12.75">
      <c r="A16" s="178" t="s">
        <v>30</v>
      </c>
      <c r="B16" s="256">
        <v>42543</v>
      </c>
      <c r="C16" s="257">
        <v>1.405029479099101</v>
      </c>
      <c r="D16" s="179">
        <v>19</v>
      </c>
      <c r="E16" s="73"/>
    </row>
    <row r="17" spans="1:5" ht="12.75">
      <c r="A17" s="178" t="s">
        <v>60</v>
      </c>
      <c r="B17" s="256">
        <v>240253</v>
      </c>
      <c r="C17" s="257">
        <v>7.934620206426351</v>
      </c>
      <c r="D17" s="179">
        <v>4</v>
      </c>
      <c r="E17" s="73"/>
    </row>
    <row r="18" spans="1:5" ht="12.75">
      <c r="A18" s="178" t="s">
        <v>32</v>
      </c>
      <c r="B18" s="256">
        <v>317980</v>
      </c>
      <c r="C18" s="257">
        <v>10.501640076250665</v>
      </c>
      <c r="D18" s="179">
        <v>3</v>
      </c>
      <c r="E18" s="73"/>
    </row>
    <row r="19" spans="1:5" ht="12.75">
      <c r="A19" s="178" t="s">
        <v>33</v>
      </c>
      <c r="B19" s="256">
        <v>58869</v>
      </c>
      <c r="C19" s="257">
        <v>1.9442136286835665</v>
      </c>
      <c r="D19" s="179">
        <v>16</v>
      </c>
      <c r="E19" s="73"/>
    </row>
    <row r="20" spans="1:5" ht="12.75">
      <c r="A20" s="178" t="s">
        <v>34</v>
      </c>
      <c r="B20" s="256">
        <v>42782</v>
      </c>
      <c r="C20" s="257">
        <v>1.4129227175990817</v>
      </c>
      <c r="D20" s="179">
        <v>18</v>
      </c>
      <c r="E20" s="73"/>
    </row>
    <row r="21" spans="1:5" ht="12.75">
      <c r="A21" s="178" t="s">
        <v>35</v>
      </c>
      <c r="B21" s="256">
        <v>159969</v>
      </c>
      <c r="C21" s="257">
        <v>5.2831525924829945</v>
      </c>
      <c r="D21" s="179">
        <v>8</v>
      </c>
      <c r="E21" s="73"/>
    </row>
    <row r="22" spans="1:5" ht="12.75">
      <c r="A22" s="178" t="s">
        <v>138</v>
      </c>
      <c r="B22" s="256">
        <v>58961</v>
      </c>
      <c r="C22" s="257">
        <v>1.9472520301145213</v>
      </c>
      <c r="D22" s="179">
        <v>15</v>
      </c>
      <c r="E22" s="73"/>
    </row>
    <row r="23" spans="1:5" ht="12.75">
      <c r="A23" s="178" t="s">
        <v>36</v>
      </c>
      <c r="B23" s="256">
        <v>190502</v>
      </c>
      <c r="C23" s="257">
        <v>6.29153858043243</v>
      </c>
      <c r="D23" s="179">
        <v>6</v>
      </c>
      <c r="E23" s="73"/>
    </row>
    <row r="24" spans="1:5" ht="12.75">
      <c r="A24" s="178" t="s">
        <v>37</v>
      </c>
      <c r="B24" s="256">
        <v>45883</v>
      </c>
      <c r="C24" s="257">
        <v>1.5153366614837702</v>
      </c>
      <c r="D24" s="179">
        <v>17</v>
      </c>
      <c r="E24" s="73"/>
    </row>
    <row r="25" spans="1:5" ht="12.75">
      <c r="A25" s="178" t="s">
        <v>38</v>
      </c>
      <c r="B25" s="256">
        <v>111398</v>
      </c>
      <c r="C25" s="257">
        <v>3.6790417674513227</v>
      </c>
      <c r="D25" s="179">
        <v>10</v>
      </c>
      <c r="E25" s="73"/>
    </row>
    <row r="26" spans="1:5" ht="12.75">
      <c r="A26" s="178" t="s">
        <v>39</v>
      </c>
      <c r="B26" s="256">
        <v>455572</v>
      </c>
      <c r="C26" s="257">
        <v>15.045767572858884</v>
      </c>
      <c r="D26" s="179">
        <v>1</v>
      </c>
      <c r="E26" s="73"/>
    </row>
    <row r="27" spans="1:5" ht="12.75">
      <c r="A27" s="178" t="s">
        <v>40</v>
      </c>
      <c r="B27" s="256">
        <v>349999</v>
      </c>
      <c r="C27" s="257">
        <v>11.559102852530525</v>
      </c>
      <c r="D27" s="182">
        <v>2</v>
      </c>
      <c r="E27" s="73"/>
    </row>
    <row r="28" spans="1:6" s="84" customFormat="1" ht="12.75">
      <c r="A28" s="36" t="s">
        <v>146</v>
      </c>
      <c r="B28" s="258">
        <v>3027908</v>
      </c>
      <c r="C28" s="279">
        <v>100</v>
      </c>
      <c r="D28" s="259"/>
      <c r="E28" s="107"/>
      <c r="F28" s="107"/>
    </row>
    <row r="29" spans="1:6" s="84" customFormat="1" ht="12.75">
      <c r="A29" s="5"/>
      <c r="B29" s="260"/>
      <c r="C29" s="261"/>
      <c r="D29" s="260"/>
      <c r="E29" s="107"/>
      <c r="F29" s="107"/>
    </row>
    <row r="30" spans="1:4" s="98" customFormat="1" ht="12.75">
      <c r="A30" s="48" t="s">
        <v>136</v>
      </c>
      <c r="B30" s="8"/>
      <c r="C30" s="262"/>
      <c r="D30" s="262"/>
    </row>
  </sheetData>
  <mergeCells count="2">
    <mergeCell ref="A4:A5"/>
    <mergeCell ref="B4:D4"/>
  </mergeCells>
  <hyperlinks>
    <hyperlink ref="B1" location="Sommaire!A1" display="Retour au sommaire"/>
  </hyperlink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U26"/>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C1" sqref="C1"/>
    </sheetView>
  </sheetViews>
  <sheetFormatPr defaultColWidth="11.421875" defaultRowHeight="12.75"/>
  <cols>
    <col min="1" max="1" width="40.7109375" style="112" customWidth="1"/>
    <col min="2" max="2" width="11.421875" style="146" customWidth="1"/>
    <col min="3" max="9" width="11.421875" style="112" customWidth="1"/>
    <col min="10" max="10" width="9.28125" style="112" customWidth="1"/>
    <col min="11" max="11" width="9.8515625" style="112" customWidth="1"/>
    <col min="12" max="13" width="11.421875" style="112" customWidth="1"/>
    <col min="14" max="14" width="11.57421875" style="112" bestFit="1" customWidth="1"/>
    <col min="15" max="15" width="13.421875" style="112" customWidth="1"/>
    <col min="16" max="20" width="11.421875" style="112" customWidth="1"/>
    <col min="21" max="21" width="11.00390625" style="112" customWidth="1"/>
    <col min="22" max="16384" width="11.421875" style="112" customWidth="1"/>
  </cols>
  <sheetData>
    <row r="1" spans="1:11" ht="12.75">
      <c r="A1" s="2"/>
      <c r="B1" s="76"/>
      <c r="C1" s="78" t="s">
        <v>84</v>
      </c>
      <c r="D1" s="75"/>
      <c r="E1" s="75"/>
      <c r="F1" s="75"/>
      <c r="G1" s="75"/>
      <c r="H1" s="75"/>
      <c r="I1" s="75"/>
      <c r="J1" s="75"/>
      <c r="K1" s="75"/>
    </row>
    <row r="2" spans="1:11" ht="15.75">
      <c r="A2" s="264" t="s">
        <v>76</v>
      </c>
      <c r="B2" s="110"/>
      <c r="C2" s="111"/>
      <c r="D2" s="111"/>
      <c r="E2" s="111"/>
      <c r="F2" s="111"/>
      <c r="G2" s="111"/>
      <c r="H2" s="111"/>
      <c r="I2" s="111"/>
      <c r="J2" s="111"/>
      <c r="K2" s="111"/>
    </row>
    <row r="3" spans="1:21" ht="13.5" thickBot="1">
      <c r="A3" s="113"/>
      <c r="B3" s="114"/>
      <c r="C3" s="111"/>
      <c r="D3" s="111"/>
      <c r="E3" s="111"/>
      <c r="F3" s="111"/>
      <c r="G3" s="111"/>
      <c r="H3" s="111"/>
      <c r="I3" s="111"/>
      <c r="J3" s="111"/>
      <c r="K3" s="111"/>
      <c r="U3" s="263" t="s">
        <v>103</v>
      </c>
    </row>
    <row r="4" spans="1:21" ht="24.75" customHeight="1">
      <c r="A4" s="329" t="s">
        <v>63</v>
      </c>
      <c r="B4" s="326" t="s">
        <v>64</v>
      </c>
      <c r="C4" s="326"/>
      <c r="D4" s="326" t="s">
        <v>65</v>
      </c>
      <c r="E4" s="326"/>
      <c r="F4" s="326" t="s">
        <v>66</v>
      </c>
      <c r="G4" s="326"/>
      <c r="H4" s="326" t="s">
        <v>67</v>
      </c>
      <c r="I4" s="326"/>
      <c r="J4" s="324" t="s">
        <v>113</v>
      </c>
      <c r="K4" s="325"/>
      <c r="L4" s="326" t="s">
        <v>78</v>
      </c>
      <c r="M4" s="326"/>
      <c r="N4" s="324" t="s">
        <v>114</v>
      </c>
      <c r="O4" s="325"/>
      <c r="P4" s="324" t="s">
        <v>115</v>
      </c>
      <c r="Q4" s="325"/>
      <c r="R4" s="326" t="s">
        <v>110</v>
      </c>
      <c r="S4" s="327"/>
      <c r="T4" s="326" t="s">
        <v>77</v>
      </c>
      <c r="U4" s="328"/>
    </row>
    <row r="5" spans="1:21" ht="12.75">
      <c r="A5" s="330"/>
      <c r="B5" s="116" t="s">
        <v>17</v>
      </c>
      <c r="C5" s="115" t="s">
        <v>18</v>
      </c>
      <c r="D5" s="116" t="s">
        <v>17</v>
      </c>
      <c r="E5" s="115" t="s">
        <v>18</v>
      </c>
      <c r="F5" s="116" t="s">
        <v>17</v>
      </c>
      <c r="G5" s="115" t="s">
        <v>18</v>
      </c>
      <c r="H5" s="116" t="s">
        <v>17</v>
      </c>
      <c r="I5" s="115" t="s">
        <v>18</v>
      </c>
      <c r="J5" s="116" t="s">
        <v>17</v>
      </c>
      <c r="K5" s="115" t="s">
        <v>18</v>
      </c>
      <c r="L5" s="116" t="s">
        <v>17</v>
      </c>
      <c r="M5" s="115" t="s">
        <v>18</v>
      </c>
      <c r="N5" s="116" t="s">
        <v>17</v>
      </c>
      <c r="O5" s="115" t="s">
        <v>18</v>
      </c>
      <c r="P5" s="116" t="s">
        <v>17</v>
      </c>
      <c r="Q5" s="115" t="s">
        <v>18</v>
      </c>
      <c r="R5" s="116" t="s">
        <v>17</v>
      </c>
      <c r="S5" s="115" t="s">
        <v>18</v>
      </c>
      <c r="T5" s="116" t="s">
        <v>17</v>
      </c>
      <c r="U5" s="115" t="s">
        <v>18</v>
      </c>
    </row>
    <row r="6" spans="1:21" ht="12.75">
      <c r="A6" s="117" t="s">
        <v>68</v>
      </c>
      <c r="B6" s="118">
        <v>72</v>
      </c>
      <c r="C6" s="280">
        <v>8920</v>
      </c>
      <c r="D6" s="119">
        <v>73</v>
      </c>
      <c r="E6" s="280">
        <v>7314</v>
      </c>
      <c r="F6" s="119">
        <v>24</v>
      </c>
      <c r="G6" s="280">
        <v>2360</v>
      </c>
      <c r="H6" s="119">
        <v>51</v>
      </c>
      <c r="I6" s="280">
        <v>4194</v>
      </c>
      <c r="J6" s="120"/>
      <c r="K6" s="121"/>
      <c r="L6" s="122">
        <v>64</v>
      </c>
      <c r="M6" s="122">
        <v>4804</v>
      </c>
      <c r="N6" s="123">
        <v>14</v>
      </c>
      <c r="O6" s="122">
        <v>324</v>
      </c>
      <c r="P6" s="122"/>
      <c r="Q6" s="122"/>
      <c r="R6" s="122">
        <v>126</v>
      </c>
      <c r="S6" s="124">
        <v>6010</v>
      </c>
      <c r="T6" s="122">
        <v>6</v>
      </c>
      <c r="U6" s="147">
        <v>102</v>
      </c>
    </row>
    <row r="7" spans="1:21" ht="14.25">
      <c r="A7" s="117" t="s">
        <v>182</v>
      </c>
      <c r="B7" s="123"/>
      <c r="C7" s="281"/>
      <c r="D7" s="125"/>
      <c r="E7" s="282"/>
      <c r="F7" s="127"/>
      <c r="G7" s="281"/>
      <c r="H7" s="119">
        <v>3</v>
      </c>
      <c r="I7" s="282">
        <v>642</v>
      </c>
      <c r="J7" s="126"/>
      <c r="K7" s="129"/>
      <c r="L7" s="130"/>
      <c r="M7" s="123"/>
      <c r="N7" s="126"/>
      <c r="O7" s="126"/>
      <c r="P7" s="126"/>
      <c r="Q7" s="126"/>
      <c r="R7" s="126"/>
      <c r="S7" s="131"/>
      <c r="T7" s="126"/>
      <c r="U7" s="148"/>
    </row>
    <row r="8" spans="1:21" ht="12.75">
      <c r="A8" s="117" t="s">
        <v>101</v>
      </c>
      <c r="B8" s="128">
        <v>9</v>
      </c>
      <c r="C8" s="282">
        <v>182</v>
      </c>
      <c r="D8" s="119">
        <v>24</v>
      </c>
      <c r="E8" s="282">
        <v>1264</v>
      </c>
      <c r="F8" s="119">
        <v>10</v>
      </c>
      <c r="G8" s="282">
        <v>370</v>
      </c>
      <c r="H8" s="119">
        <v>6</v>
      </c>
      <c r="I8" s="282">
        <v>184</v>
      </c>
      <c r="J8" s="126"/>
      <c r="K8" s="129"/>
      <c r="L8" s="123">
        <v>21</v>
      </c>
      <c r="M8" s="123">
        <v>422</v>
      </c>
      <c r="N8" s="126"/>
      <c r="O8" s="126"/>
      <c r="P8" s="126"/>
      <c r="Q8" s="126"/>
      <c r="R8" s="126"/>
      <c r="S8" s="131"/>
      <c r="T8" s="126"/>
      <c r="U8" s="148"/>
    </row>
    <row r="9" spans="1:21" ht="14.25">
      <c r="A9" s="117" t="s">
        <v>69</v>
      </c>
      <c r="B9" s="128">
        <v>15</v>
      </c>
      <c r="C9" s="282">
        <v>1050</v>
      </c>
      <c r="D9" s="119">
        <v>19</v>
      </c>
      <c r="E9" s="282">
        <v>1168</v>
      </c>
      <c r="F9" s="119">
        <v>2</v>
      </c>
      <c r="G9" s="282">
        <v>126</v>
      </c>
      <c r="H9" s="119">
        <v>22</v>
      </c>
      <c r="I9" s="282">
        <v>1040</v>
      </c>
      <c r="J9" s="126"/>
      <c r="K9" s="129"/>
      <c r="L9" s="153" t="s">
        <v>111</v>
      </c>
      <c r="M9" s="123"/>
      <c r="N9" s="126"/>
      <c r="O9" s="126"/>
      <c r="P9" s="126"/>
      <c r="Q9" s="126"/>
      <c r="R9" s="126"/>
      <c r="S9" s="131"/>
      <c r="T9" s="126"/>
      <c r="U9" s="148"/>
    </row>
    <row r="10" spans="1:21" ht="12.75">
      <c r="A10" s="117" t="s">
        <v>70</v>
      </c>
      <c r="B10" s="128">
        <v>32</v>
      </c>
      <c r="C10" s="282">
        <v>5254</v>
      </c>
      <c r="D10" s="119">
        <v>26</v>
      </c>
      <c r="E10" s="282">
        <v>3670</v>
      </c>
      <c r="F10" s="119">
        <v>11</v>
      </c>
      <c r="G10" s="282">
        <v>1820</v>
      </c>
      <c r="H10" s="119">
        <v>18</v>
      </c>
      <c r="I10" s="282">
        <v>2164</v>
      </c>
      <c r="J10" s="126"/>
      <c r="K10" s="129"/>
      <c r="L10" s="123">
        <v>23</v>
      </c>
      <c r="M10" s="123">
        <v>1736</v>
      </c>
      <c r="N10" s="126"/>
      <c r="O10" s="126"/>
      <c r="P10" s="126"/>
      <c r="Q10" s="126"/>
      <c r="R10" s="126"/>
      <c r="S10" s="131"/>
      <c r="T10" s="126"/>
      <c r="U10" s="148"/>
    </row>
    <row r="11" spans="1:21" ht="12.75">
      <c r="A11" s="117" t="s">
        <v>102</v>
      </c>
      <c r="B11" s="128">
        <v>16</v>
      </c>
      <c r="C11" s="282">
        <v>2434</v>
      </c>
      <c r="D11" s="119">
        <v>4</v>
      </c>
      <c r="E11" s="282">
        <v>1212</v>
      </c>
      <c r="F11" s="119">
        <v>1</v>
      </c>
      <c r="G11" s="282">
        <v>44</v>
      </c>
      <c r="H11" s="119">
        <v>5</v>
      </c>
      <c r="I11" s="282">
        <v>806</v>
      </c>
      <c r="J11" s="126"/>
      <c r="K11" s="129"/>
      <c r="L11" s="123">
        <v>20</v>
      </c>
      <c r="M11" s="123">
        <v>2646</v>
      </c>
      <c r="N11" s="126"/>
      <c r="O11" s="126"/>
      <c r="P11" s="126"/>
      <c r="Q11" s="126"/>
      <c r="R11" s="126"/>
      <c r="S11" s="131"/>
      <c r="T11" s="126"/>
      <c r="U11" s="148"/>
    </row>
    <row r="12" spans="1:21" ht="25.5">
      <c r="A12" s="132" t="s">
        <v>71</v>
      </c>
      <c r="B12" s="133">
        <v>3</v>
      </c>
      <c r="C12" s="283">
        <v>1303</v>
      </c>
      <c r="D12" s="134">
        <v>5</v>
      </c>
      <c r="E12" s="283">
        <v>1758</v>
      </c>
      <c r="F12" s="134">
        <v>1</v>
      </c>
      <c r="G12" s="283">
        <v>350</v>
      </c>
      <c r="H12" s="134"/>
      <c r="I12" s="283"/>
      <c r="J12" s="126"/>
      <c r="K12" s="129"/>
      <c r="L12" s="133"/>
      <c r="M12" s="133"/>
      <c r="N12" s="126"/>
      <c r="O12" s="126"/>
      <c r="P12" s="126"/>
      <c r="Q12" s="126"/>
      <c r="R12" s="126"/>
      <c r="S12" s="131"/>
      <c r="T12" s="126"/>
      <c r="U12" s="148"/>
    </row>
    <row r="13" spans="1:21" ht="14.25">
      <c r="A13" s="117" t="s">
        <v>72</v>
      </c>
      <c r="B13" s="123"/>
      <c r="C13" s="281"/>
      <c r="D13" s="127"/>
      <c r="E13" s="281"/>
      <c r="F13" s="127"/>
      <c r="G13" s="281"/>
      <c r="H13" s="127"/>
      <c r="I13" s="281"/>
      <c r="J13" s="126"/>
      <c r="K13" s="129"/>
      <c r="L13" s="123"/>
      <c r="M13" s="123"/>
      <c r="N13" s="126">
        <v>2</v>
      </c>
      <c r="O13" s="126">
        <v>30</v>
      </c>
      <c r="P13" s="126"/>
      <c r="Q13" s="126"/>
      <c r="R13" s="154" t="s">
        <v>116</v>
      </c>
      <c r="S13" s="155" t="s">
        <v>117</v>
      </c>
      <c r="T13" s="126"/>
      <c r="U13" s="148"/>
    </row>
    <row r="14" spans="1:21" ht="12.75">
      <c r="A14" s="117" t="s">
        <v>73</v>
      </c>
      <c r="B14" s="136"/>
      <c r="C14" s="281"/>
      <c r="D14" s="137">
        <v>3</v>
      </c>
      <c r="E14" s="281">
        <v>762</v>
      </c>
      <c r="F14" s="127"/>
      <c r="G14" s="281"/>
      <c r="H14" s="127">
        <v>5</v>
      </c>
      <c r="I14" s="281">
        <v>1239</v>
      </c>
      <c r="J14" s="126"/>
      <c r="K14" s="129"/>
      <c r="L14" s="123"/>
      <c r="M14" s="123"/>
      <c r="N14" s="126"/>
      <c r="O14" s="126"/>
      <c r="P14" s="126"/>
      <c r="Q14" s="126"/>
      <c r="R14" s="154"/>
      <c r="S14" s="155"/>
      <c r="T14" s="126"/>
      <c r="U14" s="148"/>
    </row>
    <row r="15" spans="1:21" ht="14.25">
      <c r="A15" s="117" t="s">
        <v>52</v>
      </c>
      <c r="B15" s="135" t="s">
        <v>118</v>
      </c>
      <c r="C15" s="284" t="s">
        <v>119</v>
      </c>
      <c r="D15" s="135" t="s">
        <v>120</v>
      </c>
      <c r="E15" s="286" t="s">
        <v>158</v>
      </c>
      <c r="F15" s="156" t="s">
        <v>121</v>
      </c>
      <c r="G15" s="286" t="s">
        <v>122</v>
      </c>
      <c r="H15" s="127">
        <v>311</v>
      </c>
      <c r="I15" s="281">
        <v>5370</v>
      </c>
      <c r="J15" s="126"/>
      <c r="K15" s="129"/>
      <c r="L15" s="123">
        <v>600</v>
      </c>
      <c r="M15" s="123">
        <v>3600</v>
      </c>
      <c r="N15" s="126"/>
      <c r="O15" s="126"/>
      <c r="P15" s="126"/>
      <c r="Q15" s="126"/>
      <c r="R15" s="154" t="s">
        <v>123</v>
      </c>
      <c r="S15" s="155" t="s">
        <v>124</v>
      </c>
      <c r="T15" s="126">
        <v>9</v>
      </c>
      <c r="U15" s="148">
        <v>18</v>
      </c>
    </row>
    <row r="16" spans="1:21" ht="14.25">
      <c r="A16" s="117" t="s">
        <v>53</v>
      </c>
      <c r="B16" s="123"/>
      <c r="C16" s="285"/>
      <c r="D16" s="135" t="s">
        <v>125</v>
      </c>
      <c r="E16" s="286" t="s">
        <v>126</v>
      </c>
      <c r="F16" s="156" t="s">
        <v>127</v>
      </c>
      <c r="G16" s="286" t="s">
        <v>128</v>
      </c>
      <c r="H16" s="127">
        <v>125</v>
      </c>
      <c r="I16" s="281">
        <v>953</v>
      </c>
      <c r="J16" s="126"/>
      <c r="K16" s="129"/>
      <c r="L16" s="123">
        <v>19</v>
      </c>
      <c r="M16" s="123">
        <v>384</v>
      </c>
      <c r="N16" s="126"/>
      <c r="O16" s="126"/>
      <c r="P16" s="126"/>
      <c r="Q16" s="126"/>
      <c r="R16" s="154" t="s">
        <v>129</v>
      </c>
      <c r="S16" s="155" t="s">
        <v>130</v>
      </c>
      <c r="T16" s="126"/>
      <c r="U16" s="148"/>
    </row>
    <row r="17" spans="1:21" ht="14.25">
      <c r="A17" s="117" t="s">
        <v>74</v>
      </c>
      <c r="B17" s="123">
        <v>1</v>
      </c>
      <c r="C17" s="281">
        <v>66</v>
      </c>
      <c r="D17" s="137">
        <v>1</v>
      </c>
      <c r="E17" s="281">
        <v>43</v>
      </c>
      <c r="F17" s="138"/>
      <c r="G17" s="281"/>
      <c r="H17" s="127">
        <v>1</v>
      </c>
      <c r="I17" s="281">
        <v>30</v>
      </c>
      <c r="J17" s="126"/>
      <c r="K17" s="129"/>
      <c r="L17" s="123"/>
      <c r="M17" s="123"/>
      <c r="N17" s="126"/>
      <c r="O17" s="126"/>
      <c r="P17" s="126"/>
      <c r="Q17" s="126"/>
      <c r="R17" s="154" t="s">
        <v>131</v>
      </c>
      <c r="S17" s="155" t="s">
        <v>132</v>
      </c>
      <c r="T17" s="126"/>
      <c r="U17" s="148"/>
    </row>
    <row r="18" spans="1:21" ht="14.25">
      <c r="A18" s="140" t="s">
        <v>75</v>
      </c>
      <c r="B18" s="141"/>
      <c r="C18" s="142"/>
      <c r="D18" s="127"/>
      <c r="E18" s="141"/>
      <c r="F18" s="127"/>
      <c r="G18" s="142"/>
      <c r="H18" s="143">
        <v>72</v>
      </c>
      <c r="I18" s="287">
        <v>1567</v>
      </c>
      <c r="J18" s="126"/>
      <c r="K18" s="129"/>
      <c r="L18" s="141"/>
      <c r="M18" s="141"/>
      <c r="N18" s="144">
        <v>1</v>
      </c>
      <c r="O18" s="144">
        <v>20</v>
      </c>
      <c r="P18" s="144"/>
      <c r="Q18" s="144"/>
      <c r="R18" s="154" t="s">
        <v>129</v>
      </c>
      <c r="S18" s="157" t="s">
        <v>133</v>
      </c>
      <c r="T18" s="144"/>
      <c r="U18" s="149"/>
    </row>
    <row r="19" spans="1:21" ht="13.5" thickBot="1">
      <c r="A19" s="265" t="s">
        <v>41</v>
      </c>
      <c r="B19" s="266">
        <v>351</v>
      </c>
      <c r="C19" s="266">
        <v>12261</v>
      </c>
      <c r="D19" s="267">
        <v>552</v>
      </c>
      <c r="E19" s="267">
        <v>11319</v>
      </c>
      <c r="F19" s="266">
        <v>96</v>
      </c>
      <c r="G19" s="268">
        <v>2992</v>
      </c>
      <c r="H19" s="269">
        <v>565</v>
      </c>
      <c r="I19" s="269">
        <v>13353</v>
      </c>
      <c r="J19" s="270">
        <v>65</v>
      </c>
      <c r="K19" s="271">
        <v>1016</v>
      </c>
      <c r="L19" s="272">
        <v>683</v>
      </c>
      <c r="M19" s="272">
        <v>8788</v>
      </c>
      <c r="N19" s="270">
        <v>17</v>
      </c>
      <c r="O19" s="270">
        <v>374</v>
      </c>
      <c r="P19" s="273">
        <v>326</v>
      </c>
      <c r="Q19" s="273">
        <v>8762</v>
      </c>
      <c r="R19" s="273">
        <v>252</v>
      </c>
      <c r="S19" s="274">
        <v>7346</v>
      </c>
      <c r="T19" s="270">
        <v>15</v>
      </c>
      <c r="U19" s="275">
        <v>120</v>
      </c>
    </row>
    <row r="20" spans="1:13" ht="14.25">
      <c r="A20" s="158" t="s">
        <v>148</v>
      </c>
      <c r="B20" s="114"/>
      <c r="C20" s="111"/>
      <c r="D20" s="111"/>
      <c r="E20" s="111"/>
      <c r="F20" s="111"/>
      <c r="G20" s="111"/>
      <c r="H20" s="111"/>
      <c r="I20" s="111"/>
      <c r="M20" s="139"/>
    </row>
    <row r="21" spans="1:13" ht="14.25">
      <c r="A21" s="159" t="s">
        <v>147</v>
      </c>
      <c r="B21" s="114"/>
      <c r="C21" s="111"/>
      <c r="D21" s="111"/>
      <c r="E21" s="111"/>
      <c r="F21" s="111"/>
      <c r="G21" s="111"/>
      <c r="H21" s="111"/>
      <c r="I21" s="111"/>
      <c r="M21" s="139"/>
    </row>
    <row r="22" spans="1:13" ht="14.25">
      <c r="A22" s="159" t="s">
        <v>149</v>
      </c>
      <c r="B22" s="114"/>
      <c r="C22" s="111"/>
      <c r="D22" s="111"/>
      <c r="E22" s="111"/>
      <c r="F22" s="111"/>
      <c r="G22" s="111"/>
      <c r="H22" s="111"/>
      <c r="I22" s="111"/>
      <c r="M22" s="139"/>
    </row>
    <row r="23" spans="1:14" ht="12.75">
      <c r="A23" s="321" t="s">
        <v>175</v>
      </c>
      <c r="B23" s="322"/>
      <c r="C23" s="322"/>
      <c r="D23" s="322"/>
      <c r="E23" s="322"/>
      <c r="F23" s="322"/>
      <c r="G23" s="322"/>
      <c r="H23" s="322"/>
      <c r="I23" s="322"/>
      <c r="J23" s="322"/>
      <c r="K23" s="322"/>
      <c r="M23" s="139"/>
      <c r="N23" s="145"/>
    </row>
    <row r="24" spans="1:19" ht="14.25">
      <c r="A24" s="159" t="s">
        <v>112</v>
      </c>
      <c r="M24" s="139"/>
      <c r="N24" s="145"/>
      <c r="S24" s="139"/>
    </row>
    <row r="25" spans="1:14" ht="12.75">
      <c r="A25" s="321" t="s">
        <v>176</v>
      </c>
      <c r="B25" s="322"/>
      <c r="C25" s="322"/>
      <c r="L25" s="139"/>
      <c r="M25" s="139"/>
      <c r="N25" s="145"/>
    </row>
    <row r="26" spans="1:14" ht="27" customHeight="1">
      <c r="A26" s="323" t="s">
        <v>177</v>
      </c>
      <c r="B26" s="322"/>
      <c r="C26" s="322"/>
      <c r="D26" s="322"/>
      <c r="E26" s="322"/>
      <c r="F26" s="322"/>
      <c r="G26" s="322"/>
      <c r="H26" s="322"/>
      <c r="I26" s="322"/>
      <c r="J26" s="322"/>
      <c r="K26" s="322"/>
      <c r="M26" s="139"/>
      <c r="N26" s="145"/>
    </row>
  </sheetData>
  <mergeCells count="14">
    <mergeCell ref="T4:U4"/>
    <mergeCell ref="A23:K23"/>
    <mergeCell ref="H4:I4"/>
    <mergeCell ref="J4:K4"/>
    <mergeCell ref="L4:M4"/>
    <mergeCell ref="N4:O4"/>
    <mergeCell ref="A4:A5"/>
    <mergeCell ref="B4:C4"/>
    <mergeCell ref="D4:E4"/>
    <mergeCell ref="F4:G4"/>
    <mergeCell ref="A25:C25"/>
    <mergeCell ref="A26:K26"/>
    <mergeCell ref="P4:Q4"/>
    <mergeCell ref="R4:S4"/>
  </mergeCells>
  <hyperlinks>
    <hyperlink ref="C1" location="Sommaire!A1" display="Retour au sommaire"/>
  </hyperlinks>
  <printOptions/>
  <pageMargins left="0.17" right="0.17" top="0.52" bottom="0.3" header="0.4921259845" footer="0.35"/>
  <pageSetup fitToHeight="1" fitToWidth="1" horizontalDpi="600" verticalDpi="600" orientation="landscape" paperSize="9" scale="55" r:id="rId2"/>
  <headerFooter alignWithMargins="0">
    <oddFooter>&amp;C&amp;F&amp;R&amp;D</oddFooter>
  </headerFooter>
  <drawing r:id="rId1"/>
</worksheet>
</file>

<file path=xl/worksheets/sheet2.xml><?xml version="1.0" encoding="utf-8"?>
<worksheet xmlns="http://schemas.openxmlformats.org/spreadsheetml/2006/main" xmlns:r="http://schemas.openxmlformats.org/officeDocument/2006/relationships">
  <dimension ref="A1:H28"/>
  <sheetViews>
    <sheetView workbookViewId="0" topLeftCell="A1">
      <selection activeCell="C31" sqref="C31"/>
    </sheetView>
  </sheetViews>
  <sheetFormatPr defaultColWidth="11.421875" defaultRowHeight="12.75"/>
  <cols>
    <col min="1" max="1" width="48.28125" style="11" customWidth="1"/>
    <col min="2" max="2" width="16.00390625" style="10" customWidth="1"/>
    <col min="3" max="3" width="13.00390625" style="10" customWidth="1"/>
    <col min="4" max="4" width="10.421875" style="10" customWidth="1"/>
    <col min="5" max="5" width="11.57421875" style="10" bestFit="1" customWidth="1"/>
    <col min="6" max="6" width="13.8515625" style="10" customWidth="1"/>
    <col min="7" max="8" width="11.421875" style="10" customWidth="1"/>
    <col min="9" max="16384" width="11.421875" style="11" customWidth="1"/>
  </cols>
  <sheetData>
    <row r="1" spans="1:3" ht="15.75">
      <c r="A1" s="169" t="s">
        <v>0</v>
      </c>
      <c r="C1" s="78" t="s">
        <v>84</v>
      </c>
    </row>
    <row r="2" ht="12.75">
      <c r="A2" s="11" t="s">
        <v>134</v>
      </c>
    </row>
    <row r="3" ht="12.75">
      <c r="H3" s="12"/>
    </row>
    <row r="4" spans="2:8" s="13" customFormat="1" ht="12.75">
      <c r="B4" s="14"/>
      <c r="C4" s="14"/>
      <c r="D4" s="14"/>
      <c r="E4" s="14"/>
      <c r="F4" s="14"/>
      <c r="G4" s="14"/>
      <c r="H4" s="14"/>
    </row>
    <row r="5" spans="2:8" s="13" customFormat="1" ht="12.75">
      <c r="B5" s="298" t="s">
        <v>1</v>
      </c>
      <c r="C5" s="300" t="s">
        <v>2</v>
      </c>
      <c r="D5" s="301"/>
      <c r="E5" s="14"/>
      <c r="F5" s="14"/>
      <c r="G5" s="14"/>
      <c r="H5" s="14"/>
    </row>
    <row r="6" spans="1:8" s="13" customFormat="1" ht="12.75">
      <c r="A6" s="9"/>
      <c r="B6" s="299"/>
      <c r="C6" s="15" t="s">
        <v>153</v>
      </c>
      <c r="D6" s="16" t="s">
        <v>3</v>
      </c>
      <c r="E6" s="14"/>
      <c r="F6" s="14"/>
      <c r="G6" s="14"/>
      <c r="H6" s="14"/>
    </row>
    <row r="7" spans="1:8" s="13" customFormat="1" ht="12.75">
      <c r="A7" s="17" t="s">
        <v>4</v>
      </c>
      <c r="B7" s="160">
        <f>'hotellerie tourisme'!R30/1000</f>
        <v>17.07</v>
      </c>
      <c r="C7" s="161">
        <f>'hotellerie tourisme'!S30*2/1000</f>
        <v>1223.218</v>
      </c>
      <c r="D7" s="162">
        <f>C7/C$16*100</f>
        <v>5.864234330051529</v>
      </c>
      <c r="E7" s="18"/>
      <c r="F7" s="109"/>
      <c r="G7" s="14"/>
      <c r="H7" s="14"/>
    </row>
    <row r="8" spans="1:8" s="13" customFormat="1" ht="12.75">
      <c r="A8" s="19" t="s">
        <v>5</v>
      </c>
      <c r="B8" s="163">
        <f>'résidences '!V30/1000</f>
        <v>2.042</v>
      </c>
      <c r="C8" s="164">
        <f>'résidences '!W30/1000</f>
        <v>653.729</v>
      </c>
      <c r="D8" s="165">
        <f aca="true" t="shared" si="0" ref="D8:D16">C8/C$16*100</f>
        <v>3.13404482631081</v>
      </c>
      <c r="E8" s="18"/>
      <c r="F8" s="109"/>
      <c r="G8" s="14"/>
      <c r="H8" s="14"/>
    </row>
    <row r="9" spans="1:6" ht="12.75">
      <c r="A9" s="19" t="s">
        <v>6</v>
      </c>
      <c r="B9" s="163">
        <f>campings!R28/1000</f>
        <v>7.82</v>
      </c>
      <c r="C9" s="163">
        <f>(campings!S28*3)/1000</f>
        <v>2720.796</v>
      </c>
      <c r="D9" s="165">
        <f t="shared" si="0"/>
        <v>13.043779038786937</v>
      </c>
      <c r="E9" s="20"/>
      <c r="F9" s="109"/>
    </row>
    <row r="10" spans="1:6" ht="12.75">
      <c r="A10" s="19" t="s">
        <v>7</v>
      </c>
      <c r="B10" s="166">
        <f>'villages vac - mais familiales'!B30/1000</f>
        <v>1.116</v>
      </c>
      <c r="C10" s="166">
        <f>'villages vac - mais familiales'!C30/1000</f>
        <v>279.174</v>
      </c>
      <c r="D10" s="165">
        <f t="shared" si="0"/>
        <v>1.3383891954318898</v>
      </c>
      <c r="E10" s="18"/>
      <c r="F10" s="109"/>
    </row>
    <row r="11" spans="1:7" ht="12.75">
      <c r="A11" s="19" t="s">
        <v>8</v>
      </c>
      <c r="B11" s="166">
        <f>'meublés classés tourisme'!B28/1000</f>
        <v>162.554</v>
      </c>
      <c r="C11" s="164">
        <f>'meublés classés tourisme'!C28/1000</f>
        <v>731.493</v>
      </c>
      <c r="D11" s="165">
        <f t="shared" si="0"/>
        <v>3.5068535312531237</v>
      </c>
      <c r="E11" s="18"/>
      <c r="F11" s="109"/>
      <c r="G11" s="18"/>
    </row>
    <row r="12" spans="1:6" ht="12.75">
      <c r="A12" s="19" t="s">
        <v>9</v>
      </c>
      <c r="B12" s="166">
        <f>('meublés labellisés - chamb hote'!D29+'meublés labellisés - chamb hote'!H29+'meublés labellisés - chamb hote'!J29+'meublés labellisés - chamb hote'!N29)/1000</f>
        <v>37.37</v>
      </c>
      <c r="C12" s="164">
        <f>B12*2</f>
        <v>74.74</v>
      </c>
      <c r="D12" s="165">
        <f t="shared" si="0"/>
        <v>0.3583113343885156</v>
      </c>
      <c r="E12" s="20"/>
      <c r="F12" s="109"/>
    </row>
    <row r="13" spans="1:6" ht="12.75">
      <c r="A13" s="19" t="s">
        <v>10</v>
      </c>
      <c r="B13" s="166">
        <f>('auberges jeun - CIS - CS'!B29+'auberges jeun - CIS - CS'!H29)/1000</f>
        <v>0.296</v>
      </c>
      <c r="C13" s="166">
        <f>('auberges jeun - CIS - CS'!C29+'auberges jeun - CIS - CS'!I29)/1000</f>
        <v>36.265</v>
      </c>
      <c r="D13" s="165">
        <f t="shared" si="0"/>
        <v>0.1738581822531378</v>
      </c>
      <c r="E13" s="18"/>
      <c r="F13" s="109"/>
    </row>
    <row r="14" spans="1:8" s="9" customFormat="1" ht="12.75">
      <c r="A14" s="22" t="s">
        <v>11</v>
      </c>
      <c r="B14" s="167">
        <f>SUM(B7:B13)</f>
        <v>228.268</v>
      </c>
      <c r="C14" s="167">
        <f>SUM(C7:C13)</f>
        <v>5719.415000000001</v>
      </c>
      <c r="D14" s="168">
        <f t="shared" si="0"/>
        <v>27.419470438475948</v>
      </c>
      <c r="E14" s="18"/>
      <c r="F14" s="109"/>
      <c r="G14" s="23"/>
      <c r="H14" s="23"/>
    </row>
    <row r="15" spans="1:7" ht="12.75">
      <c r="A15" s="19" t="s">
        <v>13</v>
      </c>
      <c r="B15" s="166">
        <f>'résidences secondaires'!B28/1000</f>
        <v>3027.908</v>
      </c>
      <c r="C15" s="164">
        <f>B15*5</f>
        <v>15139.539999999999</v>
      </c>
      <c r="D15" s="165">
        <f t="shared" si="0"/>
        <v>72.58052956152405</v>
      </c>
      <c r="E15" s="18"/>
      <c r="F15" s="109"/>
      <c r="G15" s="21"/>
    </row>
    <row r="16" spans="1:8" s="9" customFormat="1" ht="12.75">
      <c r="A16" s="22" t="s">
        <v>12</v>
      </c>
      <c r="B16" s="167">
        <f>SUM(B14:B15)</f>
        <v>3256.176</v>
      </c>
      <c r="C16" s="167">
        <f>SUM(C14:C15)</f>
        <v>20858.955</v>
      </c>
      <c r="D16" s="168">
        <f t="shared" si="0"/>
        <v>100</v>
      </c>
      <c r="E16" s="23"/>
      <c r="F16" s="109"/>
      <c r="G16" s="23"/>
      <c r="H16" s="23"/>
    </row>
    <row r="18" spans="1:8" s="26" customFormat="1" ht="11.25">
      <c r="A18" s="24" t="s">
        <v>167</v>
      </c>
      <c r="B18" s="25"/>
      <c r="C18" s="25"/>
      <c r="D18" s="25"/>
      <c r="E18" s="25"/>
      <c r="F18" s="25"/>
      <c r="G18" s="25"/>
      <c r="H18" s="25"/>
    </row>
    <row r="19" spans="1:8" s="26" customFormat="1" ht="11.25">
      <c r="A19" s="26" t="s">
        <v>166</v>
      </c>
      <c r="B19" s="25"/>
      <c r="C19" s="25"/>
      <c r="D19" s="25"/>
      <c r="E19" s="25"/>
      <c r="F19" s="25"/>
      <c r="G19" s="25"/>
      <c r="H19" s="25"/>
    </row>
    <row r="20" spans="1:8" s="26" customFormat="1" ht="11.25">
      <c r="A20" s="26" t="s">
        <v>165</v>
      </c>
      <c r="B20" s="25"/>
      <c r="C20" s="25"/>
      <c r="D20" s="25"/>
      <c r="E20" s="25"/>
      <c r="F20" s="25"/>
      <c r="G20" s="25"/>
      <c r="H20" s="25"/>
    </row>
    <row r="21" spans="1:8" s="26" customFormat="1" ht="11.25">
      <c r="A21" s="26" t="s">
        <v>164</v>
      </c>
      <c r="B21" s="25"/>
      <c r="C21" s="25"/>
      <c r="D21" s="25"/>
      <c r="E21" s="25"/>
      <c r="F21" s="25"/>
      <c r="G21" s="25"/>
      <c r="H21" s="25"/>
    </row>
    <row r="22" spans="1:8" s="26" customFormat="1" ht="11.25">
      <c r="A22" s="26" t="s">
        <v>163</v>
      </c>
      <c r="B22" s="25"/>
      <c r="C22" s="25"/>
      <c r="D22" s="25"/>
      <c r="E22" s="25"/>
      <c r="F22" s="25"/>
      <c r="G22" s="25"/>
      <c r="H22" s="25"/>
    </row>
    <row r="23" spans="1:8" s="26" customFormat="1" ht="11.25">
      <c r="A23" s="26" t="s">
        <v>162</v>
      </c>
      <c r="B23" s="25"/>
      <c r="C23" s="25"/>
      <c r="D23" s="25"/>
      <c r="E23" s="25"/>
      <c r="F23" s="25"/>
      <c r="G23" s="25"/>
      <c r="H23" s="25"/>
    </row>
    <row r="24" spans="1:8" s="26" customFormat="1" ht="11.25">
      <c r="A24" s="26" t="s">
        <v>161</v>
      </c>
      <c r="B24" s="25"/>
      <c r="C24" s="25"/>
      <c r="D24" s="25"/>
      <c r="E24" s="25"/>
      <c r="F24" s="25"/>
      <c r="G24" s="25"/>
      <c r="H24" s="25"/>
    </row>
    <row r="25" spans="1:8" s="26" customFormat="1" ht="11.25">
      <c r="A25" s="26" t="s">
        <v>135</v>
      </c>
      <c r="B25" s="25"/>
      <c r="C25" s="25"/>
      <c r="D25" s="25"/>
      <c r="E25" s="25"/>
      <c r="F25" s="25"/>
      <c r="G25" s="25"/>
      <c r="H25" s="25"/>
    </row>
    <row r="26" spans="1:8" s="26" customFormat="1" ht="11.25">
      <c r="A26" s="26" t="s">
        <v>160</v>
      </c>
      <c r="B26" s="25"/>
      <c r="C26" s="25"/>
      <c r="D26" s="25"/>
      <c r="E26" s="25"/>
      <c r="F26" s="25"/>
      <c r="G26" s="25"/>
      <c r="H26" s="25"/>
    </row>
    <row r="27" spans="2:8" s="27" customFormat="1" ht="12.75">
      <c r="B27" s="28"/>
      <c r="C27" s="28"/>
      <c r="D27" s="28"/>
      <c r="E27" s="28"/>
      <c r="F27" s="28"/>
      <c r="G27" s="28"/>
      <c r="H27" s="28"/>
    </row>
    <row r="28" spans="2:8" s="29" customFormat="1" ht="12.75">
      <c r="B28" s="10"/>
      <c r="C28" s="10"/>
      <c r="D28" s="10"/>
      <c r="E28" s="10"/>
      <c r="F28" s="10"/>
      <c r="G28" s="10"/>
      <c r="H28" s="10"/>
    </row>
  </sheetData>
  <mergeCells count="2">
    <mergeCell ref="B5:B6"/>
    <mergeCell ref="C5:D5"/>
  </mergeCells>
  <hyperlinks>
    <hyperlink ref="C1" location="Sommaire!A1" display="Retour au sommaire"/>
  </hyperlink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34"/>
  <sheetViews>
    <sheetView workbookViewId="0" topLeftCell="A1">
      <selection activeCell="C1" sqref="C1"/>
    </sheetView>
  </sheetViews>
  <sheetFormatPr defaultColWidth="11.421875" defaultRowHeight="12.75"/>
  <cols>
    <col min="1" max="1" width="24.7109375" style="55" customWidth="1"/>
    <col min="2" max="28" width="10.140625" style="81" customWidth="1"/>
    <col min="29" max="29" width="10.140625" style="83" customWidth="1"/>
    <col min="30" max="51" width="10.140625" style="81" customWidth="1"/>
    <col min="52" max="16384" width="10.140625" style="55" customWidth="1"/>
  </cols>
  <sheetData>
    <row r="1" ht="12.75">
      <c r="C1" s="82" t="s">
        <v>84</v>
      </c>
    </row>
    <row r="2" spans="1:23" ht="15.75">
      <c r="A2" s="171" t="s">
        <v>0</v>
      </c>
      <c r="B2" s="1"/>
      <c r="C2" s="1"/>
      <c r="D2" s="1"/>
      <c r="E2" s="1"/>
      <c r="F2" s="1"/>
      <c r="G2" s="1"/>
      <c r="H2" s="1"/>
      <c r="I2" s="1"/>
      <c r="J2" s="1"/>
      <c r="K2" s="1"/>
      <c r="L2" s="1"/>
      <c r="M2" s="1"/>
      <c r="N2" s="1"/>
      <c r="O2" s="1"/>
      <c r="P2" s="1"/>
      <c r="Q2" s="1"/>
      <c r="R2" s="1"/>
      <c r="S2" s="1"/>
      <c r="T2" s="1"/>
      <c r="U2" s="1"/>
      <c r="V2" s="1"/>
      <c r="W2" s="1"/>
    </row>
    <row r="3" spans="1:23" ht="12.75">
      <c r="A3" s="2" t="s">
        <v>42</v>
      </c>
      <c r="B3" s="1"/>
      <c r="C3" s="1"/>
      <c r="D3" s="1"/>
      <c r="E3" s="1"/>
      <c r="F3" s="1"/>
      <c r="G3" s="1"/>
      <c r="H3" s="1"/>
      <c r="I3" s="1"/>
      <c r="J3" s="1"/>
      <c r="K3" s="1"/>
      <c r="L3" s="1"/>
      <c r="M3" s="1"/>
      <c r="N3" s="1"/>
      <c r="O3" s="1"/>
      <c r="P3" s="1"/>
      <c r="Q3" s="1"/>
      <c r="R3" s="1"/>
      <c r="S3" s="1"/>
      <c r="T3" s="1"/>
      <c r="U3" s="1"/>
      <c r="V3" s="1"/>
      <c r="W3" s="1"/>
    </row>
    <row r="4" spans="1:23" ht="12.75">
      <c r="A4" s="11"/>
      <c r="B4" s="1"/>
      <c r="C4" s="1"/>
      <c r="D4" s="1"/>
      <c r="E4" s="1"/>
      <c r="F4" s="1"/>
      <c r="G4" s="1"/>
      <c r="H4" s="1"/>
      <c r="I4" s="1"/>
      <c r="J4" s="1"/>
      <c r="K4" s="1"/>
      <c r="L4" s="1"/>
      <c r="M4" s="1"/>
      <c r="N4" s="1"/>
      <c r="O4" s="1"/>
      <c r="P4" s="1"/>
      <c r="Q4" s="1"/>
      <c r="R4" s="1"/>
      <c r="S4" s="1"/>
      <c r="T4" s="1"/>
      <c r="U4" s="1"/>
      <c r="V4" s="1"/>
      <c r="W4" s="1"/>
    </row>
    <row r="5" spans="1:25" ht="15" customHeight="1">
      <c r="A5" s="2"/>
      <c r="B5" s="1"/>
      <c r="C5" s="1"/>
      <c r="D5" s="1"/>
      <c r="E5" s="1"/>
      <c r="F5" s="1"/>
      <c r="G5" s="1"/>
      <c r="H5" s="1"/>
      <c r="I5" s="1"/>
      <c r="J5" s="1"/>
      <c r="K5" s="1"/>
      <c r="L5" s="1"/>
      <c r="M5" s="1"/>
      <c r="N5" s="1"/>
      <c r="O5" s="1"/>
      <c r="P5" s="1"/>
      <c r="Q5" s="1"/>
      <c r="R5" s="1"/>
      <c r="S5" s="1"/>
      <c r="T5" s="1"/>
      <c r="U5" s="1"/>
      <c r="V5" s="1"/>
      <c r="W5" s="172" t="s">
        <v>99</v>
      </c>
      <c r="Y5" s="85"/>
    </row>
    <row r="6" spans="1:47" s="88" customFormat="1" ht="24" customHeight="1">
      <c r="A6" s="303" t="s">
        <v>43</v>
      </c>
      <c r="B6" s="302" t="s">
        <v>100</v>
      </c>
      <c r="C6" s="302"/>
      <c r="D6" s="302"/>
      <c r="E6" s="302"/>
      <c r="F6" s="302" t="s">
        <v>15</v>
      </c>
      <c r="G6" s="302"/>
      <c r="H6" s="302"/>
      <c r="I6" s="302"/>
      <c r="J6" s="302" t="s">
        <v>16</v>
      </c>
      <c r="K6" s="302"/>
      <c r="L6" s="302"/>
      <c r="M6" s="302"/>
      <c r="N6" s="302" t="s">
        <v>104</v>
      </c>
      <c r="O6" s="302"/>
      <c r="P6" s="302"/>
      <c r="Q6" s="302"/>
      <c r="R6" s="302" t="s">
        <v>41</v>
      </c>
      <c r="S6" s="302"/>
      <c r="T6" s="302"/>
      <c r="U6" s="302"/>
      <c r="V6" s="302" t="s">
        <v>171</v>
      </c>
      <c r="W6" s="302"/>
      <c r="X6" s="86"/>
      <c r="Y6" s="87"/>
      <c r="Z6" s="86"/>
      <c r="AA6" s="86"/>
      <c r="AB6" s="86"/>
      <c r="AC6" s="86"/>
      <c r="AD6" s="86"/>
      <c r="AE6" s="86"/>
      <c r="AF6" s="86"/>
      <c r="AG6" s="86"/>
      <c r="AH6" s="86"/>
      <c r="AI6" s="86"/>
      <c r="AJ6" s="86"/>
      <c r="AK6" s="86"/>
      <c r="AL6" s="86"/>
      <c r="AM6" s="86"/>
      <c r="AN6" s="86"/>
      <c r="AO6" s="86"/>
      <c r="AP6" s="86"/>
      <c r="AQ6" s="86"/>
      <c r="AR6" s="86"/>
      <c r="AS6" s="86"/>
      <c r="AT6" s="86"/>
      <c r="AU6" s="86"/>
    </row>
    <row r="7" spans="1:51" ht="16.5" customHeight="1">
      <c r="A7" s="304"/>
      <c r="B7" s="173" t="s">
        <v>17</v>
      </c>
      <c r="C7" s="173" t="s">
        <v>18</v>
      </c>
      <c r="D7" s="173" t="s">
        <v>3</v>
      </c>
      <c r="E7" s="173" t="s">
        <v>19</v>
      </c>
      <c r="F7" s="173" t="s">
        <v>17</v>
      </c>
      <c r="G7" s="173" t="s">
        <v>18</v>
      </c>
      <c r="H7" s="173" t="s">
        <v>3</v>
      </c>
      <c r="I7" s="173" t="s">
        <v>19</v>
      </c>
      <c r="J7" s="173" t="s">
        <v>17</v>
      </c>
      <c r="K7" s="173" t="s">
        <v>18</v>
      </c>
      <c r="L7" s="173" t="s">
        <v>3</v>
      </c>
      <c r="M7" s="173" t="s">
        <v>19</v>
      </c>
      <c r="N7" s="173" t="s">
        <v>17</v>
      </c>
      <c r="O7" s="173" t="s">
        <v>18</v>
      </c>
      <c r="P7" s="173" t="s">
        <v>3</v>
      </c>
      <c r="Q7" s="173" t="s">
        <v>19</v>
      </c>
      <c r="R7" s="173" t="s">
        <v>17</v>
      </c>
      <c r="S7" s="173" t="s">
        <v>18</v>
      </c>
      <c r="T7" s="173" t="s">
        <v>3</v>
      </c>
      <c r="U7" s="173" t="s">
        <v>19</v>
      </c>
      <c r="V7" s="174" t="s">
        <v>17</v>
      </c>
      <c r="W7" s="174" t="s">
        <v>18</v>
      </c>
      <c r="Y7" s="83"/>
      <c r="AC7" s="81"/>
      <c r="AV7" s="55"/>
      <c r="AW7" s="55"/>
      <c r="AX7" s="55"/>
      <c r="AY7" s="55"/>
    </row>
    <row r="8" spans="1:47" s="90" customFormat="1" ht="12.75" customHeight="1">
      <c r="A8" s="175" t="s">
        <v>20</v>
      </c>
      <c r="B8" s="176">
        <v>68</v>
      </c>
      <c r="C8" s="176">
        <v>2574</v>
      </c>
      <c r="D8" s="177">
        <f>C8/C$30*100</f>
        <v>2.4015002379108625</v>
      </c>
      <c r="E8" s="176">
        <f>RANK(C8,C$8:C$29)</f>
        <v>17</v>
      </c>
      <c r="F8" s="176">
        <v>319</v>
      </c>
      <c r="G8" s="176">
        <v>9317</v>
      </c>
      <c r="H8" s="177">
        <f>G8/G$30*100</f>
        <v>3.601037370860082</v>
      </c>
      <c r="I8" s="176">
        <f>RANK(G8,G$8:G$29)</f>
        <v>10</v>
      </c>
      <c r="J8" s="176">
        <v>140</v>
      </c>
      <c r="K8" s="176">
        <v>5438</v>
      </c>
      <c r="L8" s="177">
        <f>K8/K$30*100</f>
        <v>3.092619342804172</v>
      </c>
      <c r="M8" s="176">
        <f>RANK(K8,K$8:K$29)</f>
        <v>8</v>
      </c>
      <c r="N8" s="176">
        <v>27</v>
      </c>
      <c r="O8" s="176">
        <v>1857</v>
      </c>
      <c r="P8" s="177">
        <f>O8/O$30*100</f>
        <v>2.65828764476001</v>
      </c>
      <c r="Q8" s="176">
        <f>RANK(O8,O$8:O$29)</f>
        <v>6</v>
      </c>
      <c r="R8" s="176">
        <v>554</v>
      </c>
      <c r="S8" s="176">
        <v>19186</v>
      </c>
      <c r="T8" s="177">
        <f>S8/S$30*100</f>
        <v>3.1369714964953097</v>
      </c>
      <c r="U8" s="176">
        <f>RANK(S8,S$8:S$29)</f>
        <v>10</v>
      </c>
      <c r="V8" s="176">
        <v>85</v>
      </c>
      <c r="W8" s="176">
        <v>6317</v>
      </c>
      <c r="Y8" s="187"/>
      <c r="Z8" s="187"/>
      <c r="AA8" s="91"/>
      <c r="AB8" s="91"/>
      <c r="AD8" s="91"/>
      <c r="AE8" s="91"/>
      <c r="AF8" s="91"/>
      <c r="AG8" s="91"/>
      <c r="AH8" s="91"/>
      <c r="AI8" s="91"/>
      <c r="AJ8" s="91"/>
      <c r="AK8" s="91"/>
      <c r="AL8" s="91"/>
      <c r="AM8" s="91"/>
      <c r="AN8" s="91"/>
      <c r="AO8" s="91"/>
      <c r="AP8" s="91"/>
      <c r="AQ8" s="91"/>
      <c r="AR8" s="91"/>
      <c r="AS8" s="91"/>
      <c r="AT8" s="91"/>
      <c r="AU8" s="91"/>
    </row>
    <row r="9" spans="1:47" s="90" customFormat="1" ht="12.75" customHeight="1">
      <c r="A9" s="178" t="s">
        <v>21</v>
      </c>
      <c r="B9" s="179">
        <v>206</v>
      </c>
      <c r="C9" s="179">
        <v>5568</v>
      </c>
      <c r="D9" s="180">
        <f aca="true" t="shared" si="0" ref="D9:D30">C9/C$30*100</f>
        <v>5.194853661494827</v>
      </c>
      <c r="E9" s="179">
        <f aca="true" t="shared" si="1" ref="E9:E29">RANK(C9,C$8:C$29)</f>
        <v>4</v>
      </c>
      <c r="F9" s="179">
        <v>615</v>
      </c>
      <c r="G9" s="179">
        <v>15232</v>
      </c>
      <c r="H9" s="180">
        <f aca="true" t="shared" si="2" ref="H9:H30">G9/G$30*100</f>
        <v>5.8871955815113</v>
      </c>
      <c r="I9" s="179">
        <f aca="true" t="shared" si="3" ref="I9:I29">RANK(G9,G$8:G$29)</f>
        <v>5</v>
      </c>
      <c r="J9" s="179">
        <v>226</v>
      </c>
      <c r="K9" s="179">
        <v>8478</v>
      </c>
      <c r="L9" s="180">
        <f aca="true" t="shared" si="4" ref="L9:L30">K9/K$30*100</f>
        <v>4.82148341086682</v>
      </c>
      <c r="M9" s="179">
        <f aca="true" t="shared" si="5" ref="M9:M29">RANK(K9,K$8:K$29)</f>
        <v>5</v>
      </c>
      <c r="N9" s="179">
        <v>56</v>
      </c>
      <c r="O9" s="179">
        <v>2429</v>
      </c>
      <c r="P9" s="180">
        <f aca="true" t="shared" si="6" ref="P9:P30">O9/O$30*100</f>
        <v>3.47710322515997</v>
      </c>
      <c r="Q9" s="179">
        <f aca="true" t="shared" si="7" ref="Q9:Q29">RANK(O9,O$8:O$29)</f>
        <v>4</v>
      </c>
      <c r="R9" s="179">
        <v>1103</v>
      </c>
      <c r="S9" s="179">
        <v>31707</v>
      </c>
      <c r="T9" s="180">
        <f aca="true" t="shared" si="8" ref="T9:T30">S9/S$30*100</f>
        <v>5.184194477190492</v>
      </c>
      <c r="U9" s="179">
        <f aca="true" t="shared" si="9" ref="U9:U29">RANK(S9,S$8:S$29)</f>
        <v>5</v>
      </c>
      <c r="V9" s="179">
        <v>150</v>
      </c>
      <c r="W9" s="179">
        <v>11054</v>
      </c>
      <c r="Y9" s="187"/>
      <c r="Z9" s="187"/>
      <c r="AA9" s="91"/>
      <c r="AB9" s="91"/>
      <c r="AD9" s="91"/>
      <c r="AE9" s="91"/>
      <c r="AF9" s="91"/>
      <c r="AG9" s="91"/>
      <c r="AH9" s="91"/>
      <c r="AI9" s="91"/>
      <c r="AJ9" s="91"/>
      <c r="AK9" s="91"/>
      <c r="AL9" s="91"/>
      <c r="AM9" s="91"/>
      <c r="AN9" s="91"/>
      <c r="AO9" s="91"/>
      <c r="AP9" s="91"/>
      <c r="AQ9" s="91"/>
      <c r="AR9" s="91"/>
      <c r="AS9" s="91"/>
      <c r="AT9" s="91"/>
      <c r="AU9" s="91"/>
    </row>
    <row r="10" spans="1:47" s="90" customFormat="1" ht="12.75" customHeight="1">
      <c r="A10" s="178" t="s">
        <v>22</v>
      </c>
      <c r="B10" s="179">
        <v>127</v>
      </c>
      <c r="C10" s="179">
        <v>3027</v>
      </c>
      <c r="D10" s="180">
        <f t="shared" si="0"/>
        <v>2.824141888172565</v>
      </c>
      <c r="E10" s="179">
        <f t="shared" si="1"/>
        <v>15</v>
      </c>
      <c r="F10" s="179">
        <v>396</v>
      </c>
      <c r="G10" s="179">
        <v>8612</v>
      </c>
      <c r="H10" s="180">
        <f t="shared" si="2"/>
        <v>3.3285535942735893</v>
      </c>
      <c r="I10" s="179">
        <f t="shared" si="3"/>
        <v>11</v>
      </c>
      <c r="J10" s="179">
        <v>73</v>
      </c>
      <c r="K10" s="179">
        <v>2716</v>
      </c>
      <c r="L10" s="180">
        <f t="shared" si="4"/>
        <v>1.5446035555454452</v>
      </c>
      <c r="M10" s="179">
        <f t="shared" si="5"/>
        <v>17</v>
      </c>
      <c r="N10" s="179">
        <v>10</v>
      </c>
      <c r="O10" s="179">
        <v>411</v>
      </c>
      <c r="P10" s="180">
        <f t="shared" si="6"/>
        <v>0.5883447614412299</v>
      </c>
      <c r="Q10" s="179">
        <f t="shared" si="7"/>
        <v>17</v>
      </c>
      <c r="R10" s="179">
        <v>606</v>
      </c>
      <c r="S10" s="179">
        <v>14766</v>
      </c>
      <c r="T10" s="180">
        <f t="shared" si="8"/>
        <v>2.4142875595355857</v>
      </c>
      <c r="U10" s="179">
        <f t="shared" si="9"/>
        <v>14</v>
      </c>
      <c r="V10" s="179">
        <v>62</v>
      </c>
      <c r="W10" s="179">
        <v>3831</v>
      </c>
      <c r="Y10" s="187"/>
      <c r="Z10" s="187"/>
      <c r="AA10" s="91"/>
      <c r="AB10" s="91"/>
      <c r="AD10" s="91"/>
      <c r="AE10" s="91"/>
      <c r="AF10" s="91"/>
      <c r="AG10" s="91"/>
      <c r="AH10" s="91"/>
      <c r="AI10" s="91"/>
      <c r="AJ10" s="91"/>
      <c r="AK10" s="91"/>
      <c r="AL10" s="91"/>
      <c r="AM10" s="91"/>
      <c r="AN10" s="91"/>
      <c r="AO10" s="91"/>
      <c r="AP10" s="91"/>
      <c r="AQ10" s="91"/>
      <c r="AR10" s="91"/>
      <c r="AS10" s="91"/>
      <c r="AT10" s="91"/>
      <c r="AU10" s="91"/>
    </row>
    <row r="11" spans="1:47" s="90" customFormat="1" ht="12.75" customHeight="1">
      <c r="A11" s="178" t="s">
        <v>24</v>
      </c>
      <c r="B11" s="179">
        <v>118</v>
      </c>
      <c r="C11" s="179">
        <v>3707</v>
      </c>
      <c r="D11" s="180">
        <f t="shared" si="0"/>
        <v>3.4585708554528236</v>
      </c>
      <c r="E11" s="179">
        <f t="shared" si="1"/>
        <v>11</v>
      </c>
      <c r="F11" s="179">
        <v>305</v>
      </c>
      <c r="G11" s="179">
        <v>8025</v>
      </c>
      <c r="H11" s="180">
        <f t="shared" si="2"/>
        <v>3.1016770313568918</v>
      </c>
      <c r="I11" s="179">
        <f t="shared" si="3"/>
        <v>12</v>
      </c>
      <c r="J11" s="179">
        <v>124</v>
      </c>
      <c r="K11" s="179">
        <v>3819</v>
      </c>
      <c r="L11" s="180">
        <f t="shared" si="4"/>
        <v>2.171885485503702</v>
      </c>
      <c r="M11" s="179">
        <f t="shared" si="5"/>
        <v>14</v>
      </c>
      <c r="N11" s="179">
        <v>27</v>
      </c>
      <c r="O11" s="179">
        <v>810</v>
      </c>
      <c r="P11" s="180">
        <f t="shared" si="6"/>
        <v>1.1595115736433</v>
      </c>
      <c r="Q11" s="179">
        <f t="shared" si="7"/>
        <v>14</v>
      </c>
      <c r="R11" s="179">
        <v>574</v>
      </c>
      <c r="S11" s="179">
        <v>16361</v>
      </c>
      <c r="T11" s="180">
        <f t="shared" si="8"/>
        <v>2.6750750888230876</v>
      </c>
      <c r="U11" s="179">
        <f t="shared" si="9"/>
        <v>12</v>
      </c>
      <c r="V11" s="179">
        <v>114</v>
      </c>
      <c r="W11" s="179">
        <v>7112</v>
      </c>
      <c r="Y11" s="187"/>
      <c r="Z11" s="187"/>
      <c r="AA11" s="91"/>
      <c r="AB11" s="91"/>
      <c r="AD11" s="91"/>
      <c r="AE11" s="91"/>
      <c r="AF11" s="91"/>
      <c r="AG11" s="91"/>
      <c r="AH11" s="91"/>
      <c r="AI11" s="91"/>
      <c r="AJ11" s="91"/>
      <c r="AK11" s="91"/>
      <c r="AL11" s="91"/>
      <c r="AM11" s="91"/>
      <c r="AN11" s="91"/>
      <c r="AO11" s="91"/>
      <c r="AP11" s="91"/>
      <c r="AQ11" s="91"/>
      <c r="AR11" s="91"/>
      <c r="AS11" s="91"/>
      <c r="AT11" s="91"/>
      <c r="AU11" s="91"/>
    </row>
    <row r="12" spans="1:47" s="90" customFormat="1" ht="12.75" customHeight="1">
      <c r="A12" s="178" t="s">
        <v>25</v>
      </c>
      <c r="B12" s="179">
        <v>135</v>
      </c>
      <c r="C12" s="179">
        <v>3819</v>
      </c>
      <c r="D12" s="180">
        <f t="shared" si="0"/>
        <v>3.563065038298984</v>
      </c>
      <c r="E12" s="179">
        <f t="shared" si="1"/>
        <v>10</v>
      </c>
      <c r="F12" s="179">
        <v>533</v>
      </c>
      <c r="G12" s="179">
        <v>13545</v>
      </c>
      <c r="H12" s="180">
        <f t="shared" si="2"/>
        <v>5.23516702675752</v>
      </c>
      <c r="I12" s="179">
        <f t="shared" si="3"/>
        <v>6</v>
      </c>
      <c r="J12" s="179">
        <v>189</v>
      </c>
      <c r="K12" s="179">
        <v>6585</v>
      </c>
      <c r="L12" s="180">
        <f t="shared" si="4"/>
        <v>3.7449243053264936</v>
      </c>
      <c r="M12" s="179">
        <f t="shared" si="5"/>
        <v>7</v>
      </c>
      <c r="N12" s="179">
        <v>23</v>
      </c>
      <c r="O12" s="179">
        <v>1224</v>
      </c>
      <c r="P12" s="180">
        <f t="shared" si="6"/>
        <v>1.7521508223943199</v>
      </c>
      <c r="Q12" s="179">
        <f t="shared" si="7"/>
        <v>9</v>
      </c>
      <c r="R12" s="179">
        <v>880</v>
      </c>
      <c r="S12" s="179">
        <v>25173</v>
      </c>
      <c r="T12" s="180">
        <f t="shared" si="8"/>
        <v>4.115864874454104</v>
      </c>
      <c r="U12" s="179">
        <f t="shared" si="9"/>
        <v>7</v>
      </c>
      <c r="V12" s="179">
        <v>133</v>
      </c>
      <c r="W12" s="179">
        <v>8069</v>
      </c>
      <c r="Y12" s="187"/>
      <c r="Z12" s="187"/>
      <c r="AA12" s="91"/>
      <c r="AB12" s="91"/>
      <c r="AD12" s="91"/>
      <c r="AE12" s="91"/>
      <c r="AF12" s="91"/>
      <c r="AG12" s="91"/>
      <c r="AH12" s="91"/>
      <c r="AI12" s="91"/>
      <c r="AJ12" s="91"/>
      <c r="AK12" s="91"/>
      <c r="AL12" s="91"/>
      <c r="AM12" s="91"/>
      <c r="AN12" s="91"/>
      <c r="AO12" s="91"/>
      <c r="AP12" s="91"/>
      <c r="AQ12" s="91"/>
      <c r="AR12" s="91"/>
      <c r="AS12" s="91"/>
      <c r="AT12" s="91"/>
      <c r="AU12" s="91"/>
    </row>
    <row r="13" spans="1:47" s="90" customFormat="1" ht="12.75" customHeight="1">
      <c r="A13" s="178" t="s">
        <v>26</v>
      </c>
      <c r="B13" s="179">
        <v>164</v>
      </c>
      <c r="C13" s="179">
        <v>5021</v>
      </c>
      <c r="D13" s="180">
        <f t="shared" si="0"/>
        <v>4.684511536344383</v>
      </c>
      <c r="E13" s="179">
        <f t="shared" si="1"/>
        <v>6</v>
      </c>
      <c r="F13" s="179">
        <v>354</v>
      </c>
      <c r="G13" s="179">
        <v>9348</v>
      </c>
      <c r="H13" s="180">
        <f t="shared" si="2"/>
        <v>3.613018926993673</v>
      </c>
      <c r="I13" s="179">
        <f t="shared" si="3"/>
        <v>9</v>
      </c>
      <c r="J13" s="179">
        <v>110</v>
      </c>
      <c r="K13" s="179">
        <v>4416</v>
      </c>
      <c r="L13" s="180">
        <f t="shared" si="4"/>
        <v>2.5114025409752156</v>
      </c>
      <c r="M13" s="179">
        <f t="shared" si="5"/>
        <v>11</v>
      </c>
      <c r="N13" s="179">
        <v>25</v>
      </c>
      <c r="O13" s="179">
        <v>820</v>
      </c>
      <c r="P13" s="180">
        <f t="shared" si="6"/>
        <v>1.1738265313425997</v>
      </c>
      <c r="Q13" s="179">
        <f t="shared" si="7"/>
        <v>13</v>
      </c>
      <c r="R13" s="179">
        <v>653</v>
      </c>
      <c r="S13" s="179">
        <v>19605</v>
      </c>
      <c r="T13" s="180">
        <f t="shared" si="8"/>
        <v>3.205479317668641</v>
      </c>
      <c r="U13" s="179">
        <f t="shared" si="9"/>
        <v>9</v>
      </c>
      <c r="V13" s="179">
        <v>140</v>
      </c>
      <c r="W13" s="179">
        <v>8862</v>
      </c>
      <c r="Y13" s="187"/>
      <c r="Z13" s="187"/>
      <c r="AA13" s="91"/>
      <c r="AB13" s="91"/>
      <c r="AD13" s="91"/>
      <c r="AE13" s="91"/>
      <c r="AF13" s="91"/>
      <c r="AG13" s="91"/>
      <c r="AH13" s="91"/>
      <c r="AI13" s="91"/>
      <c r="AJ13" s="91"/>
      <c r="AK13" s="91"/>
      <c r="AL13" s="91"/>
      <c r="AM13" s="91"/>
      <c r="AN13" s="91"/>
      <c r="AO13" s="91"/>
      <c r="AP13" s="91"/>
      <c r="AQ13" s="91"/>
      <c r="AR13" s="91"/>
      <c r="AS13" s="91"/>
      <c r="AT13" s="91"/>
      <c r="AU13" s="91"/>
    </row>
    <row r="14" spans="1:47" s="90" customFormat="1" ht="12.75" customHeight="1">
      <c r="A14" s="178" t="s">
        <v>27</v>
      </c>
      <c r="B14" s="179">
        <v>59</v>
      </c>
      <c r="C14" s="179">
        <v>1991</v>
      </c>
      <c r="D14" s="180">
        <f t="shared" si="0"/>
        <v>1.857570696845582</v>
      </c>
      <c r="E14" s="179">
        <f t="shared" si="1"/>
        <v>19</v>
      </c>
      <c r="F14" s="179">
        <v>160</v>
      </c>
      <c r="G14" s="179">
        <v>4393</v>
      </c>
      <c r="H14" s="180">
        <f t="shared" si="2"/>
        <v>1.697902454673</v>
      </c>
      <c r="I14" s="179">
        <f t="shared" si="3"/>
        <v>18</v>
      </c>
      <c r="J14" s="179">
        <v>65</v>
      </c>
      <c r="K14" s="179">
        <v>2528</v>
      </c>
      <c r="L14" s="180">
        <f t="shared" si="4"/>
        <v>1.4376869618626236</v>
      </c>
      <c r="M14" s="179">
        <f t="shared" si="5"/>
        <v>18</v>
      </c>
      <c r="N14" s="179">
        <v>13</v>
      </c>
      <c r="O14" s="179">
        <v>331</v>
      </c>
      <c r="P14" s="180">
        <f t="shared" si="6"/>
        <v>0.47382509984682997</v>
      </c>
      <c r="Q14" s="179">
        <f t="shared" si="7"/>
        <v>19</v>
      </c>
      <c r="R14" s="179">
        <v>297</v>
      </c>
      <c r="S14" s="179">
        <v>9243</v>
      </c>
      <c r="T14" s="180">
        <f t="shared" si="8"/>
        <v>1.5112596446422468</v>
      </c>
      <c r="U14" s="179">
        <f t="shared" si="9"/>
        <v>19</v>
      </c>
      <c r="V14" s="179">
        <v>62</v>
      </c>
      <c r="W14" s="179">
        <v>3893</v>
      </c>
      <c r="Y14" s="187"/>
      <c r="Z14" s="187"/>
      <c r="AA14" s="91"/>
      <c r="AB14" s="91"/>
      <c r="AD14" s="91"/>
      <c r="AE14" s="91"/>
      <c r="AF14" s="91"/>
      <c r="AG14" s="91"/>
      <c r="AH14" s="91"/>
      <c r="AI14" s="91"/>
      <c r="AJ14" s="91"/>
      <c r="AK14" s="91"/>
      <c r="AL14" s="91"/>
      <c r="AM14" s="91"/>
      <c r="AN14" s="91"/>
      <c r="AO14" s="91"/>
      <c r="AP14" s="91"/>
      <c r="AQ14" s="91"/>
      <c r="AR14" s="91"/>
      <c r="AS14" s="91"/>
      <c r="AT14" s="91"/>
      <c r="AU14" s="91"/>
    </row>
    <row r="15" spans="1:47" s="90" customFormat="1" ht="12.75" customHeight="1">
      <c r="A15" s="178" t="s">
        <v>28</v>
      </c>
      <c r="B15" s="179">
        <v>46</v>
      </c>
      <c r="C15" s="179">
        <v>762</v>
      </c>
      <c r="D15" s="180">
        <f t="shared" si="0"/>
        <v>0.710933636864055</v>
      </c>
      <c r="E15" s="179">
        <f t="shared" si="1"/>
        <v>22</v>
      </c>
      <c r="F15" s="179">
        <v>154</v>
      </c>
      <c r="G15" s="179">
        <v>4262</v>
      </c>
      <c r="H15" s="180">
        <f t="shared" si="2"/>
        <v>1.6472707174633112</v>
      </c>
      <c r="I15" s="179">
        <f t="shared" si="3"/>
        <v>20</v>
      </c>
      <c r="J15" s="179">
        <v>144</v>
      </c>
      <c r="K15" s="179">
        <v>5207</v>
      </c>
      <c r="L15" s="180">
        <f t="shared" si="4"/>
        <v>2.9612484218428325</v>
      </c>
      <c r="M15" s="179">
        <f t="shared" si="5"/>
        <v>10</v>
      </c>
      <c r="N15" s="179">
        <v>26</v>
      </c>
      <c r="O15" s="179">
        <v>902</v>
      </c>
      <c r="P15" s="180">
        <f t="shared" si="6"/>
        <v>1.2912091844768598</v>
      </c>
      <c r="Q15" s="179">
        <f t="shared" si="7"/>
        <v>12</v>
      </c>
      <c r="R15" s="179">
        <v>370</v>
      </c>
      <c r="S15" s="179">
        <v>11133</v>
      </c>
      <c r="T15" s="180">
        <f t="shared" si="8"/>
        <v>1.8202806041114503</v>
      </c>
      <c r="U15" s="179">
        <f t="shared" si="9"/>
        <v>17</v>
      </c>
      <c r="V15" s="179">
        <v>5</v>
      </c>
      <c r="W15" s="179">
        <v>865</v>
      </c>
      <c r="Y15" s="187"/>
      <c r="Z15" s="187"/>
      <c r="AA15" s="91"/>
      <c r="AB15" s="91"/>
      <c r="AD15" s="91"/>
      <c r="AE15" s="91"/>
      <c r="AF15" s="91"/>
      <c r="AG15" s="91"/>
      <c r="AH15" s="91"/>
      <c r="AI15" s="91"/>
      <c r="AJ15" s="91"/>
      <c r="AK15" s="91"/>
      <c r="AL15" s="91"/>
      <c r="AM15" s="91"/>
      <c r="AN15" s="91"/>
      <c r="AO15" s="91"/>
      <c r="AP15" s="91"/>
      <c r="AQ15" s="91"/>
      <c r="AR15" s="91"/>
      <c r="AS15" s="91"/>
      <c r="AT15" s="91"/>
      <c r="AU15" s="91"/>
    </row>
    <row r="16" spans="1:47" s="90" customFormat="1" ht="12.75" customHeight="1">
      <c r="A16" s="178" t="s">
        <v>29</v>
      </c>
      <c r="B16" s="179">
        <v>59</v>
      </c>
      <c r="C16" s="179">
        <v>1659</v>
      </c>
      <c r="D16" s="180">
        <f t="shared" si="0"/>
        <v>1.5478200834087494</v>
      </c>
      <c r="E16" s="179">
        <f t="shared" si="1"/>
        <v>20</v>
      </c>
      <c r="F16" s="179">
        <v>200</v>
      </c>
      <c r="G16" s="179">
        <v>4347</v>
      </c>
      <c r="H16" s="180">
        <f t="shared" si="2"/>
        <v>1.680123371377995</v>
      </c>
      <c r="I16" s="179">
        <f t="shared" si="3"/>
        <v>19</v>
      </c>
      <c r="J16" s="179">
        <v>46</v>
      </c>
      <c r="K16" s="179">
        <v>1438</v>
      </c>
      <c r="L16" s="180">
        <f t="shared" si="4"/>
        <v>0.8177982006164766</v>
      </c>
      <c r="M16" s="179">
        <f t="shared" si="5"/>
        <v>21</v>
      </c>
      <c r="N16" s="179">
        <v>2</v>
      </c>
      <c r="O16" s="179">
        <v>61</v>
      </c>
      <c r="P16" s="180">
        <f t="shared" si="6"/>
        <v>0.08732124196572999</v>
      </c>
      <c r="Q16" s="179">
        <f t="shared" si="7"/>
        <v>22</v>
      </c>
      <c r="R16" s="179">
        <v>307</v>
      </c>
      <c r="S16" s="179">
        <v>7505</v>
      </c>
      <c r="T16" s="180">
        <f t="shared" si="8"/>
        <v>1.2270911644531064</v>
      </c>
      <c r="U16" s="179">
        <f t="shared" si="9"/>
        <v>21</v>
      </c>
      <c r="V16" s="179">
        <v>47</v>
      </c>
      <c r="W16" s="179">
        <v>2865</v>
      </c>
      <c r="Y16" s="187"/>
      <c r="Z16" s="187"/>
      <c r="AA16" s="91"/>
      <c r="AB16" s="91"/>
      <c r="AD16" s="91"/>
      <c r="AE16" s="91"/>
      <c r="AF16" s="91"/>
      <c r="AG16" s="91"/>
      <c r="AH16" s="91"/>
      <c r="AI16" s="91"/>
      <c r="AJ16" s="91"/>
      <c r="AK16" s="91"/>
      <c r="AL16" s="91"/>
      <c r="AM16" s="91"/>
      <c r="AN16" s="91"/>
      <c r="AO16" s="91"/>
      <c r="AP16" s="91"/>
      <c r="AQ16" s="91"/>
      <c r="AR16" s="91"/>
      <c r="AS16" s="91"/>
      <c r="AT16" s="91"/>
      <c r="AU16" s="91"/>
    </row>
    <row r="17" spans="1:47" s="90" customFormat="1" ht="12.75" customHeight="1">
      <c r="A17" s="178" t="s">
        <v>60</v>
      </c>
      <c r="B17" s="179">
        <v>411</v>
      </c>
      <c r="C17" s="179">
        <v>24108</v>
      </c>
      <c r="D17" s="180">
        <f t="shared" si="0"/>
        <v>22.492372857636006</v>
      </c>
      <c r="E17" s="179">
        <f t="shared" si="1"/>
        <v>1</v>
      </c>
      <c r="F17" s="179">
        <v>879</v>
      </c>
      <c r="G17" s="179">
        <v>47314</v>
      </c>
      <c r="H17" s="180">
        <f t="shared" si="2"/>
        <v>18.28694667434517</v>
      </c>
      <c r="I17" s="179">
        <f t="shared" si="3"/>
        <v>1</v>
      </c>
      <c r="J17" s="179">
        <v>795</v>
      </c>
      <c r="K17" s="179">
        <v>46740</v>
      </c>
      <c r="L17" s="180">
        <f t="shared" si="4"/>
        <v>26.581285046463222</v>
      </c>
      <c r="M17" s="179">
        <f t="shared" si="5"/>
        <v>1</v>
      </c>
      <c r="N17" s="179">
        <v>257</v>
      </c>
      <c r="O17" s="179">
        <v>32004</v>
      </c>
      <c r="P17" s="180">
        <f t="shared" si="6"/>
        <v>45.81359062083972</v>
      </c>
      <c r="Q17" s="179">
        <f t="shared" si="7"/>
        <v>1</v>
      </c>
      <c r="R17" s="179">
        <v>2342</v>
      </c>
      <c r="S17" s="179">
        <v>150166</v>
      </c>
      <c r="T17" s="180">
        <f t="shared" si="8"/>
        <v>24.552614497170577</v>
      </c>
      <c r="U17" s="179">
        <f t="shared" si="9"/>
        <v>1</v>
      </c>
      <c r="V17" s="179">
        <v>756</v>
      </c>
      <c r="W17" s="179">
        <v>84635</v>
      </c>
      <c r="Y17" s="187"/>
      <c r="Z17" s="187"/>
      <c r="AA17" s="91"/>
      <c r="AB17" s="91"/>
      <c r="AD17" s="91"/>
      <c r="AE17" s="91"/>
      <c r="AF17" s="91"/>
      <c r="AG17" s="91"/>
      <c r="AH17" s="91"/>
      <c r="AI17" s="91"/>
      <c r="AJ17" s="91"/>
      <c r="AK17" s="91"/>
      <c r="AL17" s="91"/>
      <c r="AM17" s="91"/>
      <c r="AN17" s="91"/>
      <c r="AO17" s="91"/>
      <c r="AP17" s="91"/>
      <c r="AQ17" s="91"/>
      <c r="AR17" s="91"/>
      <c r="AS17" s="91"/>
      <c r="AT17" s="91"/>
      <c r="AU17" s="91"/>
    </row>
    <row r="18" spans="1:47" s="90" customFormat="1" ht="12.75" customHeight="1">
      <c r="A18" s="178" t="s">
        <v>32</v>
      </c>
      <c r="B18" s="179">
        <v>153</v>
      </c>
      <c r="C18" s="179">
        <v>4270</v>
      </c>
      <c r="D18" s="180">
        <f t="shared" si="0"/>
        <v>3.983840721009862</v>
      </c>
      <c r="E18" s="179">
        <f t="shared" si="1"/>
        <v>9</v>
      </c>
      <c r="F18" s="179">
        <v>521</v>
      </c>
      <c r="G18" s="179">
        <v>13215</v>
      </c>
      <c r="H18" s="180">
        <f t="shared" si="2"/>
        <v>5.107621429206396</v>
      </c>
      <c r="I18" s="179">
        <f t="shared" si="3"/>
        <v>7</v>
      </c>
      <c r="J18" s="179">
        <v>217</v>
      </c>
      <c r="K18" s="179">
        <v>7924</v>
      </c>
      <c r="L18" s="180">
        <f t="shared" si="4"/>
        <v>4.506420682673825</v>
      </c>
      <c r="M18" s="179">
        <f t="shared" si="5"/>
        <v>6</v>
      </c>
      <c r="N18" s="179">
        <v>29</v>
      </c>
      <c r="O18" s="179">
        <v>1248</v>
      </c>
      <c r="P18" s="180">
        <f t="shared" si="6"/>
        <v>1.78650672087264</v>
      </c>
      <c r="Q18" s="179">
        <f t="shared" si="7"/>
        <v>8</v>
      </c>
      <c r="R18" s="179">
        <v>920</v>
      </c>
      <c r="S18" s="179">
        <v>26657</v>
      </c>
      <c r="T18" s="180">
        <f t="shared" si="8"/>
        <v>4.358503553741034</v>
      </c>
      <c r="U18" s="179">
        <f t="shared" si="9"/>
        <v>6</v>
      </c>
      <c r="V18" s="179">
        <v>119</v>
      </c>
      <c r="W18" s="179">
        <v>7688</v>
      </c>
      <c r="Y18" s="187"/>
      <c r="Z18" s="187"/>
      <c r="AA18" s="91"/>
      <c r="AB18" s="91"/>
      <c r="AD18" s="91"/>
      <c r="AE18" s="91"/>
      <c r="AF18" s="91"/>
      <c r="AG18" s="91"/>
      <c r="AH18" s="91"/>
      <c r="AI18" s="91"/>
      <c r="AJ18" s="91"/>
      <c r="AK18" s="91"/>
      <c r="AL18" s="91"/>
      <c r="AM18" s="91"/>
      <c r="AN18" s="91"/>
      <c r="AO18" s="91"/>
      <c r="AP18" s="91"/>
      <c r="AQ18" s="91"/>
      <c r="AR18" s="91"/>
      <c r="AS18" s="91"/>
      <c r="AT18" s="91"/>
      <c r="AU18" s="91"/>
    </row>
    <row r="19" spans="1:47" s="90" customFormat="1" ht="12.75" customHeight="1">
      <c r="A19" s="178" t="s">
        <v>33</v>
      </c>
      <c r="B19" s="179">
        <v>65</v>
      </c>
      <c r="C19" s="179">
        <v>1525</v>
      </c>
      <c r="D19" s="180">
        <f t="shared" si="0"/>
        <v>1.4228002575035221</v>
      </c>
      <c r="E19" s="179">
        <f t="shared" si="1"/>
        <v>21</v>
      </c>
      <c r="F19" s="179">
        <v>161</v>
      </c>
      <c r="G19" s="179">
        <v>3414</v>
      </c>
      <c r="H19" s="180">
        <f t="shared" si="2"/>
        <v>1.3195171819379974</v>
      </c>
      <c r="I19" s="179">
        <f t="shared" si="3"/>
        <v>22</v>
      </c>
      <c r="J19" s="179">
        <v>24</v>
      </c>
      <c r="K19" s="179">
        <v>854</v>
      </c>
      <c r="L19" s="180">
        <f t="shared" si="4"/>
        <v>0.485674313857073</v>
      </c>
      <c r="M19" s="179">
        <f t="shared" si="5"/>
        <v>22</v>
      </c>
      <c r="N19" s="179">
        <v>3</v>
      </c>
      <c r="O19" s="179">
        <v>63</v>
      </c>
      <c r="P19" s="180">
        <f t="shared" si="6"/>
        <v>0.09018423350558999</v>
      </c>
      <c r="Q19" s="179">
        <f t="shared" si="7"/>
        <v>21</v>
      </c>
      <c r="R19" s="179">
        <v>253</v>
      </c>
      <c r="S19" s="179">
        <v>5856</v>
      </c>
      <c r="T19" s="180">
        <f t="shared" si="8"/>
        <v>0.9574744648950554</v>
      </c>
      <c r="U19" s="179">
        <f t="shared" si="9"/>
        <v>22</v>
      </c>
      <c r="V19" s="179">
        <v>36</v>
      </c>
      <c r="W19" s="179">
        <v>2005</v>
      </c>
      <c r="Y19" s="187"/>
      <c r="Z19" s="187"/>
      <c r="AA19" s="91"/>
      <c r="AB19" s="91"/>
      <c r="AD19" s="91"/>
      <c r="AE19" s="91"/>
      <c r="AF19" s="91"/>
      <c r="AG19" s="91"/>
      <c r="AH19" s="91"/>
      <c r="AI19" s="91"/>
      <c r="AJ19" s="91"/>
      <c r="AK19" s="91"/>
      <c r="AL19" s="91"/>
      <c r="AM19" s="91"/>
      <c r="AN19" s="91"/>
      <c r="AO19" s="91"/>
      <c r="AP19" s="91"/>
      <c r="AQ19" s="91"/>
      <c r="AR19" s="91"/>
      <c r="AS19" s="91"/>
      <c r="AT19" s="91"/>
      <c r="AU19" s="91"/>
    </row>
    <row r="20" spans="1:47" s="90" customFormat="1" ht="12.75" customHeight="1">
      <c r="A20" s="178" t="s">
        <v>34</v>
      </c>
      <c r="B20" s="179">
        <v>94</v>
      </c>
      <c r="C20" s="179">
        <v>3338</v>
      </c>
      <c r="D20" s="180">
        <f t="shared" si="0"/>
        <v>3.114299842325742</v>
      </c>
      <c r="E20" s="179">
        <f t="shared" si="1"/>
        <v>12</v>
      </c>
      <c r="F20" s="179">
        <v>249</v>
      </c>
      <c r="G20" s="179">
        <v>6738</v>
      </c>
      <c r="H20" s="180">
        <f t="shared" si="2"/>
        <v>2.6042492009075064</v>
      </c>
      <c r="I20" s="179">
        <f t="shared" si="3"/>
        <v>16</v>
      </c>
      <c r="J20" s="179">
        <v>60</v>
      </c>
      <c r="K20" s="179">
        <v>2935</v>
      </c>
      <c r="L20" s="180">
        <f t="shared" si="4"/>
        <v>1.6691500130802215</v>
      </c>
      <c r="M20" s="179">
        <f t="shared" si="5"/>
        <v>16</v>
      </c>
      <c r="N20" s="179">
        <v>13</v>
      </c>
      <c r="O20" s="179">
        <v>371</v>
      </c>
      <c r="P20" s="180">
        <f t="shared" si="6"/>
        <v>0.53108493064403</v>
      </c>
      <c r="Q20" s="179">
        <f t="shared" si="7"/>
        <v>18</v>
      </c>
      <c r="R20" s="179">
        <v>416</v>
      </c>
      <c r="S20" s="179">
        <v>13382</v>
      </c>
      <c r="T20" s="180">
        <f t="shared" si="8"/>
        <v>2.1879991955644864</v>
      </c>
      <c r="U20" s="179">
        <f t="shared" si="9"/>
        <v>16</v>
      </c>
      <c r="V20" s="179">
        <v>89</v>
      </c>
      <c r="W20" s="179">
        <v>5586</v>
      </c>
      <c r="Y20" s="187"/>
      <c r="Z20" s="187"/>
      <c r="AA20" s="91"/>
      <c r="AB20" s="91"/>
      <c r="AD20" s="91"/>
      <c r="AE20" s="91"/>
      <c r="AF20" s="91"/>
      <c r="AG20" s="91"/>
      <c r="AH20" s="91"/>
      <c r="AI20" s="91"/>
      <c r="AJ20" s="91"/>
      <c r="AK20" s="91"/>
      <c r="AL20" s="91"/>
      <c r="AM20" s="91"/>
      <c r="AN20" s="91"/>
      <c r="AO20" s="91"/>
      <c r="AP20" s="91"/>
      <c r="AQ20" s="91"/>
      <c r="AR20" s="91"/>
      <c r="AS20" s="91"/>
      <c r="AT20" s="91"/>
      <c r="AU20" s="91"/>
    </row>
    <row r="21" spans="1:47" s="90" customFormat="1" ht="12.75" customHeight="1">
      <c r="A21" s="178" t="s">
        <v>35</v>
      </c>
      <c r="B21" s="179">
        <v>229</v>
      </c>
      <c r="C21" s="179">
        <v>5409</v>
      </c>
      <c r="D21" s="180">
        <f t="shared" si="0"/>
        <v>5.046509241204295</v>
      </c>
      <c r="E21" s="179">
        <f t="shared" si="1"/>
        <v>5</v>
      </c>
      <c r="F21" s="179">
        <v>641</v>
      </c>
      <c r="G21" s="179">
        <v>16689</v>
      </c>
      <c r="H21" s="180">
        <f t="shared" si="2"/>
        <v>6.450328719790052</v>
      </c>
      <c r="I21" s="179">
        <f t="shared" si="3"/>
        <v>4</v>
      </c>
      <c r="J21" s="179">
        <v>262</v>
      </c>
      <c r="K21" s="179">
        <v>14342</v>
      </c>
      <c r="L21" s="180">
        <f t="shared" si="4"/>
        <v>8.156371205313983</v>
      </c>
      <c r="M21" s="179">
        <f t="shared" si="5"/>
        <v>4</v>
      </c>
      <c r="N21" s="179">
        <v>33</v>
      </c>
      <c r="O21" s="179">
        <v>2320</v>
      </c>
      <c r="P21" s="180">
        <f t="shared" si="6"/>
        <v>3.3210701862375998</v>
      </c>
      <c r="Q21" s="179">
        <f t="shared" si="7"/>
        <v>5</v>
      </c>
      <c r="R21" s="179">
        <v>1165</v>
      </c>
      <c r="S21" s="179">
        <v>38760</v>
      </c>
      <c r="T21" s="180">
        <f t="shared" si="8"/>
        <v>6.337382216416043</v>
      </c>
      <c r="U21" s="179">
        <f t="shared" si="9"/>
        <v>4</v>
      </c>
      <c r="V21" s="179">
        <v>113</v>
      </c>
      <c r="W21" s="179">
        <v>8162</v>
      </c>
      <c r="Y21" s="187"/>
      <c r="Z21" s="187"/>
      <c r="AA21" s="91"/>
      <c r="AB21" s="91"/>
      <c r="AD21" s="91"/>
      <c r="AE21" s="91"/>
      <c r="AF21" s="91"/>
      <c r="AG21" s="91"/>
      <c r="AH21" s="91"/>
      <c r="AI21" s="91"/>
      <c r="AJ21" s="91"/>
      <c r="AK21" s="91"/>
      <c r="AL21" s="91"/>
      <c r="AM21" s="91"/>
      <c r="AN21" s="91"/>
      <c r="AO21" s="91"/>
      <c r="AP21" s="91"/>
      <c r="AQ21" s="91"/>
      <c r="AR21" s="91"/>
      <c r="AS21" s="91"/>
      <c r="AT21" s="91"/>
      <c r="AU21" s="91"/>
    </row>
    <row r="22" spans="1:47" s="90" customFormat="1" ht="12.75" customHeight="1">
      <c r="A22" s="178" t="s">
        <v>138</v>
      </c>
      <c r="B22" s="179">
        <v>93</v>
      </c>
      <c r="C22" s="179">
        <v>4977</v>
      </c>
      <c r="D22" s="180">
        <f t="shared" si="0"/>
        <v>4.643460250226249</v>
      </c>
      <c r="E22" s="179">
        <f t="shared" si="1"/>
        <v>7</v>
      </c>
      <c r="F22" s="179">
        <v>207</v>
      </c>
      <c r="G22" s="179">
        <v>7378</v>
      </c>
      <c r="H22" s="180">
        <f t="shared" si="2"/>
        <v>2.851610359794536</v>
      </c>
      <c r="I22" s="179">
        <f t="shared" si="3"/>
        <v>14</v>
      </c>
      <c r="J22" s="179">
        <v>73</v>
      </c>
      <c r="K22" s="179">
        <v>4260</v>
      </c>
      <c r="L22" s="180">
        <f t="shared" si="4"/>
        <v>2.4226845164298956</v>
      </c>
      <c r="M22" s="179">
        <f t="shared" si="5"/>
        <v>12</v>
      </c>
      <c r="N22" s="179">
        <v>23</v>
      </c>
      <c r="O22" s="179">
        <v>1303</v>
      </c>
      <c r="P22" s="180">
        <f t="shared" si="6"/>
        <v>1.8652389882187896</v>
      </c>
      <c r="Q22" s="179">
        <f t="shared" si="7"/>
        <v>7</v>
      </c>
      <c r="R22" s="179">
        <v>396</v>
      </c>
      <c r="S22" s="179">
        <v>17918</v>
      </c>
      <c r="T22" s="180">
        <f t="shared" si="8"/>
        <v>2.9296494982905745</v>
      </c>
      <c r="U22" s="179">
        <f t="shared" si="9"/>
        <v>11</v>
      </c>
      <c r="V22" s="179">
        <v>153</v>
      </c>
      <c r="W22" s="179">
        <v>11070</v>
      </c>
      <c r="Y22" s="187"/>
      <c r="Z22" s="187"/>
      <c r="AA22" s="91"/>
      <c r="AB22" s="91"/>
      <c r="AD22" s="91"/>
      <c r="AE22" s="91"/>
      <c r="AF22" s="91"/>
      <c r="AG22" s="91"/>
      <c r="AH22" s="91"/>
      <c r="AI22" s="91"/>
      <c r="AJ22" s="91"/>
      <c r="AK22" s="91"/>
      <c r="AL22" s="91"/>
      <c r="AM22" s="91"/>
      <c r="AN22" s="91"/>
      <c r="AO22" s="91"/>
      <c r="AP22" s="91"/>
      <c r="AQ22" s="91"/>
      <c r="AR22" s="91"/>
      <c r="AS22" s="91"/>
      <c r="AT22" s="91"/>
      <c r="AU22" s="91"/>
    </row>
    <row r="23" spans="1:47" s="90" customFormat="1" ht="12.75" customHeight="1">
      <c r="A23" s="178" t="s">
        <v>23</v>
      </c>
      <c r="B23" s="179">
        <v>102</v>
      </c>
      <c r="C23" s="179">
        <v>3189</v>
      </c>
      <c r="D23" s="180">
        <f t="shared" si="0"/>
        <v>2.9752852597893322</v>
      </c>
      <c r="E23" s="179">
        <f t="shared" si="1"/>
        <v>13</v>
      </c>
      <c r="F23" s="179">
        <v>285</v>
      </c>
      <c r="G23" s="179">
        <v>7137</v>
      </c>
      <c r="H23" s="180">
        <f t="shared" si="2"/>
        <v>2.7584634234011385</v>
      </c>
      <c r="I23" s="179">
        <f t="shared" si="3"/>
        <v>15</v>
      </c>
      <c r="J23" s="179">
        <v>99</v>
      </c>
      <c r="K23" s="179">
        <v>3953</v>
      </c>
      <c r="L23" s="180">
        <f t="shared" si="4"/>
        <v>2.24809199376699</v>
      </c>
      <c r="M23" s="179">
        <f t="shared" si="5"/>
        <v>13</v>
      </c>
      <c r="N23" s="179">
        <v>13</v>
      </c>
      <c r="O23" s="179">
        <v>1030</v>
      </c>
      <c r="P23" s="180">
        <f t="shared" si="6"/>
        <v>1.4744406430278998</v>
      </c>
      <c r="Q23" s="179">
        <f t="shared" si="7"/>
        <v>10</v>
      </c>
      <c r="R23" s="179">
        <v>499</v>
      </c>
      <c r="S23" s="179">
        <v>15309</v>
      </c>
      <c r="T23" s="180">
        <f t="shared" si="8"/>
        <v>2.5030697717005475</v>
      </c>
      <c r="U23" s="179">
        <f t="shared" si="9"/>
        <v>13</v>
      </c>
      <c r="V23" s="179">
        <v>94</v>
      </c>
      <c r="W23" s="179">
        <v>6542</v>
      </c>
      <c r="Y23" s="187"/>
      <c r="Z23" s="187"/>
      <c r="AA23" s="91"/>
      <c r="AB23" s="91"/>
      <c r="AD23" s="91"/>
      <c r="AE23" s="91"/>
      <c r="AF23" s="91"/>
      <c r="AG23" s="91"/>
      <c r="AH23" s="91"/>
      <c r="AI23" s="91"/>
      <c r="AJ23" s="91"/>
      <c r="AK23" s="91"/>
      <c r="AL23" s="91"/>
      <c r="AM23" s="91"/>
      <c r="AN23" s="91"/>
      <c r="AO23" s="91"/>
      <c r="AP23" s="91"/>
      <c r="AQ23" s="91"/>
      <c r="AR23" s="91"/>
      <c r="AS23" s="91"/>
      <c r="AT23" s="91"/>
      <c r="AU23" s="91"/>
    </row>
    <row r="24" spans="1:47" s="90" customFormat="1" ht="12.75" customHeight="1">
      <c r="A24" s="178" t="s">
        <v>30</v>
      </c>
      <c r="B24" s="179">
        <v>83</v>
      </c>
      <c r="C24" s="179">
        <v>2951</v>
      </c>
      <c r="D24" s="180">
        <f t="shared" si="0"/>
        <v>2.7532351212412416</v>
      </c>
      <c r="E24" s="179">
        <f t="shared" si="1"/>
        <v>16</v>
      </c>
      <c r="F24" s="179">
        <v>148</v>
      </c>
      <c r="G24" s="179">
        <v>4421</v>
      </c>
      <c r="H24" s="180">
        <f t="shared" si="2"/>
        <v>1.7087245053743076</v>
      </c>
      <c r="I24" s="179">
        <f t="shared" si="3"/>
        <v>17</v>
      </c>
      <c r="J24" s="179">
        <v>48</v>
      </c>
      <c r="K24" s="179">
        <v>2076</v>
      </c>
      <c r="L24" s="180">
        <f t="shared" si="4"/>
        <v>1.1806321727954139</v>
      </c>
      <c r="M24" s="179">
        <f t="shared" si="5"/>
        <v>19</v>
      </c>
      <c r="N24" s="179">
        <v>9</v>
      </c>
      <c r="O24" s="179">
        <v>211</v>
      </c>
      <c r="P24" s="180">
        <f t="shared" si="6"/>
        <v>0.30204560745522996</v>
      </c>
      <c r="Q24" s="179">
        <f t="shared" si="7"/>
        <v>20</v>
      </c>
      <c r="R24" s="179">
        <v>288</v>
      </c>
      <c r="S24" s="179">
        <v>9659</v>
      </c>
      <c r="T24" s="180">
        <f t="shared" si="8"/>
        <v>1.5792769563561033</v>
      </c>
      <c r="U24" s="179">
        <f t="shared" si="9"/>
        <v>18</v>
      </c>
      <c r="V24" s="179">
        <v>75</v>
      </c>
      <c r="W24" s="179">
        <v>4878</v>
      </c>
      <c r="Y24" s="187"/>
      <c r="Z24" s="187"/>
      <c r="AA24" s="91"/>
      <c r="AB24" s="91"/>
      <c r="AD24" s="91"/>
      <c r="AE24" s="91"/>
      <c r="AF24" s="91"/>
      <c r="AG24" s="91"/>
      <c r="AH24" s="91"/>
      <c r="AI24" s="91"/>
      <c r="AJ24" s="91"/>
      <c r="AK24" s="91"/>
      <c r="AL24" s="91"/>
      <c r="AM24" s="91"/>
      <c r="AN24" s="91"/>
      <c r="AO24" s="91"/>
      <c r="AP24" s="91"/>
      <c r="AQ24" s="91"/>
      <c r="AR24" s="91"/>
      <c r="AS24" s="91"/>
      <c r="AT24" s="91"/>
      <c r="AU24" s="91"/>
    </row>
    <row r="25" spans="1:47" s="90" customFormat="1" ht="12.75" customHeight="1">
      <c r="A25" s="178" t="s">
        <v>36</v>
      </c>
      <c r="B25" s="179">
        <v>154</v>
      </c>
      <c r="C25" s="179">
        <v>4815</v>
      </c>
      <c r="D25" s="180">
        <f t="shared" si="0"/>
        <v>4.492316878609481</v>
      </c>
      <c r="E25" s="179">
        <f t="shared" si="1"/>
        <v>8</v>
      </c>
      <c r="F25" s="179">
        <v>384</v>
      </c>
      <c r="G25" s="179">
        <v>10403</v>
      </c>
      <c r="H25" s="180">
        <f t="shared" si="2"/>
        <v>4.020778337346511</v>
      </c>
      <c r="I25" s="179">
        <f t="shared" si="3"/>
        <v>8</v>
      </c>
      <c r="J25" s="179">
        <v>118</v>
      </c>
      <c r="K25" s="179">
        <v>5397</v>
      </c>
      <c r="L25" s="180">
        <f t="shared" si="4"/>
        <v>3.0693024260967485</v>
      </c>
      <c r="M25" s="179">
        <f t="shared" si="5"/>
        <v>9</v>
      </c>
      <c r="N25" s="179">
        <v>19</v>
      </c>
      <c r="O25" s="179">
        <v>1021</v>
      </c>
      <c r="P25" s="180">
        <f t="shared" si="6"/>
        <v>1.46155718109853</v>
      </c>
      <c r="Q25" s="179">
        <f t="shared" si="7"/>
        <v>11</v>
      </c>
      <c r="R25" s="179">
        <v>675</v>
      </c>
      <c r="S25" s="179">
        <v>21636</v>
      </c>
      <c r="T25" s="180">
        <f t="shared" si="8"/>
        <v>3.537554221733166</v>
      </c>
      <c r="U25" s="179">
        <f t="shared" si="9"/>
        <v>8</v>
      </c>
      <c r="V25" s="179">
        <v>140</v>
      </c>
      <c r="W25" s="179">
        <v>9079</v>
      </c>
      <c r="Y25" s="187"/>
      <c r="Z25" s="187"/>
      <c r="AA25" s="91"/>
      <c r="AB25" s="91"/>
      <c r="AD25" s="91"/>
      <c r="AE25" s="91"/>
      <c r="AF25" s="91"/>
      <c r="AG25" s="91"/>
      <c r="AH25" s="91"/>
      <c r="AI25" s="91"/>
      <c r="AJ25" s="91"/>
      <c r="AK25" s="91"/>
      <c r="AL25" s="91"/>
      <c r="AM25" s="91"/>
      <c r="AN25" s="91"/>
      <c r="AO25" s="91"/>
      <c r="AP25" s="91"/>
      <c r="AQ25" s="91"/>
      <c r="AR25" s="91"/>
      <c r="AS25" s="91"/>
      <c r="AT25" s="91"/>
      <c r="AU25" s="91"/>
    </row>
    <row r="26" spans="1:47" s="90" customFormat="1" ht="12.75" customHeight="1">
      <c r="A26" s="178" t="s">
        <v>37</v>
      </c>
      <c r="B26" s="179">
        <v>54</v>
      </c>
      <c r="C26" s="179">
        <v>2227</v>
      </c>
      <c r="D26" s="180">
        <f t="shared" si="0"/>
        <v>2.0777548678428484</v>
      </c>
      <c r="E26" s="179">
        <f t="shared" si="1"/>
        <v>18</v>
      </c>
      <c r="F26" s="179">
        <v>124</v>
      </c>
      <c r="G26" s="179">
        <v>3801</v>
      </c>
      <c r="H26" s="180">
        <f t="shared" si="2"/>
        <v>1.469093382702498</v>
      </c>
      <c r="I26" s="179">
        <f t="shared" si="3"/>
        <v>21</v>
      </c>
      <c r="J26" s="179">
        <v>52</v>
      </c>
      <c r="K26" s="179">
        <v>1839</v>
      </c>
      <c r="L26" s="180">
        <f t="shared" si="4"/>
        <v>1.045849020120793</v>
      </c>
      <c r="M26" s="179">
        <f t="shared" si="5"/>
        <v>20</v>
      </c>
      <c r="N26" s="179">
        <v>9</v>
      </c>
      <c r="O26" s="179">
        <v>667</v>
      </c>
      <c r="P26" s="180">
        <f t="shared" si="6"/>
        <v>0.95480767854331</v>
      </c>
      <c r="Q26" s="179">
        <f t="shared" si="7"/>
        <v>15</v>
      </c>
      <c r="R26" s="179">
        <v>239</v>
      </c>
      <c r="S26" s="179">
        <v>8534</v>
      </c>
      <c r="T26" s="180">
        <f t="shared" si="8"/>
        <v>1.3953359090530062</v>
      </c>
      <c r="U26" s="179">
        <f t="shared" si="9"/>
        <v>20</v>
      </c>
      <c r="V26" s="179">
        <v>74</v>
      </c>
      <c r="W26" s="179">
        <v>4946</v>
      </c>
      <c r="Y26" s="187"/>
      <c r="Z26" s="187"/>
      <c r="AA26" s="91"/>
      <c r="AB26" s="91"/>
      <c r="AD26" s="91"/>
      <c r="AE26" s="91"/>
      <c r="AF26" s="91"/>
      <c r="AG26" s="91"/>
      <c r="AH26" s="91"/>
      <c r="AI26" s="91"/>
      <c r="AJ26" s="91"/>
      <c r="AK26" s="91"/>
      <c r="AL26" s="91"/>
      <c r="AM26" s="91"/>
      <c r="AN26" s="91"/>
      <c r="AO26" s="91"/>
      <c r="AP26" s="91"/>
      <c r="AQ26" s="91"/>
      <c r="AR26" s="91"/>
      <c r="AS26" s="91"/>
      <c r="AT26" s="91"/>
      <c r="AU26" s="91"/>
    </row>
    <row r="27" spans="1:47" s="90" customFormat="1" ht="12.75" customHeight="1">
      <c r="A27" s="178" t="s">
        <v>38</v>
      </c>
      <c r="B27" s="179">
        <v>83</v>
      </c>
      <c r="C27" s="179">
        <v>3068</v>
      </c>
      <c r="D27" s="180">
        <f t="shared" si="0"/>
        <v>2.8623942229644626</v>
      </c>
      <c r="E27" s="179">
        <f t="shared" si="1"/>
        <v>14</v>
      </c>
      <c r="F27" s="179">
        <v>297</v>
      </c>
      <c r="G27" s="179">
        <v>7950</v>
      </c>
      <c r="H27" s="180">
        <f t="shared" si="2"/>
        <v>3.0726893955498182</v>
      </c>
      <c r="I27" s="179">
        <f t="shared" si="3"/>
        <v>13</v>
      </c>
      <c r="J27" s="179">
        <v>80</v>
      </c>
      <c r="K27" s="179">
        <v>3214</v>
      </c>
      <c r="L27" s="180">
        <f t="shared" si="4"/>
        <v>1.8278187877478134</v>
      </c>
      <c r="M27" s="179">
        <f t="shared" si="5"/>
        <v>15</v>
      </c>
      <c r="N27" s="179">
        <v>9</v>
      </c>
      <c r="O27" s="179">
        <v>472</v>
      </c>
      <c r="P27" s="180">
        <f t="shared" si="6"/>
        <v>0.6756660034069599</v>
      </c>
      <c r="Q27" s="179">
        <f t="shared" si="7"/>
        <v>16</v>
      </c>
      <c r="R27" s="179">
        <v>469</v>
      </c>
      <c r="S27" s="179">
        <v>14704</v>
      </c>
      <c r="T27" s="180">
        <f t="shared" si="8"/>
        <v>2.404150364039771</v>
      </c>
      <c r="U27" s="179">
        <f t="shared" si="9"/>
        <v>15</v>
      </c>
      <c r="V27" s="179">
        <v>87</v>
      </c>
      <c r="W27" s="179">
        <v>6097</v>
      </c>
      <c r="Y27" s="187"/>
      <c r="Z27" s="187"/>
      <c r="AA27" s="91"/>
      <c r="AB27" s="91"/>
      <c r="AD27" s="91"/>
      <c r="AE27" s="91"/>
      <c r="AF27" s="91"/>
      <c r="AG27" s="91"/>
      <c r="AH27" s="91"/>
      <c r="AI27" s="91"/>
      <c r="AJ27" s="91"/>
      <c r="AK27" s="91"/>
      <c r="AL27" s="91"/>
      <c r="AM27" s="91"/>
      <c r="AN27" s="91"/>
      <c r="AO27" s="91"/>
      <c r="AP27" s="91"/>
      <c r="AQ27" s="91"/>
      <c r="AR27" s="91"/>
      <c r="AS27" s="91"/>
      <c r="AT27" s="91"/>
      <c r="AU27" s="91"/>
    </row>
    <row r="28" spans="1:47" s="90" customFormat="1" ht="12.75" customHeight="1">
      <c r="A28" s="178" t="s">
        <v>39</v>
      </c>
      <c r="B28" s="179">
        <v>293</v>
      </c>
      <c r="C28" s="179">
        <v>8701</v>
      </c>
      <c r="D28" s="180">
        <f t="shared" si="0"/>
        <v>8.11789182986108</v>
      </c>
      <c r="E28" s="179">
        <f t="shared" si="1"/>
        <v>3</v>
      </c>
      <c r="F28" s="179">
        <v>928</v>
      </c>
      <c r="G28" s="179">
        <v>23583</v>
      </c>
      <c r="H28" s="180">
        <f t="shared" si="2"/>
        <v>9.114872203176272</v>
      </c>
      <c r="I28" s="179">
        <f t="shared" si="3"/>
        <v>3</v>
      </c>
      <c r="J28" s="179">
        <v>559</v>
      </c>
      <c r="K28" s="179">
        <v>21658</v>
      </c>
      <c r="L28" s="180">
        <f t="shared" si="4"/>
        <v>12.317019074375276</v>
      </c>
      <c r="M28" s="179">
        <f t="shared" si="5"/>
        <v>2</v>
      </c>
      <c r="N28" s="179">
        <v>205</v>
      </c>
      <c r="O28" s="179">
        <v>14065</v>
      </c>
      <c r="P28" s="180">
        <f t="shared" si="6"/>
        <v>20.133988004065447</v>
      </c>
      <c r="Q28" s="179">
        <f t="shared" si="7"/>
        <v>2</v>
      </c>
      <c r="R28" s="179">
        <v>1985</v>
      </c>
      <c r="S28" s="179">
        <v>68007</v>
      </c>
      <c r="T28" s="180">
        <f t="shared" si="8"/>
        <v>11.119358936837097</v>
      </c>
      <c r="U28" s="179">
        <f t="shared" si="9"/>
        <v>2</v>
      </c>
      <c r="V28" s="179">
        <v>295</v>
      </c>
      <c r="W28" s="179">
        <v>24981</v>
      </c>
      <c r="Y28" s="187"/>
      <c r="Z28" s="187"/>
      <c r="AA28" s="91"/>
      <c r="AB28" s="91"/>
      <c r="AD28" s="91"/>
      <c r="AE28" s="91"/>
      <c r="AF28" s="91"/>
      <c r="AG28" s="91"/>
      <c r="AH28" s="91"/>
      <c r="AI28" s="91"/>
      <c r="AJ28" s="91"/>
      <c r="AK28" s="91"/>
      <c r="AL28" s="91"/>
      <c r="AM28" s="91"/>
      <c r="AN28" s="91"/>
      <c r="AO28" s="91"/>
      <c r="AP28" s="91"/>
      <c r="AQ28" s="91"/>
      <c r="AR28" s="91"/>
      <c r="AS28" s="91"/>
      <c r="AT28" s="91"/>
      <c r="AU28" s="91"/>
    </row>
    <row r="29" spans="1:47" s="90" customFormat="1" ht="12.75" customHeight="1">
      <c r="A29" s="181" t="s">
        <v>40</v>
      </c>
      <c r="B29" s="182">
        <v>364</v>
      </c>
      <c r="C29" s="182">
        <v>10477</v>
      </c>
      <c r="D29" s="183">
        <f t="shared" si="0"/>
        <v>9.77487101499305</v>
      </c>
      <c r="E29" s="182">
        <f t="shared" si="1"/>
        <v>2</v>
      </c>
      <c r="F29" s="182">
        <v>1130</v>
      </c>
      <c r="G29" s="182">
        <v>29607</v>
      </c>
      <c r="H29" s="183">
        <f t="shared" si="2"/>
        <v>11.443159111200437</v>
      </c>
      <c r="I29" s="182">
        <f t="shared" si="3"/>
        <v>2</v>
      </c>
      <c r="J29" s="182">
        <v>464</v>
      </c>
      <c r="K29" s="182">
        <v>20021</v>
      </c>
      <c r="L29" s="183">
        <f t="shared" si="4"/>
        <v>11.386048521934963</v>
      </c>
      <c r="M29" s="182">
        <f t="shared" si="5"/>
        <v>3</v>
      </c>
      <c r="N29" s="182">
        <v>121</v>
      </c>
      <c r="O29" s="182">
        <v>6237</v>
      </c>
      <c r="P29" s="183">
        <f t="shared" si="6"/>
        <v>8.928239117053408</v>
      </c>
      <c r="Q29" s="182">
        <f t="shared" si="7"/>
        <v>3</v>
      </c>
      <c r="R29" s="182">
        <v>2079</v>
      </c>
      <c r="S29" s="182">
        <v>66342</v>
      </c>
      <c r="T29" s="183">
        <f t="shared" si="8"/>
        <v>10.847126186828513</v>
      </c>
      <c r="U29" s="182">
        <f t="shared" si="9"/>
        <v>3</v>
      </c>
      <c r="V29" s="182">
        <v>307</v>
      </c>
      <c r="W29" s="182">
        <v>22277</v>
      </c>
      <c r="Y29" s="187"/>
      <c r="Z29" s="187"/>
      <c r="AA29" s="91"/>
      <c r="AB29" s="91"/>
      <c r="AD29" s="91"/>
      <c r="AE29" s="91"/>
      <c r="AF29" s="91"/>
      <c r="AG29" s="91"/>
      <c r="AH29" s="91"/>
      <c r="AI29" s="91"/>
      <c r="AJ29" s="91"/>
      <c r="AK29" s="91"/>
      <c r="AL29" s="91"/>
      <c r="AM29" s="91"/>
      <c r="AN29" s="91"/>
      <c r="AO29" s="91"/>
      <c r="AP29" s="91"/>
      <c r="AQ29" s="91"/>
      <c r="AR29" s="91"/>
      <c r="AS29" s="91"/>
      <c r="AT29" s="91"/>
      <c r="AU29" s="91"/>
    </row>
    <row r="30" spans="1:47" s="84" customFormat="1" ht="12.75" customHeight="1">
      <c r="A30" s="36" t="s">
        <v>41</v>
      </c>
      <c r="B30" s="184">
        <f>SUM(B8:B29)</f>
        <v>3160</v>
      </c>
      <c r="C30" s="184">
        <f>SUM(C8:C29)</f>
        <v>107183</v>
      </c>
      <c r="D30" s="185">
        <f t="shared" si="0"/>
        <v>100</v>
      </c>
      <c r="E30" s="33"/>
      <c r="F30" s="184">
        <f>SUM(F8:F29)</f>
        <v>8990</v>
      </c>
      <c r="G30" s="184">
        <f>SUM(G8:G29)</f>
        <v>258731</v>
      </c>
      <c r="H30" s="185">
        <f t="shared" si="2"/>
        <v>100</v>
      </c>
      <c r="I30" s="33"/>
      <c r="J30" s="184">
        <f>SUM(J8:J29)</f>
        <v>3968</v>
      </c>
      <c r="K30" s="184">
        <f>SUM(K8:K29)</f>
        <v>175838</v>
      </c>
      <c r="L30" s="185">
        <f t="shared" si="4"/>
        <v>100</v>
      </c>
      <c r="M30" s="33"/>
      <c r="N30" s="184">
        <f>SUM(N8:N29)</f>
        <v>952</v>
      </c>
      <c r="O30" s="184">
        <f>SUM(O8:O29)</f>
        <v>69857</v>
      </c>
      <c r="P30" s="185">
        <f t="shared" si="6"/>
        <v>100</v>
      </c>
      <c r="Q30" s="33"/>
      <c r="R30" s="184">
        <f>SUM(R8:R29)</f>
        <v>17070</v>
      </c>
      <c r="S30" s="184">
        <f>SUM(S8:S29)</f>
        <v>611609</v>
      </c>
      <c r="T30" s="185">
        <f t="shared" si="8"/>
        <v>100</v>
      </c>
      <c r="U30" s="33"/>
      <c r="V30" s="184">
        <f>SUM(V8:V29)</f>
        <v>3136</v>
      </c>
      <c r="W30" s="184">
        <f>SUM(W8:W29)</f>
        <v>250814</v>
      </c>
      <c r="Z30" s="94"/>
      <c r="AA30" s="94"/>
      <c r="AB30" s="94"/>
      <c r="AC30" s="94"/>
      <c r="AD30" s="94"/>
      <c r="AE30" s="94"/>
      <c r="AF30" s="94"/>
      <c r="AG30" s="94"/>
      <c r="AH30" s="94"/>
      <c r="AI30" s="94"/>
      <c r="AJ30" s="94"/>
      <c r="AK30" s="94"/>
      <c r="AL30" s="94"/>
      <c r="AM30" s="94"/>
      <c r="AN30" s="94"/>
      <c r="AO30" s="94"/>
      <c r="AP30" s="94"/>
      <c r="AQ30" s="94"/>
      <c r="AR30" s="94"/>
      <c r="AS30" s="94"/>
      <c r="AT30" s="94"/>
      <c r="AU30" s="94"/>
    </row>
    <row r="31" spans="1:51" s="98" customFormat="1" ht="12.75">
      <c r="A31" s="37" t="s">
        <v>137</v>
      </c>
      <c r="B31" s="38"/>
      <c r="C31" s="38"/>
      <c r="D31" s="38"/>
      <c r="E31" s="38"/>
      <c r="F31" s="38"/>
      <c r="G31" s="38"/>
      <c r="H31" s="38"/>
      <c r="I31" s="38"/>
      <c r="J31" s="38"/>
      <c r="K31" s="38"/>
      <c r="L31" s="38"/>
      <c r="M31" s="38"/>
      <c r="N31" s="38"/>
      <c r="O31" s="38"/>
      <c r="P31" s="38"/>
      <c r="Q31" s="38"/>
      <c r="R31" s="38"/>
      <c r="S31" s="38"/>
      <c r="T31" s="38"/>
      <c r="U31" s="38"/>
      <c r="V31" s="38"/>
      <c r="W31" s="38"/>
      <c r="X31" s="95"/>
      <c r="Y31" s="95"/>
      <c r="Z31" s="95"/>
      <c r="AA31" s="95"/>
      <c r="AB31" s="95"/>
      <c r="AC31" s="96"/>
      <c r="AD31" s="95"/>
      <c r="AE31" s="95"/>
      <c r="AF31" s="97"/>
      <c r="AG31" s="97"/>
      <c r="AH31" s="97"/>
      <c r="AI31" s="97"/>
      <c r="AJ31" s="97"/>
      <c r="AK31" s="97"/>
      <c r="AL31" s="97"/>
      <c r="AM31" s="97"/>
      <c r="AN31" s="97"/>
      <c r="AO31" s="97"/>
      <c r="AP31" s="97"/>
      <c r="AQ31" s="97"/>
      <c r="AR31" s="97"/>
      <c r="AS31" s="97"/>
      <c r="AT31" s="97"/>
      <c r="AU31" s="97"/>
      <c r="AV31" s="97"/>
      <c r="AW31" s="97"/>
      <c r="AX31" s="97"/>
      <c r="AY31" s="97"/>
    </row>
    <row r="32" spans="2:51" s="98" customFormat="1" ht="12.75">
      <c r="B32" s="97"/>
      <c r="C32" s="97"/>
      <c r="D32" s="97"/>
      <c r="E32" s="97"/>
      <c r="F32" s="97"/>
      <c r="G32" s="97"/>
      <c r="H32" s="97"/>
      <c r="I32" s="97"/>
      <c r="J32" s="97"/>
      <c r="K32" s="97"/>
      <c r="L32" s="97"/>
      <c r="M32" s="97"/>
      <c r="N32" s="97"/>
      <c r="O32" s="97"/>
      <c r="P32" s="97"/>
      <c r="Q32" s="97"/>
      <c r="R32" s="97"/>
      <c r="S32" s="97"/>
      <c r="T32" s="97"/>
      <c r="U32" s="97"/>
      <c r="V32" s="97"/>
      <c r="W32" s="95"/>
      <c r="X32" s="97"/>
      <c r="Y32" s="99"/>
      <c r="Z32" s="97"/>
      <c r="AB32" s="97"/>
      <c r="AC32" s="96"/>
      <c r="AD32" s="97"/>
      <c r="AE32" s="97"/>
      <c r="AF32" s="97"/>
      <c r="AG32" s="97"/>
      <c r="AH32" s="97"/>
      <c r="AI32" s="97"/>
      <c r="AJ32" s="97"/>
      <c r="AK32" s="97"/>
      <c r="AL32" s="97"/>
      <c r="AM32" s="97"/>
      <c r="AN32" s="97"/>
      <c r="AO32" s="97"/>
      <c r="AP32" s="97"/>
      <c r="AQ32" s="97"/>
      <c r="AR32" s="97"/>
      <c r="AS32" s="97"/>
      <c r="AT32" s="97"/>
      <c r="AU32" s="97"/>
      <c r="AV32" s="97"/>
      <c r="AW32" s="97"/>
      <c r="AX32" s="97"/>
      <c r="AY32" s="97"/>
    </row>
    <row r="33" spans="2:23" ht="12.75">
      <c r="B33" s="186"/>
      <c r="C33" s="186"/>
      <c r="F33" s="186"/>
      <c r="G33" s="186"/>
      <c r="J33" s="186"/>
      <c r="K33" s="186"/>
      <c r="N33" s="186"/>
      <c r="O33" s="186"/>
      <c r="R33" s="186"/>
      <c r="S33" s="186"/>
      <c r="V33" s="186"/>
      <c r="W33" s="186"/>
    </row>
    <row r="34" spans="18:19" ht="12.75">
      <c r="R34" s="186"/>
      <c r="S34" s="186"/>
    </row>
  </sheetData>
  <mergeCells count="7">
    <mergeCell ref="N6:Q6"/>
    <mergeCell ref="R6:U6"/>
    <mergeCell ref="V6:W6"/>
    <mergeCell ref="A6:A7"/>
    <mergeCell ref="B6:E6"/>
    <mergeCell ref="F6:I6"/>
    <mergeCell ref="J6:M6"/>
  </mergeCells>
  <hyperlinks>
    <hyperlink ref="C1" location="Sommaire!A1" display="Retour au sommaire"/>
  </hyperlink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Y33"/>
  <sheetViews>
    <sheetView workbookViewId="0" topLeftCell="A1">
      <selection activeCell="C1" sqref="C1"/>
    </sheetView>
  </sheetViews>
  <sheetFormatPr defaultColWidth="11.421875" defaultRowHeight="12.75"/>
  <cols>
    <col min="1" max="1" width="24.57421875" style="2" customWidth="1"/>
    <col min="2" max="2" width="9.140625" style="1" customWidth="1"/>
    <col min="3" max="3" width="12.140625" style="1" customWidth="1"/>
    <col min="4" max="4" width="8.8515625" style="1" customWidth="1"/>
    <col min="5" max="5" width="9.57421875" style="1" customWidth="1"/>
    <col min="6" max="6" width="9.28125" style="1" customWidth="1"/>
    <col min="7" max="7" width="8.8515625" style="1" customWidth="1"/>
    <col min="8" max="8" width="6.00390625" style="1" customWidth="1"/>
    <col min="9" max="9" width="6.28125" style="1" customWidth="1"/>
    <col min="10" max="10" width="7.57421875" style="1" customWidth="1"/>
    <col min="11" max="11" width="9.57421875" style="1" customWidth="1"/>
    <col min="12" max="12" width="6.421875" style="1" customWidth="1"/>
    <col min="13" max="13" width="5.57421875" style="1" customWidth="1"/>
    <col min="14" max="14" width="7.28125" style="1" customWidth="1"/>
    <col min="15" max="15" width="10.140625" style="1" customWidth="1"/>
    <col min="16" max="16" width="7.00390625" style="1" customWidth="1"/>
    <col min="17" max="17" width="6.00390625" style="1" customWidth="1"/>
    <col min="18" max="18" width="7.421875" style="1" customWidth="1"/>
    <col min="19" max="19" width="9.57421875" style="1" customWidth="1"/>
    <col min="20" max="20" width="5.8515625" style="1" customWidth="1"/>
    <col min="21" max="21" width="6.00390625" style="1" customWidth="1"/>
    <col min="22" max="22" width="8.421875" style="1" customWidth="1"/>
    <col min="23" max="23" width="11.00390625" style="1" customWidth="1"/>
    <col min="24" max="24" width="5.28125" style="1" bestFit="1" customWidth="1"/>
    <col min="25" max="25" width="6.7109375" style="1" customWidth="1"/>
    <col min="26" max="51" width="11.421875" style="1" customWidth="1"/>
    <col min="52" max="16384" width="11.421875" style="2" customWidth="1"/>
  </cols>
  <sheetData>
    <row r="1" spans="1:3" ht="15.75">
      <c r="A1" s="171" t="s">
        <v>0</v>
      </c>
      <c r="C1" s="78" t="s">
        <v>84</v>
      </c>
    </row>
    <row r="2" ht="12.75">
      <c r="A2" s="2" t="s">
        <v>44</v>
      </c>
    </row>
    <row r="4" spans="1:25" ht="12.75">
      <c r="A4" s="30"/>
      <c r="Y4" s="172" t="s">
        <v>109</v>
      </c>
    </row>
    <row r="5" spans="1:25" s="4" customFormat="1" ht="12.75">
      <c r="A5" s="302" t="s">
        <v>43</v>
      </c>
      <c r="B5" s="302" t="s">
        <v>152</v>
      </c>
      <c r="C5" s="302"/>
      <c r="D5" s="302"/>
      <c r="E5" s="305"/>
      <c r="F5" s="306" t="s">
        <v>45</v>
      </c>
      <c r="G5" s="302"/>
      <c r="H5" s="302"/>
      <c r="I5" s="302"/>
      <c r="J5" s="302"/>
      <c r="K5" s="302"/>
      <c r="L5" s="302"/>
      <c r="M5" s="302"/>
      <c r="N5" s="302"/>
      <c r="O5" s="302"/>
      <c r="P5" s="302"/>
      <c r="Q5" s="302"/>
      <c r="R5" s="302"/>
      <c r="S5" s="302"/>
      <c r="T5" s="302"/>
      <c r="U5" s="305"/>
      <c r="V5" s="306" t="s">
        <v>41</v>
      </c>
      <c r="W5" s="302"/>
      <c r="X5" s="302"/>
      <c r="Y5" s="302"/>
    </row>
    <row r="6" spans="1:25" s="4" customFormat="1" ht="12.75">
      <c r="A6" s="302"/>
      <c r="B6" s="302"/>
      <c r="C6" s="302"/>
      <c r="D6" s="302"/>
      <c r="E6" s="305"/>
      <c r="F6" s="306" t="s">
        <v>14</v>
      </c>
      <c r="G6" s="302"/>
      <c r="H6" s="302"/>
      <c r="I6" s="308"/>
      <c r="J6" s="306" t="s">
        <v>15</v>
      </c>
      <c r="K6" s="302"/>
      <c r="L6" s="302"/>
      <c r="M6" s="308"/>
      <c r="N6" s="306" t="s">
        <v>16</v>
      </c>
      <c r="O6" s="302"/>
      <c r="P6" s="302"/>
      <c r="Q6" s="308"/>
      <c r="R6" s="306" t="s">
        <v>46</v>
      </c>
      <c r="S6" s="302"/>
      <c r="T6" s="302"/>
      <c r="U6" s="308"/>
      <c r="V6" s="307"/>
      <c r="W6" s="302"/>
      <c r="X6" s="302"/>
      <c r="Y6" s="302"/>
    </row>
    <row r="7" spans="1:25" s="14" customFormat="1" ht="25.5">
      <c r="A7" s="302"/>
      <c r="B7" s="42" t="s">
        <v>17</v>
      </c>
      <c r="C7" s="42" t="s">
        <v>18</v>
      </c>
      <c r="D7" s="42" t="s">
        <v>3</v>
      </c>
      <c r="E7" s="43" t="s">
        <v>19</v>
      </c>
      <c r="F7" s="44" t="s">
        <v>17</v>
      </c>
      <c r="G7" s="42" t="s">
        <v>18</v>
      </c>
      <c r="H7" s="42" t="s">
        <v>3</v>
      </c>
      <c r="I7" s="152" t="s">
        <v>19</v>
      </c>
      <c r="J7" s="44" t="s">
        <v>17</v>
      </c>
      <c r="K7" s="42" t="s">
        <v>18</v>
      </c>
      <c r="L7" s="42" t="s">
        <v>3</v>
      </c>
      <c r="M7" s="152" t="s">
        <v>19</v>
      </c>
      <c r="N7" s="44" t="s">
        <v>17</v>
      </c>
      <c r="O7" s="42" t="s">
        <v>18</v>
      </c>
      <c r="P7" s="42" t="s">
        <v>3</v>
      </c>
      <c r="Q7" s="152" t="s">
        <v>19</v>
      </c>
      <c r="R7" s="44" t="s">
        <v>17</v>
      </c>
      <c r="S7" s="42" t="s">
        <v>18</v>
      </c>
      <c r="T7" s="42" t="s">
        <v>3</v>
      </c>
      <c r="U7" s="152" t="s">
        <v>19</v>
      </c>
      <c r="V7" s="151" t="s">
        <v>17</v>
      </c>
      <c r="W7" s="42" t="s">
        <v>18</v>
      </c>
      <c r="X7" s="42" t="s">
        <v>3</v>
      </c>
      <c r="Y7" s="42" t="s">
        <v>19</v>
      </c>
    </row>
    <row r="8" spans="1:27" ht="12.75">
      <c r="A8" s="175" t="s">
        <v>20</v>
      </c>
      <c r="B8" s="216">
        <v>6</v>
      </c>
      <c r="C8" s="216">
        <v>1688</v>
      </c>
      <c r="D8" s="177">
        <f>C8/C$30*100</f>
        <v>0.451930207839704</v>
      </c>
      <c r="E8" s="245">
        <f>RANK(C8,C$8:C$29)</f>
        <v>17</v>
      </c>
      <c r="F8" s="331"/>
      <c r="G8" s="216"/>
      <c r="H8" s="177"/>
      <c r="I8" s="332"/>
      <c r="J8" s="331">
        <v>4</v>
      </c>
      <c r="K8" s="216">
        <v>916</v>
      </c>
      <c r="L8" s="177">
        <f>K8/K$30*100</f>
        <v>2.1543310049624873</v>
      </c>
      <c r="M8" s="332">
        <f>RANK(K8,K$8:K$29)</f>
        <v>11</v>
      </c>
      <c r="N8" s="331">
        <v>8</v>
      </c>
      <c r="O8" s="216">
        <v>2011</v>
      </c>
      <c r="P8" s="177">
        <f>O8/O$30*100</f>
        <v>1.164979927123583</v>
      </c>
      <c r="Q8" s="332">
        <f>RANK(O8,O$8:O$29)</f>
        <v>11</v>
      </c>
      <c r="R8" s="331">
        <v>2</v>
      </c>
      <c r="S8" s="216">
        <v>520</v>
      </c>
      <c r="T8" s="177">
        <f>S8/S$30*100</f>
        <v>0.8518306167581292</v>
      </c>
      <c r="U8" s="332">
        <f>RANK(S8,S$8:S$29)</f>
        <v>11</v>
      </c>
      <c r="V8" s="333">
        <v>20</v>
      </c>
      <c r="W8" s="216">
        <v>5135</v>
      </c>
      <c r="X8" s="177">
        <f>W8/W$30*100</f>
        <v>0.7854936831622891</v>
      </c>
      <c r="Y8" s="176">
        <f>RANK(W8,W$8:W$29)</f>
        <v>16</v>
      </c>
      <c r="Z8" s="186"/>
      <c r="AA8" s="186"/>
    </row>
    <row r="9" spans="1:27" ht="12.75">
      <c r="A9" s="178" t="s">
        <v>21</v>
      </c>
      <c r="B9" s="217">
        <v>105</v>
      </c>
      <c r="C9" s="217">
        <v>31882</v>
      </c>
      <c r="D9" s="180">
        <f aca="true" t="shared" si="0" ref="D9:D30">C9/C$30*100</f>
        <v>8.535805027455831</v>
      </c>
      <c r="E9" s="246">
        <f aca="true" t="shared" si="1" ref="E9:E29">RANK(C9,C$8:C$29)</f>
        <v>4</v>
      </c>
      <c r="F9" s="334"/>
      <c r="G9" s="217"/>
      <c r="H9" s="180"/>
      <c r="I9" s="335"/>
      <c r="J9" s="334">
        <v>15</v>
      </c>
      <c r="K9" s="217">
        <v>5769</v>
      </c>
      <c r="L9" s="180">
        <f aca="true" t="shared" si="2" ref="L9:L30">K9/K$30*100</f>
        <v>13.568051929725533</v>
      </c>
      <c r="M9" s="335">
        <f aca="true" t="shared" si="3" ref="M9:M29">RANK(K9,K$8:K$29)</f>
        <v>3</v>
      </c>
      <c r="N9" s="334">
        <v>41</v>
      </c>
      <c r="O9" s="217">
        <v>17500</v>
      </c>
      <c r="P9" s="180">
        <f aca="true" t="shared" si="4" ref="P9:P30">O9/O$30*100</f>
        <v>10.137816372283789</v>
      </c>
      <c r="Q9" s="335">
        <f aca="true" t="shared" si="5" ref="Q9:Q29">RANK(O9,O$8:O$29)</f>
        <v>3</v>
      </c>
      <c r="R9" s="334">
        <v>9</v>
      </c>
      <c r="S9" s="217">
        <v>5622</v>
      </c>
      <c r="T9" s="180">
        <f aca="true" t="shared" si="6" ref="T9:T30">S9/S$30*100</f>
        <v>9.209599475796544</v>
      </c>
      <c r="U9" s="335">
        <f aca="true" t="shared" si="7" ref="U9:U29">RANK(S9,S$8:S$29)</f>
        <v>4</v>
      </c>
      <c r="V9" s="336">
        <v>170</v>
      </c>
      <c r="W9" s="217">
        <v>60773</v>
      </c>
      <c r="X9" s="180">
        <f aca="true" t="shared" si="8" ref="X9:X30">W9/W$30*100</f>
        <v>9.296359806586521</v>
      </c>
      <c r="Y9" s="179">
        <f aca="true" t="shared" si="9" ref="Y9:Y29">RANK(W9,W$8:W$29)</f>
        <v>3</v>
      </c>
      <c r="Z9" s="186"/>
      <c r="AA9" s="186"/>
    </row>
    <row r="10" spans="1:27" ht="12.75">
      <c r="A10" s="178" t="s">
        <v>22</v>
      </c>
      <c r="B10" s="217">
        <v>11</v>
      </c>
      <c r="C10" s="217">
        <v>2468</v>
      </c>
      <c r="D10" s="180">
        <f t="shared" si="0"/>
        <v>0.6607605171495198</v>
      </c>
      <c r="E10" s="246">
        <f t="shared" si="1"/>
        <v>14</v>
      </c>
      <c r="F10" s="334"/>
      <c r="G10" s="217"/>
      <c r="H10" s="180"/>
      <c r="I10" s="335"/>
      <c r="J10" s="334">
        <v>11</v>
      </c>
      <c r="K10" s="217">
        <v>1568</v>
      </c>
      <c r="L10" s="180">
        <f t="shared" si="2"/>
        <v>3.687763117665044</v>
      </c>
      <c r="M10" s="335">
        <f t="shared" si="3"/>
        <v>8</v>
      </c>
      <c r="N10" s="334">
        <v>3</v>
      </c>
      <c r="O10" s="217">
        <v>472</v>
      </c>
      <c r="P10" s="180">
        <f t="shared" si="4"/>
        <v>0.2734313901553113</v>
      </c>
      <c r="Q10" s="335">
        <f t="shared" si="5"/>
        <v>17</v>
      </c>
      <c r="R10" s="334"/>
      <c r="S10" s="217"/>
      <c r="T10" s="180"/>
      <c r="U10" s="335"/>
      <c r="V10" s="336">
        <v>25</v>
      </c>
      <c r="W10" s="217">
        <v>4508</v>
      </c>
      <c r="X10" s="180">
        <f t="shared" si="8"/>
        <v>0.6895823804665236</v>
      </c>
      <c r="Y10" s="179">
        <f t="shared" si="9"/>
        <v>17</v>
      </c>
      <c r="Z10" s="186"/>
      <c r="AA10" s="186"/>
    </row>
    <row r="11" spans="1:27" ht="12.75">
      <c r="A11" s="178" t="s">
        <v>24</v>
      </c>
      <c r="B11" s="217">
        <v>8</v>
      </c>
      <c r="C11" s="217">
        <v>1350</v>
      </c>
      <c r="D11" s="180">
        <f t="shared" si="0"/>
        <v>0.3614370738054505</v>
      </c>
      <c r="E11" s="246">
        <f t="shared" si="1"/>
        <v>19</v>
      </c>
      <c r="F11" s="334"/>
      <c r="G11" s="217"/>
      <c r="H11" s="180"/>
      <c r="I11" s="335"/>
      <c r="J11" s="334"/>
      <c r="K11" s="217"/>
      <c r="L11" s="180"/>
      <c r="M11" s="335"/>
      <c r="N11" s="334">
        <v>1</v>
      </c>
      <c r="O11" s="217">
        <v>150</v>
      </c>
      <c r="P11" s="180">
        <f t="shared" si="4"/>
        <v>0.08689556890528963</v>
      </c>
      <c r="Q11" s="335">
        <f t="shared" si="5"/>
        <v>19</v>
      </c>
      <c r="R11" s="334">
        <v>1</v>
      </c>
      <c r="S11" s="217">
        <v>240</v>
      </c>
      <c r="T11" s="180">
        <f t="shared" si="6"/>
        <v>0.39315259234990585</v>
      </c>
      <c r="U11" s="335">
        <f t="shared" si="7"/>
        <v>14</v>
      </c>
      <c r="V11" s="336">
        <v>10</v>
      </c>
      <c r="W11" s="217">
        <v>1740</v>
      </c>
      <c r="X11" s="180">
        <f t="shared" si="8"/>
        <v>0.26616533762461203</v>
      </c>
      <c r="Y11" s="179">
        <f t="shared" si="9"/>
        <v>20</v>
      </c>
      <c r="Z11" s="186"/>
      <c r="AA11" s="186"/>
    </row>
    <row r="12" spans="1:27" ht="12.75">
      <c r="A12" s="178" t="s">
        <v>25</v>
      </c>
      <c r="B12" s="217">
        <v>72</v>
      </c>
      <c r="C12" s="217">
        <v>14317</v>
      </c>
      <c r="D12" s="180">
        <f t="shared" si="0"/>
        <v>3.8331071004982475</v>
      </c>
      <c r="E12" s="246">
        <f t="shared" si="1"/>
        <v>7</v>
      </c>
      <c r="F12" s="334"/>
      <c r="G12" s="217"/>
      <c r="H12" s="180"/>
      <c r="I12" s="335"/>
      <c r="J12" s="334">
        <v>5</v>
      </c>
      <c r="K12" s="217">
        <v>1044</v>
      </c>
      <c r="L12" s="180">
        <f t="shared" si="2"/>
        <v>2.4553728921188176</v>
      </c>
      <c r="M12" s="335">
        <f t="shared" si="3"/>
        <v>10</v>
      </c>
      <c r="N12" s="334">
        <v>16</v>
      </c>
      <c r="O12" s="217">
        <v>4723</v>
      </c>
      <c r="P12" s="180">
        <f t="shared" si="4"/>
        <v>2.7360518129312195</v>
      </c>
      <c r="Q12" s="335">
        <f t="shared" si="5"/>
        <v>9</v>
      </c>
      <c r="R12" s="334">
        <v>3</v>
      </c>
      <c r="S12" s="217">
        <v>991</v>
      </c>
      <c r="T12" s="180">
        <f t="shared" si="6"/>
        <v>1.6233925792448194</v>
      </c>
      <c r="U12" s="335">
        <f t="shared" si="7"/>
        <v>9</v>
      </c>
      <c r="V12" s="336">
        <v>96</v>
      </c>
      <c r="W12" s="217">
        <v>21075</v>
      </c>
      <c r="X12" s="180">
        <f t="shared" si="8"/>
        <v>3.223812925539482</v>
      </c>
      <c r="Y12" s="179">
        <f t="shared" si="9"/>
        <v>8</v>
      </c>
      <c r="Z12" s="186"/>
      <c r="AA12" s="186"/>
    </row>
    <row r="13" spans="1:27" ht="12.75">
      <c r="A13" s="178" t="s">
        <v>26</v>
      </c>
      <c r="B13" s="217">
        <v>13</v>
      </c>
      <c r="C13" s="217">
        <v>6759</v>
      </c>
      <c r="D13" s="180">
        <f t="shared" si="0"/>
        <v>1.8095949495192887</v>
      </c>
      <c r="E13" s="246">
        <f t="shared" si="1"/>
        <v>11</v>
      </c>
      <c r="F13" s="334"/>
      <c r="G13" s="217"/>
      <c r="H13" s="180"/>
      <c r="I13" s="335"/>
      <c r="J13" s="334">
        <v>2</v>
      </c>
      <c r="K13" s="217">
        <v>236</v>
      </c>
      <c r="L13" s="180">
        <f t="shared" si="2"/>
        <v>0.5550459794444836</v>
      </c>
      <c r="M13" s="335">
        <f t="shared" si="3"/>
        <v>19</v>
      </c>
      <c r="N13" s="334">
        <v>2</v>
      </c>
      <c r="O13" s="217">
        <v>1262</v>
      </c>
      <c r="P13" s="180">
        <f t="shared" si="4"/>
        <v>0.7310813863898367</v>
      </c>
      <c r="Q13" s="335">
        <f t="shared" si="5"/>
        <v>15</v>
      </c>
      <c r="R13" s="334"/>
      <c r="S13" s="217"/>
      <c r="T13" s="180"/>
      <c r="U13" s="335"/>
      <c r="V13" s="336">
        <v>17</v>
      </c>
      <c r="W13" s="217">
        <v>8257</v>
      </c>
      <c r="X13" s="180">
        <f t="shared" si="8"/>
        <v>1.2630616050381733</v>
      </c>
      <c r="Y13" s="179">
        <f t="shared" si="9"/>
        <v>12</v>
      </c>
      <c r="Z13" s="186"/>
      <c r="AA13" s="186"/>
    </row>
    <row r="14" spans="1:27" ht="12.75">
      <c r="A14" s="178" t="s">
        <v>27</v>
      </c>
      <c r="B14" s="217">
        <v>4</v>
      </c>
      <c r="C14" s="217">
        <v>438</v>
      </c>
      <c r="D14" s="180">
        <f t="shared" si="0"/>
        <v>0.11726625061243504</v>
      </c>
      <c r="E14" s="246">
        <f t="shared" si="1"/>
        <v>21</v>
      </c>
      <c r="F14" s="334"/>
      <c r="G14" s="217"/>
      <c r="H14" s="180"/>
      <c r="I14" s="335"/>
      <c r="J14" s="334">
        <v>1</v>
      </c>
      <c r="K14" s="217">
        <v>270</v>
      </c>
      <c r="L14" s="180">
        <f t="shared" si="2"/>
        <v>0.6350102307203839</v>
      </c>
      <c r="M14" s="335">
        <f t="shared" si="3"/>
        <v>18</v>
      </c>
      <c r="N14" s="334">
        <v>2</v>
      </c>
      <c r="O14" s="217">
        <v>698</v>
      </c>
      <c r="P14" s="180">
        <f t="shared" si="4"/>
        <v>0.4043540473059477</v>
      </c>
      <c r="Q14" s="335">
        <f t="shared" si="5"/>
        <v>16</v>
      </c>
      <c r="R14" s="334"/>
      <c r="S14" s="217"/>
      <c r="T14" s="180"/>
      <c r="U14" s="335"/>
      <c r="V14" s="336">
        <v>7</v>
      </c>
      <c r="W14" s="217">
        <v>1406</v>
      </c>
      <c r="X14" s="180">
        <f t="shared" si="8"/>
        <v>0.21507383028747384</v>
      </c>
      <c r="Y14" s="179">
        <f t="shared" si="9"/>
        <v>21</v>
      </c>
      <c r="Z14" s="186"/>
      <c r="AA14" s="186"/>
    </row>
    <row r="15" spans="1:27" ht="12.75">
      <c r="A15" s="178" t="s">
        <v>28</v>
      </c>
      <c r="B15" s="217">
        <v>47</v>
      </c>
      <c r="C15" s="217">
        <v>9143</v>
      </c>
      <c r="D15" s="180">
        <f t="shared" si="0"/>
        <v>2.447866048743136</v>
      </c>
      <c r="E15" s="246">
        <f t="shared" si="1"/>
        <v>9</v>
      </c>
      <c r="F15" s="334"/>
      <c r="G15" s="217"/>
      <c r="H15" s="180"/>
      <c r="I15" s="335"/>
      <c r="J15" s="334">
        <v>24</v>
      </c>
      <c r="K15" s="217">
        <v>2748</v>
      </c>
      <c r="L15" s="180">
        <f t="shared" si="2"/>
        <v>6.462993014887462</v>
      </c>
      <c r="M15" s="335">
        <f t="shared" si="3"/>
        <v>5</v>
      </c>
      <c r="N15" s="334">
        <v>10</v>
      </c>
      <c r="O15" s="217">
        <v>1794</v>
      </c>
      <c r="P15" s="180">
        <f t="shared" si="4"/>
        <v>1.039271004107264</v>
      </c>
      <c r="Q15" s="335">
        <f t="shared" si="5"/>
        <v>13</v>
      </c>
      <c r="R15" s="334">
        <v>2</v>
      </c>
      <c r="S15" s="217">
        <v>400</v>
      </c>
      <c r="T15" s="180">
        <f t="shared" si="6"/>
        <v>0.6552543205831763</v>
      </c>
      <c r="U15" s="335">
        <f t="shared" si="7"/>
        <v>12</v>
      </c>
      <c r="V15" s="336">
        <v>83</v>
      </c>
      <c r="W15" s="217">
        <v>14085</v>
      </c>
      <c r="X15" s="180">
        <f t="shared" si="8"/>
        <v>2.1545625174957816</v>
      </c>
      <c r="Y15" s="179">
        <f t="shared" si="9"/>
        <v>9</v>
      </c>
      <c r="Z15" s="186"/>
      <c r="AA15" s="186"/>
    </row>
    <row r="16" spans="1:27" ht="12.75">
      <c r="A16" s="178" t="s">
        <v>29</v>
      </c>
      <c r="B16" s="217">
        <v>2</v>
      </c>
      <c r="C16" s="217">
        <v>356</v>
      </c>
      <c r="D16" s="180">
        <f t="shared" si="0"/>
        <v>0.09531229501832619</v>
      </c>
      <c r="E16" s="246">
        <f t="shared" si="1"/>
        <v>22</v>
      </c>
      <c r="F16" s="334"/>
      <c r="G16" s="217"/>
      <c r="H16" s="180"/>
      <c r="I16" s="335"/>
      <c r="J16" s="334">
        <v>4</v>
      </c>
      <c r="K16" s="217">
        <v>519</v>
      </c>
      <c r="L16" s="180">
        <f t="shared" si="2"/>
        <v>1.2206307768291822</v>
      </c>
      <c r="M16" s="335">
        <f t="shared" si="3"/>
        <v>15</v>
      </c>
      <c r="N16" s="334"/>
      <c r="O16" s="217"/>
      <c r="P16" s="180"/>
      <c r="Q16" s="335"/>
      <c r="R16" s="334"/>
      <c r="S16" s="217"/>
      <c r="T16" s="180"/>
      <c r="U16" s="335"/>
      <c r="V16" s="336">
        <v>6</v>
      </c>
      <c r="W16" s="217">
        <v>875</v>
      </c>
      <c r="X16" s="180">
        <f t="shared" si="8"/>
        <v>0.13384751173651466</v>
      </c>
      <c r="Y16" s="179">
        <f t="shared" si="9"/>
        <v>22</v>
      </c>
      <c r="Z16" s="186"/>
      <c r="AA16" s="186"/>
    </row>
    <row r="17" spans="1:27" ht="12.75">
      <c r="A17" s="178" t="s">
        <v>60</v>
      </c>
      <c r="B17" s="217">
        <v>111</v>
      </c>
      <c r="C17" s="217">
        <v>26462</v>
      </c>
      <c r="D17" s="180">
        <f t="shared" si="0"/>
        <v>7.0847021089183935</v>
      </c>
      <c r="E17" s="246">
        <f t="shared" si="1"/>
        <v>5</v>
      </c>
      <c r="F17" s="334"/>
      <c r="G17" s="217"/>
      <c r="H17" s="180"/>
      <c r="I17" s="335"/>
      <c r="J17" s="334">
        <v>9</v>
      </c>
      <c r="K17" s="217">
        <v>1708</v>
      </c>
      <c r="L17" s="180">
        <f t="shared" si="2"/>
        <v>4.01702768174228</v>
      </c>
      <c r="M17" s="335">
        <f t="shared" si="3"/>
        <v>7</v>
      </c>
      <c r="N17" s="334">
        <v>36</v>
      </c>
      <c r="O17" s="217">
        <v>11914</v>
      </c>
      <c r="P17" s="180">
        <f t="shared" si="4"/>
        <v>6.901825386250804</v>
      </c>
      <c r="Q17" s="335">
        <f t="shared" si="5"/>
        <v>4</v>
      </c>
      <c r="R17" s="334">
        <v>16</v>
      </c>
      <c r="S17" s="217">
        <v>5959</v>
      </c>
      <c r="T17" s="180">
        <f t="shared" si="6"/>
        <v>9.76165124088787</v>
      </c>
      <c r="U17" s="335">
        <f t="shared" si="7"/>
        <v>3</v>
      </c>
      <c r="V17" s="336">
        <v>172</v>
      </c>
      <c r="W17" s="217">
        <v>46043</v>
      </c>
      <c r="X17" s="180">
        <f t="shared" si="8"/>
        <v>7.0431325518678225</v>
      </c>
      <c r="Y17" s="179">
        <f t="shared" si="9"/>
        <v>5</v>
      </c>
      <c r="Z17" s="186"/>
      <c r="AA17" s="186"/>
    </row>
    <row r="18" spans="1:27" ht="12.75">
      <c r="A18" s="178" t="s">
        <v>32</v>
      </c>
      <c r="B18" s="217">
        <v>126</v>
      </c>
      <c r="C18" s="217">
        <v>36410</v>
      </c>
      <c r="D18" s="180">
        <f t="shared" si="0"/>
        <v>9.74809174611589</v>
      </c>
      <c r="E18" s="246">
        <f t="shared" si="1"/>
        <v>3</v>
      </c>
      <c r="F18" s="334">
        <v>2</v>
      </c>
      <c r="G18" s="217">
        <v>2636</v>
      </c>
      <c r="H18" s="180">
        <f>G18/G$30*100</f>
        <v>65.32837670384139</v>
      </c>
      <c r="I18" s="335">
        <f>RANK(G18,G$8:G$29)</f>
        <v>1</v>
      </c>
      <c r="J18" s="334">
        <v>20</v>
      </c>
      <c r="K18" s="217">
        <v>5513</v>
      </c>
      <c r="L18" s="180">
        <f t="shared" si="2"/>
        <v>12.965968155412874</v>
      </c>
      <c r="M18" s="335">
        <f t="shared" si="3"/>
        <v>4</v>
      </c>
      <c r="N18" s="334">
        <v>23</v>
      </c>
      <c r="O18" s="217">
        <v>8898</v>
      </c>
      <c r="P18" s="180">
        <f t="shared" si="4"/>
        <v>5.15464514746178</v>
      </c>
      <c r="Q18" s="335">
        <f t="shared" si="5"/>
        <v>7</v>
      </c>
      <c r="R18" s="334">
        <v>5</v>
      </c>
      <c r="S18" s="217">
        <v>2504</v>
      </c>
      <c r="T18" s="180">
        <f t="shared" si="6"/>
        <v>4.101892046850684</v>
      </c>
      <c r="U18" s="335">
        <f t="shared" si="7"/>
        <v>6</v>
      </c>
      <c r="V18" s="336">
        <v>176</v>
      </c>
      <c r="W18" s="217">
        <v>55961</v>
      </c>
      <c r="X18" s="180">
        <f t="shared" si="8"/>
        <v>8.560274976328111</v>
      </c>
      <c r="Y18" s="179">
        <f t="shared" si="9"/>
        <v>4</v>
      </c>
      <c r="Z18" s="186"/>
      <c r="AA18" s="186"/>
    </row>
    <row r="19" spans="1:27" ht="12.75">
      <c r="A19" s="178" t="s">
        <v>33</v>
      </c>
      <c r="B19" s="217">
        <v>4</v>
      </c>
      <c r="C19" s="217">
        <v>1034</v>
      </c>
      <c r="D19" s="180">
        <f t="shared" si="0"/>
        <v>0.27683402541839686</v>
      </c>
      <c r="E19" s="246">
        <f t="shared" si="1"/>
        <v>20</v>
      </c>
      <c r="F19" s="334"/>
      <c r="G19" s="217"/>
      <c r="H19" s="180"/>
      <c r="I19" s="335"/>
      <c r="J19" s="334">
        <v>1</v>
      </c>
      <c r="K19" s="217">
        <v>392</v>
      </c>
      <c r="L19" s="180">
        <f t="shared" si="2"/>
        <v>0.921940779416261</v>
      </c>
      <c r="M19" s="335">
        <f t="shared" si="3"/>
        <v>16</v>
      </c>
      <c r="N19" s="334">
        <v>2</v>
      </c>
      <c r="O19" s="217">
        <v>438</v>
      </c>
      <c r="P19" s="180">
        <f t="shared" si="4"/>
        <v>0.2537350612034457</v>
      </c>
      <c r="Q19" s="335">
        <f t="shared" si="5"/>
        <v>18</v>
      </c>
      <c r="R19" s="334"/>
      <c r="S19" s="217"/>
      <c r="T19" s="180"/>
      <c r="U19" s="335"/>
      <c r="V19" s="336">
        <v>7</v>
      </c>
      <c r="W19" s="217">
        <v>1864</v>
      </c>
      <c r="X19" s="180">
        <f t="shared" si="8"/>
        <v>0.2851334421449867</v>
      </c>
      <c r="Y19" s="179">
        <f t="shared" si="9"/>
        <v>19</v>
      </c>
      <c r="Z19" s="186"/>
      <c r="AA19" s="186"/>
    </row>
    <row r="20" spans="1:27" ht="12.75">
      <c r="A20" s="178" t="s">
        <v>34</v>
      </c>
      <c r="B20" s="217">
        <v>17</v>
      </c>
      <c r="C20" s="217">
        <v>2262</v>
      </c>
      <c r="D20" s="180">
        <f t="shared" si="0"/>
        <v>0.6056078969984658</v>
      </c>
      <c r="E20" s="246">
        <f t="shared" si="1"/>
        <v>15</v>
      </c>
      <c r="F20" s="334">
        <v>1</v>
      </c>
      <c r="G20" s="217">
        <v>110</v>
      </c>
      <c r="H20" s="180">
        <f>G20/G$30*100</f>
        <v>2.7261462205700124</v>
      </c>
      <c r="I20" s="335">
        <f>RANK(G20,G$8:G$29)</f>
        <v>4</v>
      </c>
      <c r="J20" s="334">
        <v>4</v>
      </c>
      <c r="K20" s="217">
        <v>790</v>
      </c>
      <c r="L20" s="180">
        <f t="shared" si="2"/>
        <v>1.857992897292975</v>
      </c>
      <c r="M20" s="335">
        <f t="shared" si="3"/>
        <v>12</v>
      </c>
      <c r="N20" s="334">
        <v>1</v>
      </c>
      <c r="O20" s="217">
        <v>8</v>
      </c>
      <c r="P20" s="180">
        <f t="shared" si="4"/>
        <v>0.004634430341615447</v>
      </c>
      <c r="Q20" s="335">
        <f t="shared" si="5"/>
        <v>20</v>
      </c>
      <c r="R20" s="337">
        <v>1</v>
      </c>
      <c r="S20" s="338">
        <v>4340</v>
      </c>
      <c r="T20" s="180">
        <f t="shared" si="6"/>
        <v>7.109509378327464</v>
      </c>
      <c r="U20" s="335">
        <f t="shared" si="7"/>
        <v>5</v>
      </c>
      <c r="V20" s="336">
        <v>24</v>
      </c>
      <c r="W20" s="217">
        <v>7510</v>
      </c>
      <c r="X20" s="180">
        <f t="shared" si="8"/>
        <v>1.1487940721614</v>
      </c>
      <c r="Y20" s="179">
        <f t="shared" si="9"/>
        <v>14</v>
      </c>
      <c r="Z20" s="186"/>
      <c r="AA20" s="186"/>
    </row>
    <row r="21" spans="1:27" ht="12.75">
      <c r="A21" s="178" t="s">
        <v>35</v>
      </c>
      <c r="B21" s="217">
        <v>78</v>
      </c>
      <c r="C21" s="217">
        <v>21095</v>
      </c>
      <c r="D21" s="180">
        <f t="shared" si="0"/>
        <v>5.647788942167391</v>
      </c>
      <c r="E21" s="246">
        <f t="shared" si="1"/>
        <v>6</v>
      </c>
      <c r="F21" s="334">
        <v>2</v>
      </c>
      <c r="G21" s="217">
        <v>732</v>
      </c>
      <c r="H21" s="180">
        <f>G21/G$30*100</f>
        <v>18.141263940520446</v>
      </c>
      <c r="I21" s="335">
        <f>RANK(G21,G$8:G$29)</f>
        <v>2</v>
      </c>
      <c r="J21" s="334">
        <v>13</v>
      </c>
      <c r="K21" s="217">
        <v>2034</v>
      </c>
      <c r="L21" s="180">
        <f t="shared" si="2"/>
        <v>4.783743738093558</v>
      </c>
      <c r="M21" s="335">
        <f t="shared" si="3"/>
        <v>6</v>
      </c>
      <c r="N21" s="334">
        <v>39</v>
      </c>
      <c r="O21" s="217">
        <v>9881</v>
      </c>
      <c r="P21" s="180">
        <f t="shared" si="4"/>
        <v>5.724100775687779</v>
      </c>
      <c r="Q21" s="335">
        <f t="shared" si="5"/>
        <v>6</v>
      </c>
      <c r="R21" s="334">
        <v>5</v>
      </c>
      <c r="S21" s="217">
        <v>2348</v>
      </c>
      <c r="T21" s="180">
        <f t="shared" si="6"/>
        <v>3.846342861823245</v>
      </c>
      <c r="U21" s="335">
        <f t="shared" si="7"/>
        <v>7</v>
      </c>
      <c r="V21" s="336">
        <v>137</v>
      </c>
      <c r="W21" s="217">
        <v>36090</v>
      </c>
      <c r="X21" s="180">
        <f t="shared" si="8"/>
        <v>5.520636226938073</v>
      </c>
      <c r="Y21" s="179">
        <f t="shared" si="9"/>
        <v>6</v>
      </c>
      <c r="Z21" s="186"/>
      <c r="AA21" s="186"/>
    </row>
    <row r="22" spans="1:27" ht="12.75">
      <c r="A22" s="178" t="s">
        <v>138</v>
      </c>
      <c r="B22" s="217">
        <v>11</v>
      </c>
      <c r="C22" s="217">
        <v>2113</v>
      </c>
      <c r="D22" s="180">
        <f t="shared" si="0"/>
        <v>0.5657159532969754</v>
      </c>
      <c r="E22" s="246">
        <f t="shared" si="1"/>
        <v>16</v>
      </c>
      <c r="F22" s="334"/>
      <c r="G22" s="217"/>
      <c r="H22" s="180"/>
      <c r="I22" s="335"/>
      <c r="J22" s="334">
        <v>1</v>
      </c>
      <c r="K22" s="217">
        <v>308</v>
      </c>
      <c r="L22" s="180">
        <f t="shared" si="2"/>
        <v>0.7243820409699193</v>
      </c>
      <c r="M22" s="335">
        <f t="shared" si="3"/>
        <v>17</v>
      </c>
      <c r="N22" s="334">
        <v>4</v>
      </c>
      <c r="O22" s="217">
        <v>1444</v>
      </c>
      <c r="P22" s="180">
        <f t="shared" si="4"/>
        <v>0.8365146766615881</v>
      </c>
      <c r="Q22" s="335">
        <f t="shared" si="5"/>
        <v>14</v>
      </c>
      <c r="R22" s="334"/>
      <c r="S22" s="217"/>
      <c r="T22" s="180"/>
      <c r="U22" s="335"/>
      <c r="V22" s="336">
        <v>16</v>
      </c>
      <c r="W22" s="217">
        <v>3865</v>
      </c>
      <c r="X22" s="180">
        <f t="shared" si="8"/>
        <v>0.5912235804132905</v>
      </c>
      <c r="Y22" s="179">
        <f t="shared" si="9"/>
        <v>18</v>
      </c>
      <c r="Z22" s="186"/>
      <c r="AA22" s="186"/>
    </row>
    <row r="23" spans="1:27" ht="12.75">
      <c r="A23" s="178" t="s">
        <v>23</v>
      </c>
      <c r="B23" s="217">
        <v>23</v>
      </c>
      <c r="C23" s="217">
        <v>7030</v>
      </c>
      <c r="D23" s="180">
        <f t="shared" si="0"/>
        <v>1.8821500954461605</v>
      </c>
      <c r="E23" s="246">
        <f t="shared" si="1"/>
        <v>10</v>
      </c>
      <c r="F23" s="334"/>
      <c r="G23" s="217"/>
      <c r="H23" s="180"/>
      <c r="I23" s="335"/>
      <c r="J23" s="334">
        <v>4</v>
      </c>
      <c r="K23" s="217">
        <v>584</v>
      </c>
      <c r="L23" s="180">
        <f t="shared" si="2"/>
        <v>1.3735036101507563</v>
      </c>
      <c r="M23" s="335">
        <f t="shared" si="3"/>
        <v>14</v>
      </c>
      <c r="N23" s="334">
        <v>5</v>
      </c>
      <c r="O23" s="217">
        <v>1821</v>
      </c>
      <c r="P23" s="180">
        <f t="shared" si="4"/>
        <v>1.054912206510216</v>
      </c>
      <c r="Q23" s="335">
        <f t="shared" si="5"/>
        <v>12</v>
      </c>
      <c r="R23" s="334">
        <v>1</v>
      </c>
      <c r="S23" s="217">
        <v>242</v>
      </c>
      <c r="T23" s="180">
        <f t="shared" si="6"/>
        <v>0.3964288639528217</v>
      </c>
      <c r="U23" s="335">
        <f t="shared" si="7"/>
        <v>13</v>
      </c>
      <c r="V23" s="336">
        <v>33</v>
      </c>
      <c r="W23" s="217">
        <v>9677</v>
      </c>
      <c r="X23" s="180">
        <f t="shared" si="8"/>
        <v>1.4802769955134314</v>
      </c>
      <c r="Y23" s="179">
        <f t="shared" si="9"/>
        <v>11</v>
      </c>
      <c r="Z23" s="186"/>
      <c r="AA23" s="186"/>
    </row>
    <row r="24" spans="1:27" ht="12.75">
      <c r="A24" s="178" t="s">
        <v>30</v>
      </c>
      <c r="B24" s="217">
        <v>7</v>
      </c>
      <c r="C24" s="217">
        <v>5689</v>
      </c>
      <c r="D24" s="180">
        <f t="shared" si="0"/>
        <v>1.5231226021327464</v>
      </c>
      <c r="E24" s="246">
        <f t="shared" si="1"/>
        <v>13</v>
      </c>
      <c r="F24" s="334"/>
      <c r="G24" s="217"/>
      <c r="H24" s="180"/>
      <c r="I24" s="335"/>
      <c r="J24" s="334">
        <v>1</v>
      </c>
      <c r="K24" s="217">
        <v>47</v>
      </c>
      <c r="L24" s="180">
        <f t="shared" si="2"/>
        <v>0.11053881794021497</v>
      </c>
      <c r="M24" s="335">
        <f t="shared" si="3"/>
        <v>20</v>
      </c>
      <c r="N24" s="334"/>
      <c r="O24" s="217"/>
      <c r="P24" s="180"/>
      <c r="Q24" s="335"/>
      <c r="R24" s="334"/>
      <c r="S24" s="217"/>
      <c r="T24" s="180"/>
      <c r="U24" s="335"/>
      <c r="V24" s="336">
        <v>8</v>
      </c>
      <c r="W24" s="217">
        <v>5736</v>
      </c>
      <c r="X24" s="180">
        <f t="shared" si="8"/>
        <v>0.8774278026521692</v>
      </c>
      <c r="Y24" s="179">
        <f t="shared" si="9"/>
        <v>15</v>
      </c>
      <c r="Z24" s="186"/>
      <c r="AA24" s="186"/>
    </row>
    <row r="25" spans="1:27" ht="12.75">
      <c r="A25" s="178" t="s">
        <v>36</v>
      </c>
      <c r="B25" s="217">
        <v>53</v>
      </c>
      <c r="C25" s="217">
        <v>13469</v>
      </c>
      <c r="D25" s="180">
        <f t="shared" si="0"/>
        <v>3.6060710719152684</v>
      </c>
      <c r="E25" s="246">
        <f t="shared" si="1"/>
        <v>8</v>
      </c>
      <c r="F25" s="334"/>
      <c r="G25" s="217"/>
      <c r="H25" s="180"/>
      <c r="I25" s="335"/>
      <c r="J25" s="334">
        <v>7</v>
      </c>
      <c r="K25" s="217">
        <v>1050</v>
      </c>
      <c r="L25" s="180">
        <f t="shared" si="2"/>
        <v>2.4694842305792704</v>
      </c>
      <c r="M25" s="335">
        <f t="shared" si="3"/>
        <v>9</v>
      </c>
      <c r="N25" s="334">
        <v>22</v>
      </c>
      <c r="O25" s="217">
        <v>10207</v>
      </c>
      <c r="P25" s="180">
        <f t="shared" si="4"/>
        <v>5.912953812108608</v>
      </c>
      <c r="Q25" s="335">
        <f t="shared" si="5"/>
        <v>5</v>
      </c>
      <c r="R25" s="334">
        <v>4</v>
      </c>
      <c r="S25" s="217">
        <v>1322</v>
      </c>
      <c r="T25" s="180">
        <f t="shared" si="6"/>
        <v>2.1656155295273978</v>
      </c>
      <c r="U25" s="335">
        <f t="shared" si="7"/>
        <v>8</v>
      </c>
      <c r="V25" s="336">
        <v>86</v>
      </c>
      <c r="W25" s="217">
        <v>26048</v>
      </c>
      <c r="X25" s="180">
        <f t="shared" si="8"/>
        <v>3.9845256979574106</v>
      </c>
      <c r="Y25" s="179">
        <f t="shared" si="9"/>
        <v>7</v>
      </c>
      <c r="Z25" s="186"/>
      <c r="AA25" s="186"/>
    </row>
    <row r="26" spans="1:27" ht="12.75">
      <c r="A26" s="178" t="s">
        <v>37</v>
      </c>
      <c r="B26" s="217">
        <v>7</v>
      </c>
      <c r="C26" s="217">
        <v>1495</v>
      </c>
      <c r="D26" s="180">
        <f t="shared" si="0"/>
        <v>0.40025809284381364</v>
      </c>
      <c r="E26" s="246">
        <f t="shared" si="1"/>
        <v>18</v>
      </c>
      <c r="F26" s="334"/>
      <c r="G26" s="217"/>
      <c r="H26" s="180"/>
      <c r="I26" s="335"/>
      <c r="J26" s="334"/>
      <c r="K26" s="217"/>
      <c r="L26" s="180"/>
      <c r="M26" s="335"/>
      <c r="N26" s="334">
        <v>4</v>
      </c>
      <c r="O26" s="217">
        <v>6156</v>
      </c>
      <c r="P26" s="180">
        <f t="shared" si="4"/>
        <v>3.5661941478730865</v>
      </c>
      <c r="Q26" s="335">
        <f t="shared" si="5"/>
        <v>8</v>
      </c>
      <c r="R26" s="334"/>
      <c r="S26" s="217"/>
      <c r="T26" s="180"/>
      <c r="U26" s="335"/>
      <c r="V26" s="336">
        <v>11</v>
      </c>
      <c r="W26" s="217">
        <v>7651</v>
      </c>
      <c r="X26" s="180">
        <f t="shared" si="8"/>
        <v>1.1703626426240843</v>
      </c>
      <c r="Y26" s="179">
        <f t="shared" si="9"/>
        <v>13</v>
      </c>
      <c r="Z26" s="186"/>
      <c r="AA26" s="186"/>
    </row>
    <row r="27" spans="1:27" ht="12.75">
      <c r="A27" s="178" t="s">
        <v>38</v>
      </c>
      <c r="B27" s="217">
        <v>26</v>
      </c>
      <c r="C27" s="217">
        <v>6198</v>
      </c>
      <c r="D27" s="180">
        <f t="shared" si="0"/>
        <v>1.6593977655156904</v>
      </c>
      <c r="E27" s="246">
        <f t="shared" si="1"/>
        <v>12</v>
      </c>
      <c r="F27" s="334"/>
      <c r="G27" s="217"/>
      <c r="H27" s="180"/>
      <c r="I27" s="335"/>
      <c r="J27" s="334">
        <v>3</v>
      </c>
      <c r="K27" s="217">
        <v>667</v>
      </c>
      <c r="L27" s="180">
        <f t="shared" si="2"/>
        <v>1.5687104588536889</v>
      </c>
      <c r="M27" s="335">
        <f t="shared" si="3"/>
        <v>13</v>
      </c>
      <c r="N27" s="334">
        <v>12</v>
      </c>
      <c r="O27" s="217">
        <v>2145</v>
      </c>
      <c r="P27" s="180">
        <f t="shared" si="4"/>
        <v>1.2426066353456418</v>
      </c>
      <c r="Q27" s="335">
        <f t="shared" si="5"/>
        <v>10</v>
      </c>
      <c r="R27" s="334">
        <v>2</v>
      </c>
      <c r="S27" s="217">
        <v>812</v>
      </c>
      <c r="T27" s="180">
        <f t="shared" si="6"/>
        <v>1.330166270783848</v>
      </c>
      <c r="U27" s="335">
        <f t="shared" si="7"/>
        <v>10</v>
      </c>
      <c r="V27" s="336">
        <v>43</v>
      </c>
      <c r="W27" s="217">
        <v>9822</v>
      </c>
      <c r="X27" s="180">
        <f t="shared" si="8"/>
        <v>1.5024574403154825</v>
      </c>
      <c r="Y27" s="179">
        <f t="shared" si="9"/>
        <v>10</v>
      </c>
      <c r="Z27" s="186"/>
      <c r="AA27" s="186"/>
    </row>
    <row r="28" spans="1:51" s="11" customFormat="1" ht="12.75">
      <c r="A28" s="339" t="s">
        <v>39</v>
      </c>
      <c r="B28" s="338">
        <v>265</v>
      </c>
      <c r="C28" s="338">
        <v>92922</v>
      </c>
      <c r="D28" s="340">
        <f t="shared" si="0"/>
        <v>24.87811538677783</v>
      </c>
      <c r="E28" s="341">
        <f t="shared" si="1"/>
        <v>1</v>
      </c>
      <c r="F28" s="337"/>
      <c r="G28" s="338"/>
      <c r="H28" s="340"/>
      <c r="I28" s="342"/>
      <c r="J28" s="337">
        <v>27</v>
      </c>
      <c r="K28" s="338">
        <v>6661</v>
      </c>
      <c r="L28" s="340">
        <f t="shared" si="2"/>
        <v>15.66593758084621</v>
      </c>
      <c r="M28" s="342">
        <f t="shared" si="3"/>
        <v>2</v>
      </c>
      <c r="N28" s="337">
        <v>78</v>
      </c>
      <c r="O28" s="338">
        <v>35414</v>
      </c>
      <c r="P28" s="340">
        <f t="shared" si="4"/>
        <v>20.515464514746178</v>
      </c>
      <c r="Q28" s="342">
        <f t="shared" si="5"/>
        <v>2</v>
      </c>
      <c r="R28" s="337">
        <v>28</v>
      </c>
      <c r="S28" s="338">
        <v>9747</v>
      </c>
      <c r="T28" s="340">
        <f t="shared" si="6"/>
        <v>15.966909656810548</v>
      </c>
      <c r="U28" s="342">
        <f t="shared" si="7"/>
        <v>2</v>
      </c>
      <c r="V28" s="343">
        <v>398</v>
      </c>
      <c r="W28" s="338">
        <v>144744</v>
      </c>
      <c r="X28" s="340">
        <f t="shared" si="8"/>
        <v>22.14128484433152</v>
      </c>
      <c r="Y28" s="344">
        <f t="shared" si="9"/>
        <v>2</v>
      </c>
      <c r="Z28" s="276"/>
      <c r="AA28" s="276"/>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row>
    <row r="29" spans="1:51" s="11" customFormat="1" ht="12.75">
      <c r="A29" s="345" t="s">
        <v>40</v>
      </c>
      <c r="B29" s="346">
        <v>256</v>
      </c>
      <c r="C29" s="346">
        <v>88929</v>
      </c>
      <c r="D29" s="347">
        <f t="shared" si="0"/>
        <v>23.80906484181104</v>
      </c>
      <c r="E29" s="348">
        <f t="shared" si="1"/>
        <v>2</v>
      </c>
      <c r="F29" s="349">
        <v>3</v>
      </c>
      <c r="G29" s="346">
        <v>557</v>
      </c>
      <c r="H29" s="347">
        <f>G29/G$30*100</f>
        <v>13.804213135068153</v>
      </c>
      <c r="I29" s="350">
        <f>RANK(G29,G$8:G$29)</f>
        <v>3</v>
      </c>
      <c r="J29" s="349">
        <v>41</v>
      </c>
      <c r="K29" s="346">
        <v>9695</v>
      </c>
      <c r="L29" s="347">
        <f t="shared" si="2"/>
        <v>22.801571062348597</v>
      </c>
      <c r="M29" s="350">
        <f t="shared" si="3"/>
        <v>1</v>
      </c>
      <c r="N29" s="349">
        <v>136</v>
      </c>
      <c r="O29" s="346">
        <v>55685</v>
      </c>
      <c r="P29" s="347">
        <f t="shared" si="4"/>
        <v>32.258531696607015</v>
      </c>
      <c r="Q29" s="350">
        <f t="shared" si="5"/>
        <v>1</v>
      </c>
      <c r="R29" s="349">
        <v>61</v>
      </c>
      <c r="S29" s="346">
        <v>25998</v>
      </c>
      <c r="T29" s="347">
        <f t="shared" si="6"/>
        <v>42.58825456630355</v>
      </c>
      <c r="U29" s="350">
        <f t="shared" si="7"/>
        <v>1</v>
      </c>
      <c r="V29" s="351">
        <v>497</v>
      </c>
      <c r="W29" s="346">
        <v>180864</v>
      </c>
      <c r="X29" s="347">
        <f t="shared" si="8"/>
        <v>27.66651012881485</v>
      </c>
      <c r="Y29" s="352">
        <f t="shared" si="9"/>
        <v>1</v>
      </c>
      <c r="Z29" s="276"/>
      <c r="AA29" s="276"/>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row>
    <row r="30" spans="1:51" s="5" customFormat="1" ht="12.75">
      <c r="A30" s="36" t="s">
        <v>41</v>
      </c>
      <c r="B30" s="184">
        <v>1252</v>
      </c>
      <c r="C30" s="184">
        <v>373509</v>
      </c>
      <c r="D30" s="185">
        <f t="shared" si="0"/>
        <v>100</v>
      </c>
      <c r="E30" s="188"/>
      <c r="F30" s="189">
        <v>8</v>
      </c>
      <c r="G30" s="184">
        <v>4035</v>
      </c>
      <c r="H30" s="185">
        <f>G30/G$30*100</f>
        <v>100</v>
      </c>
      <c r="I30" s="190"/>
      <c r="J30" s="189">
        <v>197</v>
      </c>
      <c r="K30" s="184">
        <v>42519</v>
      </c>
      <c r="L30" s="185">
        <f t="shared" si="2"/>
        <v>100</v>
      </c>
      <c r="M30" s="190"/>
      <c r="N30" s="189">
        <v>445</v>
      </c>
      <c r="O30" s="184">
        <v>172621</v>
      </c>
      <c r="P30" s="185">
        <f t="shared" si="4"/>
        <v>100</v>
      </c>
      <c r="Q30" s="190"/>
      <c r="R30" s="189">
        <v>140</v>
      </c>
      <c r="S30" s="184">
        <v>61045</v>
      </c>
      <c r="T30" s="185">
        <f t="shared" si="6"/>
        <v>100</v>
      </c>
      <c r="U30" s="190"/>
      <c r="V30" s="191">
        <v>2042</v>
      </c>
      <c r="W30" s="184">
        <v>653729</v>
      </c>
      <c r="X30" s="185">
        <f t="shared" si="8"/>
        <v>100</v>
      </c>
      <c r="Y30" s="33"/>
      <c r="Z30" s="41"/>
      <c r="AA30" s="41"/>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31" ht="12.75">
      <c r="A31" s="53" t="s">
        <v>151</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row>
    <row r="32" spans="1:51" s="8" customFormat="1" ht="12.75">
      <c r="A32" s="37" t="s">
        <v>139</v>
      </c>
      <c r="B32" s="38"/>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2:27" ht="12.75">
      <c r="B33" s="186"/>
      <c r="C33" s="186"/>
      <c r="F33" s="186"/>
      <c r="G33" s="186"/>
      <c r="J33" s="186"/>
      <c r="K33" s="186"/>
      <c r="N33" s="186"/>
      <c r="O33" s="186"/>
      <c r="R33" s="186"/>
      <c r="S33" s="186"/>
      <c r="V33" s="186"/>
      <c r="W33" s="186"/>
      <c r="Z33" s="186"/>
      <c r="AA33" s="186"/>
    </row>
  </sheetData>
  <mergeCells count="8">
    <mergeCell ref="A5:A7"/>
    <mergeCell ref="B5:E6"/>
    <mergeCell ref="F5:U5"/>
    <mergeCell ref="V5:Y6"/>
    <mergeCell ref="F6:I6"/>
    <mergeCell ref="J6:M6"/>
    <mergeCell ref="N6:Q6"/>
    <mergeCell ref="R6:U6"/>
  </mergeCells>
  <hyperlinks>
    <hyperlink ref="C1" location="Sommaire!A1" display="Retour au sommaire"/>
  </hyperlink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IU31"/>
  <sheetViews>
    <sheetView workbookViewId="0" topLeftCell="A1">
      <selection activeCell="C1" sqref="C1"/>
    </sheetView>
  </sheetViews>
  <sheetFormatPr defaultColWidth="11.421875" defaultRowHeight="9.75" customHeight="1"/>
  <cols>
    <col min="1" max="1" width="26.28125" style="105" customWidth="1"/>
    <col min="2" max="2" width="8.57421875" style="83" customWidth="1"/>
    <col min="3" max="3" width="9.8515625" style="83" customWidth="1"/>
    <col min="4" max="4" width="5.8515625" style="106" customWidth="1"/>
    <col min="5" max="5" width="7.00390625" style="81" customWidth="1"/>
    <col min="6" max="6" width="9.7109375" style="83" customWidth="1"/>
    <col min="7" max="7" width="10.8515625" style="83" customWidth="1"/>
    <col min="8" max="8" width="5.7109375" style="106" customWidth="1"/>
    <col min="9" max="9" width="6.140625" style="81" customWidth="1"/>
    <col min="10" max="10" width="8.421875" style="83" customWidth="1"/>
    <col min="11" max="11" width="11.00390625" style="83" customWidth="1"/>
    <col min="12" max="12" width="5.7109375" style="106" customWidth="1"/>
    <col min="13" max="13" width="6.00390625" style="81" customWidth="1"/>
    <col min="14" max="14" width="6.8515625" style="83" bestFit="1" customWidth="1"/>
    <col min="15" max="15" width="10.7109375" style="83" customWidth="1"/>
    <col min="16" max="16" width="6.28125" style="106" customWidth="1"/>
    <col min="17" max="17" width="6.421875" style="81" customWidth="1"/>
    <col min="18" max="18" width="9.7109375" style="83" customWidth="1"/>
    <col min="19" max="19" width="14.00390625" style="83" customWidth="1"/>
    <col min="20" max="20" width="5.8515625" style="106" customWidth="1"/>
    <col min="21" max="21" width="6.7109375" style="81" customWidth="1"/>
    <col min="22" max="22" width="3.8515625" style="90" customWidth="1"/>
    <col min="23" max="146" width="11.421875" style="90" customWidth="1"/>
    <col min="147" max="16384" width="11.421875" style="55" customWidth="1"/>
  </cols>
  <sheetData>
    <row r="1" spans="1:21" ht="15.75">
      <c r="A1" s="211" t="s">
        <v>0</v>
      </c>
      <c r="B1" s="100"/>
      <c r="C1" s="82" t="s">
        <v>84</v>
      </c>
      <c r="D1" s="101"/>
      <c r="E1" s="91"/>
      <c r="F1" s="100"/>
      <c r="G1" s="100"/>
      <c r="H1" s="101"/>
      <c r="I1" s="91"/>
      <c r="J1" s="100"/>
      <c r="K1" s="100"/>
      <c r="L1" s="101"/>
      <c r="M1" s="91"/>
      <c r="N1" s="100"/>
      <c r="O1" s="100"/>
      <c r="P1" s="101"/>
      <c r="Q1" s="91"/>
      <c r="R1" s="100"/>
      <c r="S1" s="100"/>
      <c r="T1" s="101"/>
      <c r="U1" s="91"/>
    </row>
    <row r="2" spans="1:21" ht="12.75">
      <c r="A2" s="192" t="s">
        <v>47</v>
      </c>
      <c r="B2" s="46"/>
      <c r="C2" s="46"/>
      <c r="D2" s="193"/>
      <c r="E2" s="35"/>
      <c r="F2" s="46"/>
      <c r="G2" s="46"/>
      <c r="H2" s="193"/>
      <c r="I2" s="35"/>
      <c r="J2" s="46"/>
      <c r="K2" s="46"/>
      <c r="L2" s="193"/>
      <c r="M2" s="35"/>
      <c r="N2" s="46"/>
      <c r="O2" s="46"/>
      <c r="P2" s="193"/>
      <c r="Q2" s="35"/>
      <c r="R2" s="46"/>
      <c r="S2" s="46"/>
      <c r="T2" s="193"/>
      <c r="U2" s="1"/>
    </row>
    <row r="3" spans="1:146" s="56" customFormat="1" ht="16.5" customHeight="1">
      <c r="A3" s="45"/>
      <c r="B3" s="194"/>
      <c r="C3" s="194"/>
      <c r="D3" s="195"/>
      <c r="E3" s="196"/>
      <c r="F3" s="194"/>
      <c r="G3" s="194"/>
      <c r="H3" s="195"/>
      <c r="I3" s="196"/>
      <c r="J3" s="194"/>
      <c r="K3" s="194"/>
      <c r="L3" s="195"/>
      <c r="M3" s="196"/>
      <c r="N3" s="194"/>
      <c r="O3" s="194"/>
      <c r="P3" s="195"/>
      <c r="Q3" s="196"/>
      <c r="R3" s="194"/>
      <c r="S3" s="194"/>
      <c r="T3" s="195"/>
      <c r="U3" s="197" t="s">
        <v>105</v>
      </c>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row>
    <row r="4" spans="1:146" s="84" customFormat="1" ht="12" customHeight="1">
      <c r="A4" s="303" t="s">
        <v>43</v>
      </c>
      <c r="B4" s="309" t="s">
        <v>14</v>
      </c>
      <c r="C4" s="309"/>
      <c r="D4" s="309"/>
      <c r="E4" s="309"/>
      <c r="F4" s="309" t="s">
        <v>15</v>
      </c>
      <c r="G4" s="309"/>
      <c r="H4" s="309"/>
      <c r="I4" s="309"/>
      <c r="J4" s="309" t="s">
        <v>16</v>
      </c>
      <c r="K4" s="309"/>
      <c r="L4" s="309"/>
      <c r="M4" s="309"/>
      <c r="N4" s="309" t="s">
        <v>144</v>
      </c>
      <c r="O4" s="309"/>
      <c r="P4" s="309"/>
      <c r="Q4" s="309"/>
      <c r="R4" s="309" t="s">
        <v>41</v>
      </c>
      <c r="S4" s="309"/>
      <c r="T4" s="309"/>
      <c r="U4" s="309"/>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row>
    <row r="5" spans="1:21" ht="12" customHeight="1">
      <c r="A5" s="310"/>
      <c r="B5" s="170" t="s">
        <v>17</v>
      </c>
      <c r="C5" s="170" t="s">
        <v>18</v>
      </c>
      <c r="D5" s="198" t="s">
        <v>3</v>
      </c>
      <c r="E5" s="173" t="s">
        <v>19</v>
      </c>
      <c r="F5" s="170" t="s">
        <v>17</v>
      </c>
      <c r="G5" s="170" t="s">
        <v>18</v>
      </c>
      <c r="H5" s="198" t="s">
        <v>3</v>
      </c>
      <c r="I5" s="173" t="s">
        <v>19</v>
      </c>
      <c r="J5" s="170" t="s">
        <v>17</v>
      </c>
      <c r="K5" s="170" t="s">
        <v>18</v>
      </c>
      <c r="L5" s="198" t="s">
        <v>3</v>
      </c>
      <c r="M5" s="173" t="s">
        <v>19</v>
      </c>
      <c r="N5" s="170" t="s">
        <v>17</v>
      </c>
      <c r="O5" s="170" t="s">
        <v>18</v>
      </c>
      <c r="P5" s="198" t="s">
        <v>3</v>
      </c>
      <c r="Q5" s="173" t="s">
        <v>19</v>
      </c>
      <c r="R5" s="170" t="s">
        <v>17</v>
      </c>
      <c r="S5" s="170" t="s">
        <v>18</v>
      </c>
      <c r="T5" s="198" t="s">
        <v>3</v>
      </c>
      <c r="U5" s="173" t="s">
        <v>19</v>
      </c>
    </row>
    <row r="6" spans="1:255" s="89" customFormat="1" ht="12" customHeight="1">
      <c r="A6" s="199" t="s">
        <v>20</v>
      </c>
      <c r="B6" s="200">
        <v>9</v>
      </c>
      <c r="C6" s="200">
        <v>372</v>
      </c>
      <c r="D6" s="198">
        <f aca="true" t="shared" si="0" ref="D6:D27">C6/C$28*100</f>
        <v>0.5440982887231242</v>
      </c>
      <c r="E6" s="216">
        <f>RANK(C6,C$6:C$27)</f>
        <v>22</v>
      </c>
      <c r="F6" s="200">
        <v>57</v>
      </c>
      <c r="G6" s="200">
        <v>5684</v>
      </c>
      <c r="H6" s="198">
        <f aca="true" t="shared" si="1" ref="H6:H27">G6/G$28*100</f>
        <v>1.824912430530361</v>
      </c>
      <c r="I6" s="216">
        <f>RANK(G6,G$6:G$27)</f>
        <v>16</v>
      </c>
      <c r="J6" s="200">
        <v>25</v>
      </c>
      <c r="K6" s="200">
        <v>3936</v>
      </c>
      <c r="L6" s="198">
        <f aca="true" t="shared" si="2" ref="L6:L27">K6/K$28*100</f>
        <v>1.1683754949863154</v>
      </c>
      <c r="M6" s="216">
        <f>RANK(K6,K$6:K$27)</f>
        <v>19</v>
      </c>
      <c r="N6" s="200">
        <v>9</v>
      </c>
      <c r="O6" s="200">
        <v>1447</v>
      </c>
      <c r="P6" s="198">
        <f aca="true" t="shared" si="3" ref="P6:P27">O6/O$28*100</f>
        <v>0.7607101363179947</v>
      </c>
      <c r="Q6" s="216">
        <f>RANK(O6,O$6:O$27)</f>
        <v>20</v>
      </c>
      <c r="R6" s="200">
        <v>100</v>
      </c>
      <c r="S6" s="200">
        <v>11439</v>
      </c>
      <c r="T6" s="198">
        <f aca="true" t="shared" si="4" ref="T6:T27">S6/S$28*100</f>
        <v>1.2612853003312265</v>
      </c>
      <c r="U6" s="216">
        <f>RANK(S6,S$6:S$27)</f>
        <v>20</v>
      </c>
      <c r="V6" s="90"/>
      <c r="W6" s="187"/>
      <c r="X6" s="187"/>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row>
    <row r="7" spans="1:255" s="92" customFormat="1" ht="12" customHeight="1">
      <c r="A7" s="201" t="s">
        <v>21</v>
      </c>
      <c r="B7" s="200">
        <v>102</v>
      </c>
      <c r="C7" s="200">
        <v>7397</v>
      </c>
      <c r="D7" s="202">
        <f t="shared" si="0"/>
        <v>10.819072692701477</v>
      </c>
      <c r="E7" s="217">
        <f aca="true" t="shared" si="5" ref="E7:E27">RANK(C7,C$6:C$27)</f>
        <v>2</v>
      </c>
      <c r="F7" s="200">
        <v>256</v>
      </c>
      <c r="G7" s="200">
        <v>29156</v>
      </c>
      <c r="H7" s="202">
        <f t="shared" si="1"/>
        <v>9.360863269624069</v>
      </c>
      <c r="I7" s="217">
        <f aca="true" t="shared" si="6" ref="I7:I27">RANK(G7,G$6:G$27)</f>
        <v>4</v>
      </c>
      <c r="J7" s="200">
        <v>234</v>
      </c>
      <c r="K7" s="200">
        <v>42818</v>
      </c>
      <c r="L7" s="202">
        <f t="shared" si="2"/>
        <v>12.710239315122982</v>
      </c>
      <c r="M7" s="217">
        <f aca="true" t="shared" si="7" ref="M7:M27">RANK(K7,K$6:K$27)</f>
        <v>2</v>
      </c>
      <c r="N7" s="200">
        <v>90</v>
      </c>
      <c r="O7" s="200">
        <v>26856</v>
      </c>
      <c r="P7" s="202">
        <f t="shared" si="3"/>
        <v>14.118611901144481</v>
      </c>
      <c r="Q7" s="217">
        <f aca="true" t="shared" si="8" ref="Q7:Q27">RANK(O7,O$6:O$27)</f>
        <v>2</v>
      </c>
      <c r="R7" s="200">
        <v>682</v>
      </c>
      <c r="S7" s="200">
        <v>106227</v>
      </c>
      <c r="T7" s="202">
        <f t="shared" si="4"/>
        <v>11.712785523060164</v>
      </c>
      <c r="U7" s="217">
        <f aca="true" t="shared" si="9" ref="U7:U27">RANK(S7,S$6:S$27)</f>
        <v>2</v>
      </c>
      <c r="V7" s="90"/>
      <c r="W7" s="187"/>
      <c r="X7" s="187"/>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row>
    <row r="8" spans="1:255" s="92" customFormat="1" ht="12" customHeight="1">
      <c r="A8" s="201" t="s">
        <v>22</v>
      </c>
      <c r="B8" s="200">
        <v>41</v>
      </c>
      <c r="C8" s="200">
        <v>1652</v>
      </c>
      <c r="D8" s="202">
        <f t="shared" si="0"/>
        <v>2.416264443469358</v>
      </c>
      <c r="E8" s="217">
        <f t="shared" si="5"/>
        <v>17</v>
      </c>
      <c r="F8" s="200">
        <v>146</v>
      </c>
      <c r="G8" s="200">
        <v>8727</v>
      </c>
      <c r="H8" s="202">
        <f t="shared" si="1"/>
        <v>2.8019019671425864</v>
      </c>
      <c r="I8" s="217">
        <f t="shared" si="6"/>
        <v>11</v>
      </c>
      <c r="J8" s="200">
        <v>93</v>
      </c>
      <c r="K8" s="200">
        <v>8656</v>
      </c>
      <c r="L8" s="202">
        <f t="shared" si="2"/>
        <v>2.5694761901934826</v>
      </c>
      <c r="M8" s="217">
        <f t="shared" si="7"/>
        <v>11</v>
      </c>
      <c r="N8" s="200">
        <v>19</v>
      </c>
      <c r="O8" s="200">
        <v>2392</v>
      </c>
      <c r="P8" s="202">
        <f t="shared" si="3"/>
        <v>1.2575111583086684</v>
      </c>
      <c r="Q8" s="217">
        <f t="shared" si="8"/>
        <v>16</v>
      </c>
      <c r="R8" s="200">
        <v>299</v>
      </c>
      <c r="S8" s="200">
        <v>21427</v>
      </c>
      <c r="T8" s="202">
        <f t="shared" si="4"/>
        <v>2.3625806565431584</v>
      </c>
      <c r="U8" s="217">
        <f t="shared" si="9"/>
        <v>12</v>
      </c>
      <c r="V8" s="90"/>
      <c r="W8" s="187"/>
      <c r="X8" s="187"/>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row>
    <row r="9" spans="1:255" s="92" customFormat="1" ht="12" customHeight="1">
      <c r="A9" s="201" t="s">
        <v>24</v>
      </c>
      <c r="B9" s="200">
        <v>52</v>
      </c>
      <c r="C9" s="200">
        <v>2347</v>
      </c>
      <c r="D9" s="202">
        <f t="shared" si="0"/>
        <v>3.4327921603042273</v>
      </c>
      <c r="E9" s="217">
        <f t="shared" si="5"/>
        <v>13</v>
      </c>
      <c r="F9" s="200">
        <v>70</v>
      </c>
      <c r="G9" s="200">
        <v>3646</v>
      </c>
      <c r="H9" s="202">
        <f t="shared" si="1"/>
        <v>1.1705895006533598</v>
      </c>
      <c r="I9" s="217">
        <f t="shared" si="6"/>
        <v>21</v>
      </c>
      <c r="J9" s="200">
        <v>68</v>
      </c>
      <c r="K9" s="200">
        <v>6340</v>
      </c>
      <c r="L9" s="202">
        <f t="shared" si="2"/>
        <v>1.881986950765559</v>
      </c>
      <c r="M9" s="217">
        <f t="shared" si="7"/>
        <v>14</v>
      </c>
      <c r="N9" s="200">
        <v>15</v>
      </c>
      <c r="O9" s="200">
        <v>2036</v>
      </c>
      <c r="P9" s="202">
        <f t="shared" si="3"/>
        <v>1.0703564875904887</v>
      </c>
      <c r="Q9" s="217">
        <f t="shared" si="8"/>
        <v>17</v>
      </c>
      <c r="R9" s="200">
        <v>205</v>
      </c>
      <c r="S9" s="200">
        <v>14369</v>
      </c>
      <c r="T9" s="202">
        <f t="shared" si="4"/>
        <v>1.5843525203653637</v>
      </c>
      <c r="U9" s="217">
        <f t="shared" si="9"/>
        <v>17</v>
      </c>
      <c r="V9" s="90"/>
      <c r="W9" s="187"/>
      <c r="X9" s="187"/>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row>
    <row r="10" spans="1:255" s="92" customFormat="1" ht="12" customHeight="1">
      <c r="A10" s="201" t="s">
        <v>25</v>
      </c>
      <c r="B10" s="200">
        <v>76</v>
      </c>
      <c r="C10" s="200">
        <v>4283</v>
      </c>
      <c r="D10" s="202">
        <f t="shared" si="0"/>
        <v>6.264443469357905</v>
      </c>
      <c r="E10" s="217">
        <f t="shared" si="5"/>
        <v>6</v>
      </c>
      <c r="F10" s="200">
        <v>415</v>
      </c>
      <c r="G10" s="200">
        <v>39875</v>
      </c>
      <c r="H10" s="202">
        <f t="shared" si="1"/>
        <v>12.802319346832892</v>
      </c>
      <c r="I10" s="217">
        <f t="shared" si="6"/>
        <v>1</v>
      </c>
      <c r="J10" s="200">
        <v>188</v>
      </c>
      <c r="K10" s="200">
        <v>27363</v>
      </c>
      <c r="L10" s="202">
        <f t="shared" si="2"/>
        <v>8.122525068422396</v>
      </c>
      <c r="M10" s="217">
        <f t="shared" si="7"/>
        <v>6</v>
      </c>
      <c r="N10" s="200">
        <v>60</v>
      </c>
      <c r="O10" s="200">
        <v>14851</v>
      </c>
      <c r="P10" s="202">
        <f t="shared" si="3"/>
        <v>7.807398918077774</v>
      </c>
      <c r="Q10" s="217">
        <f t="shared" si="8"/>
        <v>5</v>
      </c>
      <c r="R10" s="200">
        <v>739</v>
      </c>
      <c r="S10" s="200">
        <v>86372</v>
      </c>
      <c r="T10" s="202">
        <f t="shared" si="4"/>
        <v>9.523536494467061</v>
      </c>
      <c r="U10" s="217">
        <f t="shared" si="9"/>
        <v>4</v>
      </c>
      <c r="V10" s="90"/>
      <c r="W10" s="187"/>
      <c r="X10" s="187"/>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row>
    <row r="11" spans="1:255" s="92" customFormat="1" ht="12" customHeight="1">
      <c r="A11" s="201" t="s">
        <v>26</v>
      </c>
      <c r="B11" s="200">
        <v>41</v>
      </c>
      <c r="C11" s="200">
        <v>1762</v>
      </c>
      <c r="D11" s="202">
        <f t="shared" si="0"/>
        <v>2.5771537223928624</v>
      </c>
      <c r="E11" s="217">
        <f t="shared" si="5"/>
        <v>15</v>
      </c>
      <c r="F11" s="200">
        <v>130</v>
      </c>
      <c r="G11" s="200">
        <v>8396</v>
      </c>
      <c r="H11" s="202">
        <f t="shared" si="1"/>
        <v>2.6956306767651146</v>
      </c>
      <c r="I11" s="217">
        <f t="shared" si="6"/>
        <v>13</v>
      </c>
      <c r="J11" s="200">
        <v>67</v>
      </c>
      <c r="K11" s="200">
        <v>7279</v>
      </c>
      <c r="L11" s="202">
        <f t="shared" si="2"/>
        <v>2.1607228729688495</v>
      </c>
      <c r="M11" s="217">
        <f t="shared" si="7"/>
        <v>13</v>
      </c>
      <c r="N11" s="200">
        <v>20</v>
      </c>
      <c r="O11" s="200">
        <v>4350</v>
      </c>
      <c r="P11" s="202">
        <f t="shared" si="3"/>
        <v>2.286861847258657</v>
      </c>
      <c r="Q11" s="217">
        <f t="shared" si="8"/>
        <v>10</v>
      </c>
      <c r="R11" s="200">
        <v>258</v>
      </c>
      <c r="S11" s="200">
        <v>21787</v>
      </c>
      <c r="T11" s="202">
        <f t="shared" si="4"/>
        <v>2.40227492248592</v>
      </c>
      <c r="U11" s="217">
        <f t="shared" si="9"/>
        <v>11</v>
      </c>
      <c r="V11" s="90"/>
      <c r="W11" s="187"/>
      <c r="X11" s="187"/>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row>
    <row r="12" spans="1:255" s="92" customFormat="1" ht="12" customHeight="1">
      <c r="A12" s="201" t="s">
        <v>27</v>
      </c>
      <c r="B12" s="200">
        <v>19</v>
      </c>
      <c r="C12" s="200">
        <v>917</v>
      </c>
      <c r="D12" s="202">
        <f t="shared" si="0"/>
        <v>1.3412315342986691</v>
      </c>
      <c r="E12" s="217">
        <f t="shared" si="5"/>
        <v>21</v>
      </c>
      <c r="F12" s="200">
        <v>41</v>
      </c>
      <c r="G12" s="200">
        <v>2990</v>
      </c>
      <c r="H12" s="202">
        <f t="shared" si="1"/>
        <v>0.9599732876998205</v>
      </c>
      <c r="I12" s="217">
        <f t="shared" si="6"/>
        <v>22</v>
      </c>
      <c r="J12" s="200">
        <v>21</v>
      </c>
      <c r="K12" s="200">
        <v>2959</v>
      </c>
      <c r="L12" s="202">
        <f t="shared" si="2"/>
        <v>0.8783595248131372</v>
      </c>
      <c r="M12" s="217">
        <f t="shared" si="7"/>
        <v>22</v>
      </c>
      <c r="N12" s="200">
        <v>7</v>
      </c>
      <c r="O12" s="200">
        <v>959</v>
      </c>
      <c r="P12" s="202">
        <f t="shared" si="3"/>
        <v>0.5041610371312764</v>
      </c>
      <c r="Q12" s="217">
        <f t="shared" si="8"/>
        <v>22</v>
      </c>
      <c r="R12" s="200">
        <v>88</v>
      </c>
      <c r="S12" s="200">
        <v>7825</v>
      </c>
      <c r="T12" s="202">
        <f t="shared" si="4"/>
        <v>0.8627989750058438</v>
      </c>
      <c r="U12" s="217">
        <f t="shared" si="9"/>
        <v>22</v>
      </c>
      <c r="V12" s="90"/>
      <c r="W12" s="187"/>
      <c r="X12" s="187"/>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row>
    <row r="13" spans="1:255" s="92" customFormat="1" ht="12" customHeight="1">
      <c r="A13" s="201" t="s">
        <v>28</v>
      </c>
      <c r="B13" s="200">
        <v>31</v>
      </c>
      <c r="C13" s="200">
        <v>3191</v>
      </c>
      <c r="D13" s="202">
        <f t="shared" si="0"/>
        <v>4.667251718590025</v>
      </c>
      <c r="E13" s="217">
        <f t="shared" si="5"/>
        <v>8</v>
      </c>
      <c r="F13" s="200">
        <v>53</v>
      </c>
      <c r="G13" s="200">
        <v>6627</v>
      </c>
      <c r="H13" s="202">
        <f t="shared" si="1"/>
        <v>2.127673236651074</v>
      </c>
      <c r="I13" s="217">
        <f t="shared" si="6"/>
        <v>15</v>
      </c>
      <c r="J13" s="200">
        <v>48</v>
      </c>
      <c r="K13" s="200">
        <v>7290</v>
      </c>
      <c r="L13" s="202">
        <f t="shared" si="2"/>
        <v>2.1639881500127642</v>
      </c>
      <c r="M13" s="217">
        <f t="shared" si="7"/>
        <v>12</v>
      </c>
      <c r="N13" s="200">
        <v>9</v>
      </c>
      <c r="O13" s="200">
        <v>2803</v>
      </c>
      <c r="P13" s="202">
        <f t="shared" si="3"/>
        <v>1.4735801742220727</v>
      </c>
      <c r="Q13" s="217">
        <f t="shared" si="8"/>
        <v>13</v>
      </c>
      <c r="R13" s="200">
        <v>141</v>
      </c>
      <c r="S13" s="200">
        <v>19911</v>
      </c>
      <c r="T13" s="202">
        <f t="shared" si="4"/>
        <v>2.195423692184199</v>
      </c>
      <c r="U13" s="217">
        <f t="shared" si="9"/>
        <v>14</v>
      </c>
      <c r="V13" s="90"/>
      <c r="W13" s="187"/>
      <c r="X13" s="187"/>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row>
    <row r="14" spans="1:255" s="92" customFormat="1" ht="12" customHeight="1">
      <c r="A14" s="201" t="s">
        <v>29</v>
      </c>
      <c r="B14" s="200">
        <v>29</v>
      </c>
      <c r="C14" s="200">
        <v>1526</v>
      </c>
      <c r="D14" s="202">
        <f t="shared" si="0"/>
        <v>2.2319730876115256</v>
      </c>
      <c r="E14" s="217">
        <f t="shared" si="5"/>
        <v>18</v>
      </c>
      <c r="F14" s="200">
        <v>48</v>
      </c>
      <c r="G14" s="200">
        <v>3893</v>
      </c>
      <c r="H14" s="202">
        <f t="shared" si="1"/>
        <v>1.2498916418111712</v>
      </c>
      <c r="I14" s="217">
        <f t="shared" si="6"/>
        <v>19</v>
      </c>
      <c r="J14" s="200">
        <v>37</v>
      </c>
      <c r="K14" s="200">
        <v>5229</v>
      </c>
      <c r="L14" s="202">
        <f t="shared" si="2"/>
        <v>1.5521939693301432</v>
      </c>
      <c r="M14" s="217">
        <f t="shared" si="7"/>
        <v>18</v>
      </c>
      <c r="N14" s="200">
        <v>8</v>
      </c>
      <c r="O14" s="200">
        <v>2689</v>
      </c>
      <c r="P14" s="202">
        <f t="shared" si="3"/>
        <v>1.4136486223628804</v>
      </c>
      <c r="Q14" s="217">
        <f t="shared" si="8"/>
        <v>14</v>
      </c>
      <c r="R14" s="200">
        <v>122</v>
      </c>
      <c r="S14" s="200">
        <v>13337</v>
      </c>
      <c r="T14" s="202">
        <f t="shared" si="4"/>
        <v>1.4705622913294492</v>
      </c>
      <c r="U14" s="217">
        <f t="shared" si="9"/>
        <v>18</v>
      </c>
      <c r="V14" s="90"/>
      <c r="W14" s="187"/>
      <c r="X14" s="187"/>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row>
    <row r="15" spans="1:255" s="92" customFormat="1" ht="12" customHeight="1">
      <c r="A15" s="201" t="s">
        <v>60</v>
      </c>
      <c r="B15" s="200">
        <v>26</v>
      </c>
      <c r="C15" s="200">
        <v>2394</v>
      </c>
      <c r="D15" s="202">
        <f t="shared" si="0"/>
        <v>3.501535761298815</v>
      </c>
      <c r="E15" s="217">
        <f t="shared" si="5"/>
        <v>12</v>
      </c>
      <c r="F15" s="200">
        <v>36</v>
      </c>
      <c r="G15" s="200">
        <v>4425</v>
      </c>
      <c r="H15" s="202">
        <f t="shared" si="1"/>
        <v>1.4206962535356875</v>
      </c>
      <c r="I15" s="217">
        <f t="shared" si="6"/>
        <v>17</v>
      </c>
      <c r="J15" s="200">
        <v>26</v>
      </c>
      <c r="K15" s="200">
        <v>5969</v>
      </c>
      <c r="L15" s="202">
        <f t="shared" si="2"/>
        <v>1.7718580613753347</v>
      </c>
      <c r="M15" s="217">
        <f t="shared" si="7"/>
        <v>15</v>
      </c>
      <c r="N15" s="200">
        <v>11</v>
      </c>
      <c r="O15" s="200">
        <v>2918</v>
      </c>
      <c r="P15" s="202">
        <f t="shared" si="3"/>
        <v>1.534037441448451</v>
      </c>
      <c r="Q15" s="217">
        <f t="shared" si="8"/>
        <v>12</v>
      </c>
      <c r="R15" s="200">
        <v>99</v>
      </c>
      <c r="S15" s="200">
        <v>15706</v>
      </c>
      <c r="T15" s="202">
        <f t="shared" si="4"/>
        <v>1.731772613602784</v>
      </c>
      <c r="U15" s="217">
        <f t="shared" si="9"/>
        <v>16</v>
      </c>
      <c r="V15" s="90"/>
      <c r="W15" s="187"/>
      <c r="X15" s="187"/>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row>
    <row r="16" spans="1:255" s="92" customFormat="1" ht="12" customHeight="1">
      <c r="A16" s="201" t="s">
        <v>32</v>
      </c>
      <c r="B16" s="200">
        <v>127</v>
      </c>
      <c r="C16" s="200">
        <v>7842</v>
      </c>
      <c r="D16" s="202">
        <f t="shared" si="0"/>
        <v>11.469942957437471</v>
      </c>
      <c r="E16" s="217">
        <f t="shared" si="5"/>
        <v>1</v>
      </c>
      <c r="F16" s="200">
        <v>298</v>
      </c>
      <c r="G16" s="200">
        <v>35456</v>
      </c>
      <c r="H16" s="202">
        <f t="shared" si="1"/>
        <v>11.383549461098607</v>
      </c>
      <c r="I16" s="217">
        <f t="shared" si="6"/>
        <v>2</v>
      </c>
      <c r="J16" s="200">
        <v>254</v>
      </c>
      <c r="K16" s="200">
        <v>47287</v>
      </c>
      <c r="L16" s="202">
        <f t="shared" si="2"/>
        <v>14.036832325055363</v>
      </c>
      <c r="M16" s="217">
        <f t="shared" si="7"/>
        <v>1</v>
      </c>
      <c r="N16" s="200">
        <v>74</v>
      </c>
      <c r="O16" s="200">
        <v>26280</v>
      </c>
      <c r="P16" s="202">
        <f t="shared" si="3"/>
        <v>13.815799849645405</v>
      </c>
      <c r="Q16" s="217">
        <f t="shared" si="8"/>
        <v>3</v>
      </c>
      <c r="R16" s="200">
        <v>753</v>
      </c>
      <c r="S16" s="200">
        <v>116865</v>
      </c>
      <c r="T16" s="202">
        <f t="shared" si="4"/>
        <v>12.885751081668747</v>
      </c>
      <c r="U16" s="217">
        <f t="shared" si="9"/>
        <v>1</v>
      </c>
      <c r="V16" s="90"/>
      <c r="W16" s="187"/>
      <c r="X16" s="187"/>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row>
    <row r="17" spans="1:255" s="92" customFormat="1" ht="12" customHeight="1">
      <c r="A17" s="201" t="s">
        <v>33</v>
      </c>
      <c r="B17" s="200">
        <v>31</v>
      </c>
      <c r="C17" s="200">
        <v>978</v>
      </c>
      <c r="D17" s="202">
        <f t="shared" si="0"/>
        <v>1.4304519526107942</v>
      </c>
      <c r="E17" s="217">
        <f t="shared" si="5"/>
        <v>20</v>
      </c>
      <c r="F17" s="200">
        <v>79</v>
      </c>
      <c r="G17" s="200">
        <v>4132</v>
      </c>
      <c r="H17" s="202">
        <f t="shared" si="1"/>
        <v>1.3266252925671098</v>
      </c>
      <c r="I17" s="217">
        <f t="shared" si="6"/>
        <v>18</v>
      </c>
      <c r="J17" s="200">
        <v>56</v>
      </c>
      <c r="K17" s="200">
        <v>5300</v>
      </c>
      <c r="L17" s="202">
        <f t="shared" si="2"/>
        <v>1.5732698484317766</v>
      </c>
      <c r="M17" s="217">
        <f t="shared" si="7"/>
        <v>17</v>
      </c>
      <c r="N17" s="200">
        <v>10</v>
      </c>
      <c r="O17" s="200">
        <v>1243</v>
      </c>
      <c r="P17" s="202">
        <f t="shared" si="3"/>
        <v>0.6534642014120714</v>
      </c>
      <c r="Q17" s="217">
        <f t="shared" si="8"/>
        <v>21</v>
      </c>
      <c r="R17" s="200">
        <v>176</v>
      </c>
      <c r="S17" s="200">
        <v>11653</v>
      </c>
      <c r="T17" s="202">
        <f t="shared" si="4"/>
        <v>1.2848813361972011</v>
      </c>
      <c r="U17" s="217">
        <f t="shared" si="9"/>
        <v>19</v>
      </c>
      <c r="V17" s="90"/>
      <c r="W17" s="187"/>
      <c r="X17" s="187"/>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row>
    <row r="18" spans="1:255" s="92" customFormat="1" ht="12" customHeight="1">
      <c r="A18" s="201" t="s">
        <v>34</v>
      </c>
      <c r="B18" s="200">
        <v>42</v>
      </c>
      <c r="C18" s="200">
        <v>3016</v>
      </c>
      <c r="D18" s="202">
        <f t="shared" si="0"/>
        <v>4.411291502120814</v>
      </c>
      <c r="E18" s="217">
        <f t="shared" si="5"/>
        <v>9</v>
      </c>
      <c r="F18" s="200">
        <v>79</v>
      </c>
      <c r="G18" s="200">
        <v>8548</v>
      </c>
      <c r="H18" s="202">
        <f t="shared" si="1"/>
        <v>2.7444319944006907</v>
      </c>
      <c r="I18" s="217">
        <f t="shared" si="6"/>
        <v>12</v>
      </c>
      <c r="J18" s="200">
        <v>28</v>
      </c>
      <c r="K18" s="200">
        <v>3325</v>
      </c>
      <c r="L18" s="202">
        <f t="shared" si="2"/>
        <v>0.9870041973652183</v>
      </c>
      <c r="M18" s="217">
        <f t="shared" si="7"/>
        <v>21</v>
      </c>
      <c r="N18" s="200">
        <v>8</v>
      </c>
      <c r="O18" s="200">
        <v>1517</v>
      </c>
      <c r="P18" s="202">
        <f t="shared" si="3"/>
        <v>0.7975102120210076</v>
      </c>
      <c r="Q18" s="217">
        <f t="shared" si="8"/>
        <v>19</v>
      </c>
      <c r="R18" s="200">
        <v>157</v>
      </c>
      <c r="S18" s="200">
        <v>16406</v>
      </c>
      <c r="T18" s="202">
        <f t="shared" si="4"/>
        <v>1.8089559084914855</v>
      </c>
      <c r="U18" s="217">
        <f t="shared" si="9"/>
        <v>15</v>
      </c>
      <c r="V18" s="90"/>
      <c r="W18" s="187"/>
      <c r="X18" s="187"/>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row>
    <row r="19" spans="1:255" s="92" customFormat="1" ht="12" customHeight="1">
      <c r="A19" s="201" t="s">
        <v>35</v>
      </c>
      <c r="B19" s="200">
        <v>75</v>
      </c>
      <c r="C19" s="200">
        <v>2907</v>
      </c>
      <c r="D19" s="202">
        <f t="shared" si="0"/>
        <v>4.251864853005705</v>
      </c>
      <c r="E19" s="217">
        <f t="shared" si="5"/>
        <v>11</v>
      </c>
      <c r="F19" s="200">
        <v>248</v>
      </c>
      <c r="G19" s="200">
        <v>13617</v>
      </c>
      <c r="H19" s="202">
        <f t="shared" si="1"/>
        <v>4.371891725287109</v>
      </c>
      <c r="I19" s="217">
        <f t="shared" si="6"/>
        <v>9</v>
      </c>
      <c r="J19" s="200">
        <v>210</v>
      </c>
      <c r="K19" s="200">
        <v>18139</v>
      </c>
      <c r="L19" s="202">
        <f t="shared" si="2"/>
        <v>5.384441845415848</v>
      </c>
      <c r="M19" s="217">
        <f t="shared" si="7"/>
        <v>7</v>
      </c>
      <c r="N19" s="200">
        <v>45</v>
      </c>
      <c r="O19" s="200">
        <v>7016</v>
      </c>
      <c r="P19" s="202">
        <f t="shared" si="3"/>
        <v>3.688419016176262</v>
      </c>
      <c r="Q19" s="217">
        <f t="shared" si="8"/>
        <v>9</v>
      </c>
      <c r="R19" s="200">
        <v>578</v>
      </c>
      <c r="S19" s="200">
        <v>41679</v>
      </c>
      <c r="T19" s="202">
        <f t="shared" si="4"/>
        <v>4.59560363952314</v>
      </c>
      <c r="U19" s="217">
        <f t="shared" si="9"/>
        <v>8</v>
      </c>
      <c r="V19" s="90"/>
      <c r="W19" s="187"/>
      <c r="X19" s="187"/>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row>
    <row r="20" spans="1:255" s="92" customFormat="1" ht="12" customHeight="1">
      <c r="A20" s="178" t="s">
        <v>138</v>
      </c>
      <c r="B20" s="200">
        <v>105</v>
      </c>
      <c r="C20" s="200">
        <v>6214</v>
      </c>
      <c r="D20" s="202">
        <f t="shared" si="0"/>
        <v>9.088781629369606</v>
      </c>
      <c r="E20" s="217">
        <f t="shared" si="5"/>
        <v>3</v>
      </c>
      <c r="F20" s="200">
        <v>152</v>
      </c>
      <c r="G20" s="200">
        <v>15910</v>
      </c>
      <c r="H20" s="202">
        <f t="shared" si="1"/>
        <v>5.108085286723794</v>
      </c>
      <c r="I20" s="217">
        <f t="shared" si="6"/>
        <v>8</v>
      </c>
      <c r="J20" s="200">
        <v>69</v>
      </c>
      <c r="K20" s="200">
        <v>9957</v>
      </c>
      <c r="L20" s="202">
        <f t="shared" si="2"/>
        <v>2.9556694114783393</v>
      </c>
      <c r="M20" s="217">
        <f t="shared" si="7"/>
        <v>10</v>
      </c>
      <c r="N20" s="200">
        <v>13</v>
      </c>
      <c r="O20" s="200">
        <v>2637</v>
      </c>
      <c r="P20" s="202">
        <f t="shared" si="3"/>
        <v>1.3863114232692135</v>
      </c>
      <c r="Q20" s="217">
        <f t="shared" si="8"/>
        <v>15</v>
      </c>
      <c r="R20" s="200">
        <v>339</v>
      </c>
      <c r="S20" s="200">
        <v>34718</v>
      </c>
      <c r="T20" s="202">
        <f t="shared" si="4"/>
        <v>3.828070902779922</v>
      </c>
      <c r="U20" s="217">
        <f t="shared" si="9"/>
        <v>9</v>
      </c>
      <c r="V20" s="90"/>
      <c r="W20" s="187"/>
      <c r="X20" s="187"/>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row>
    <row r="21" spans="1:255" s="92" customFormat="1" ht="12" customHeight="1">
      <c r="A21" s="201" t="s">
        <v>23</v>
      </c>
      <c r="B21" s="200">
        <v>27</v>
      </c>
      <c r="C21" s="200">
        <v>1681</v>
      </c>
      <c r="D21" s="202">
        <f t="shared" si="0"/>
        <v>2.4586807079128272</v>
      </c>
      <c r="E21" s="217">
        <f t="shared" si="5"/>
        <v>16</v>
      </c>
      <c r="F21" s="200">
        <v>110</v>
      </c>
      <c r="G21" s="200">
        <v>9499</v>
      </c>
      <c r="H21" s="202">
        <f t="shared" si="1"/>
        <v>3.049761290923276</v>
      </c>
      <c r="I21" s="217">
        <f t="shared" si="6"/>
        <v>10</v>
      </c>
      <c r="J21" s="200">
        <v>64</v>
      </c>
      <c r="K21" s="200">
        <v>10538</v>
      </c>
      <c r="L21" s="202">
        <f t="shared" si="2"/>
        <v>3.128135408070577</v>
      </c>
      <c r="M21" s="217">
        <f t="shared" si="7"/>
        <v>9</v>
      </c>
      <c r="N21" s="200">
        <v>34</v>
      </c>
      <c r="O21" s="200">
        <v>7224</v>
      </c>
      <c r="P21" s="202">
        <f t="shared" si="3"/>
        <v>3.797767812550928</v>
      </c>
      <c r="Q21" s="217">
        <f t="shared" si="8"/>
        <v>8</v>
      </c>
      <c r="R21" s="200">
        <v>235</v>
      </c>
      <c r="S21" s="200">
        <v>28942</v>
      </c>
      <c r="T21" s="202">
        <f t="shared" si="4"/>
        <v>3.1911984580982917</v>
      </c>
      <c r="U21" s="217">
        <f t="shared" si="9"/>
        <v>10</v>
      </c>
      <c r="V21" s="90"/>
      <c r="W21" s="187"/>
      <c r="X21" s="187"/>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row>
    <row r="22" spans="1:255" s="92" customFormat="1" ht="12" customHeight="1">
      <c r="A22" s="201" t="s">
        <v>30</v>
      </c>
      <c r="B22" s="200">
        <v>20</v>
      </c>
      <c r="C22" s="200">
        <v>1107</v>
      </c>
      <c r="D22" s="202">
        <f t="shared" si="0"/>
        <v>1.6191311978938132</v>
      </c>
      <c r="E22" s="217">
        <f t="shared" si="5"/>
        <v>19</v>
      </c>
      <c r="F22" s="200">
        <v>46</v>
      </c>
      <c r="G22" s="200">
        <v>3695</v>
      </c>
      <c r="H22" s="202">
        <f t="shared" si="1"/>
        <v>1.1863215043648285</v>
      </c>
      <c r="I22" s="217">
        <f t="shared" si="6"/>
        <v>20</v>
      </c>
      <c r="J22" s="200">
        <v>29</v>
      </c>
      <c r="K22" s="200">
        <v>3577</v>
      </c>
      <c r="L22" s="202">
        <f t="shared" si="2"/>
        <v>1.0618087260076348</v>
      </c>
      <c r="M22" s="217">
        <f t="shared" si="7"/>
        <v>20</v>
      </c>
      <c r="N22" s="200">
        <v>12</v>
      </c>
      <c r="O22" s="200">
        <v>1878</v>
      </c>
      <c r="P22" s="202">
        <f t="shared" si="3"/>
        <v>0.9872934595751168</v>
      </c>
      <c r="Q22" s="217">
        <f t="shared" si="8"/>
        <v>18</v>
      </c>
      <c r="R22" s="200">
        <v>107</v>
      </c>
      <c r="S22" s="200">
        <v>10257</v>
      </c>
      <c r="T22" s="202">
        <f t="shared" si="4"/>
        <v>1.1309557938191617</v>
      </c>
      <c r="U22" s="217">
        <f t="shared" si="9"/>
        <v>21</v>
      </c>
      <c r="V22" s="90"/>
      <c r="W22" s="187"/>
      <c r="X22" s="187"/>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row>
    <row r="23" spans="1:255" s="92" customFormat="1" ht="12" customHeight="1">
      <c r="A23" s="201" t="s">
        <v>36</v>
      </c>
      <c r="B23" s="200">
        <v>48</v>
      </c>
      <c r="C23" s="200">
        <v>2964</v>
      </c>
      <c r="D23" s="202">
        <f t="shared" si="0"/>
        <v>4.335234752084247</v>
      </c>
      <c r="E23" s="217">
        <f t="shared" si="5"/>
        <v>10</v>
      </c>
      <c r="F23" s="200">
        <v>253</v>
      </c>
      <c r="G23" s="200">
        <v>23856</v>
      </c>
      <c r="H23" s="202">
        <f t="shared" si="1"/>
        <v>7.659238378383584</v>
      </c>
      <c r="I23" s="217">
        <f t="shared" si="6"/>
        <v>6</v>
      </c>
      <c r="J23" s="200">
        <v>196</v>
      </c>
      <c r="K23" s="200">
        <v>29298</v>
      </c>
      <c r="L23" s="202">
        <f t="shared" si="2"/>
        <v>8.696916984783808</v>
      </c>
      <c r="M23" s="217">
        <f t="shared" si="7"/>
        <v>5</v>
      </c>
      <c r="N23" s="200">
        <v>114</v>
      </c>
      <c r="O23" s="200">
        <v>29073</v>
      </c>
      <c r="P23" s="202">
        <f t="shared" si="3"/>
        <v>15.284122870195619</v>
      </c>
      <c r="Q23" s="217">
        <f t="shared" si="8"/>
        <v>1</v>
      </c>
      <c r="R23" s="200">
        <v>611</v>
      </c>
      <c r="S23" s="200">
        <v>85191</v>
      </c>
      <c r="T23" s="202">
        <f t="shared" si="4"/>
        <v>9.393317249804836</v>
      </c>
      <c r="U23" s="217">
        <f t="shared" si="9"/>
        <v>5</v>
      </c>
      <c r="V23" s="90"/>
      <c r="W23" s="187"/>
      <c r="X23" s="187"/>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row>
    <row r="24" spans="1:255" s="92" customFormat="1" ht="12" customHeight="1">
      <c r="A24" s="201" t="s">
        <v>37</v>
      </c>
      <c r="B24" s="200">
        <v>47</v>
      </c>
      <c r="C24" s="200">
        <v>3297</v>
      </c>
      <c r="D24" s="202">
        <f t="shared" si="0"/>
        <v>4.822290478279948</v>
      </c>
      <c r="E24" s="217">
        <f t="shared" si="5"/>
        <v>7</v>
      </c>
      <c r="F24" s="200">
        <v>82</v>
      </c>
      <c r="G24" s="200">
        <v>8288</v>
      </c>
      <c r="H24" s="202">
        <f t="shared" si="1"/>
        <v>2.660956056339837</v>
      </c>
      <c r="I24" s="217">
        <f t="shared" si="6"/>
        <v>14</v>
      </c>
      <c r="J24" s="200">
        <v>46</v>
      </c>
      <c r="K24" s="200">
        <v>5778</v>
      </c>
      <c r="L24" s="202">
        <f t="shared" si="2"/>
        <v>1.715160978158265</v>
      </c>
      <c r="M24" s="217">
        <f t="shared" si="7"/>
        <v>16</v>
      </c>
      <c r="N24" s="200">
        <v>12</v>
      </c>
      <c r="O24" s="200">
        <v>3504</v>
      </c>
      <c r="P24" s="202">
        <f t="shared" si="3"/>
        <v>1.8421066466193876</v>
      </c>
      <c r="Q24" s="217">
        <f t="shared" si="8"/>
        <v>11</v>
      </c>
      <c r="R24" s="200">
        <v>187</v>
      </c>
      <c r="S24" s="200">
        <v>20867</v>
      </c>
      <c r="T24" s="202">
        <f t="shared" si="4"/>
        <v>2.3008340206321973</v>
      </c>
      <c r="U24" s="217">
        <f t="shared" si="9"/>
        <v>13</v>
      </c>
      <c r="V24" s="90"/>
      <c r="W24" s="187"/>
      <c r="X24" s="187"/>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row>
    <row r="25" spans="1:255" s="92" customFormat="1" ht="12" customHeight="1">
      <c r="A25" s="201" t="s">
        <v>38</v>
      </c>
      <c r="B25" s="200">
        <v>39</v>
      </c>
      <c r="C25" s="200">
        <v>2244</v>
      </c>
      <c r="D25" s="202">
        <f t="shared" si="0"/>
        <v>3.2821412900394913</v>
      </c>
      <c r="E25" s="217">
        <f t="shared" si="5"/>
        <v>14</v>
      </c>
      <c r="F25" s="200">
        <v>205</v>
      </c>
      <c r="G25" s="200">
        <v>21228</v>
      </c>
      <c r="H25" s="202">
        <f t="shared" si="1"/>
        <v>6.815489281368492</v>
      </c>
      <c r="I25" s="217">
        <f t="shared" si="6"/>
        <v>7</v>
      </c>
      <c r="J25" s="200">
        <v>107</v>
      </c>
      <c r="K25" s="200">
        <v>18127</v>
      </c>
      <c r="L25" s="202">
        <f t="shared" si="2"/>
        <v>5.380879725004304</v>
      </c>
      <c r="M25" s="217">
        <f t="shared" si="7"/>
        <v>8</v>
      </c>
      <c r="N25" s="200">
        <v>48</v>
      </c>
      <c r="O25" s="200">
        <v>12931</v>
      </c>
      <c r="P25" s="202">
        <f t="shared" si="3"/>
        <v>6.7980254130808495</v>
      </c>
      <c r="Q25" s="217">
        <f t="shared" si="8"/>
        <v>6</v>
      </c>
      <c r="R25" s="200">
        <v>399</v>
      </c>
      <c r="S25" s="200">
        <v>54530</v>
      </c>
      <c r="T25" s="202">
        <f t="shared" si="4"/>
        <v>6.0125786718298615</v>
      </c>
      <c r="U25" s="217">
        <f t="shared" si="9"/>
        <v>7</v>
      </c>
      <c r="V25" s="90"/>
      <c r="W25" s="187"/>
      <c r="X25" s="187"/>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row>
    <row r="26" spans="1:255" s="92" customFormat="1" ht="12" customHeight="1">
      <c r="A26" s="201" t="s">
        <v>39</v>
      </c>
      <c r="B26" s="200">
        <v>73</v>
      </c>
      <c r="C26" s="200">
        <v>5297</v>
      </c>
      <c r="D26" s="202">
        <f t="shared" si="0"/>
        <v>7.747550095070937</v>
      </c>
      <c r="E26" s="217">
        <f t="shared" si="5"/>
        <v>4</v>
      </c>
      <c r="F26" s="200">
        <v>307</v>
      </c>
      <c r="G26" s="200">
        <v>29360</v>
      </c>
      <c r="H26" s="202">
        <f t="shared" si="1"/>
        <v>9.426359774871816</v>
      </c>
      <c r="I26" s="217">
        <f t="shared" si="6"/>
        <v>3</v>
      </c>
      <c r="J26" s="200">
        <v>236</v>
      </c>
      <c r="K26" s="200">
        <v>37310</v>
      </c>
      <c r="L26" s="202">
        <f t="shared" si="2"/>
        <v>11.075226046224449</v>
      </c>
      <c r="M26" s="217">
        <f t="shared" si="7"/>
        <v>3</v>
      </c>
      <c r="N26" s="200">
        <v>91</v>
      </c>
      <c r="O26" s="200">
        <v>23675</v>
      </c>
      <c r="P26" s="202">
        <f t="shared" si="3"/>
        <v>12.44631131812614</v>
      </c>
      <c r="Q26" s="217">
        <f t="shared" si="8"/>
        <v>4</v>
      </c>
      <c r="R26" s="200">
        <v>707</v>
      </c>
      <c r="S26" s="200">
        <v>95642</v>
      </c>
      <c r="T26" s="202">
        <f t="shared" si="4"/>
        <v>10.545663842493152</v>
      </c>
      <c r="U26" s="217">
        <f t="shared" si="9"/>
        <v>3</v>
      </c>
      <c r="V26" s="90"/>
      <c r="W26" s="187"/>
      <c r="X26" s="187"/>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c r="IT26" s="90"/>
      <c r="IU26" s="90"/>
    </row>
    <row r="27" spans="1:255" s="93" customFormat="1" ht="12" customHeight="1">
      <c r="A27" s="203" t="s">
        <v>40</v>
      </c>
      <c r="B27" s="204">
        <v>115</v>
      </c>
      <c r="C27" s="204">
        <v>4982</v>
      </c>
      <c r="D27" s="205">
        <f t="shared" si="0"/>
        <v>7.286821705426356</v>
      </c>
      <c r="E27" s="218">
        <f t="shared" si="5"/>
        <v>5</v>
      </c>
      <c r="F27" s="204">
        <v>361</v>
      </c>
      <c r="G27" s="204">
        <v>24459</v>
      </c>
      <c r="H27" s="205">
        <f t="shared" si="1"/>
        <v>7.852838342424719</v>
      </c>
      <c r="I27" s="218">
        <f t="shared" si="6"/>
        <v>5</v>
      </c>
      <c r="J27" s="204">
        <v>289</v>
      </c>
      <c r="K27" s="204">
        <v>30403</v>
      </c>
      <c r="L27" s="205">
        <f t="shared" si="2"/>
        <v>9.024928906013454</v>
      </c>
      <c r="M27" s="218">
        <f t="shared" si="7"/>
        <v>4</v>
      </c>
      <c r="N27" s="204">
        <v>73</v>
      </c>
      <c r="O27" s="204">
        <v>11938</v>
      </c>
      <c r="P27" s="205">
        <f t="shared" si="3"/>
        <v>6.275990053465252</v>
      </c>
      <c r="Q27" s="218">
        <f t="shared" si="8"/>
        <v>7</v>
      </c>
      <c r="R27" s="204">
        <v>838</v>
      </c>
      <c r="S27" s="204">
        <v>71782</v>
      </c>
      <c r="T27" s="205">
        <f t="shared" si="4"/>
        <v>7.914816105286835</v>
      </c>
      <c r="U27" s="218">
        <f t="shared" si="9"/>
        <v>6</v>
      </c>
      <c r="V27" s="90"/>
      <c r="W27" s="187"/>
      <c r="X27" s="187"/>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c r="IT27" s="90"/>
      <c r="IU27" s="90"/>
    </row>
    <row r="28" spans="1:255" s="84" customFormat="1" ht="12" customHeight="1">
      <c r="A28" s="206" t="s">
        <v>41</v>
      </c>
      <c r="B28" s="207">
        <f>SUM(B6:B27)</f>
        <v>1175</v>
      </c>
      <c r="C28" s="207">
        <f>SUM(C6:C27)</f>
        <v>68370</v>
      </c>
      <c r="D28" s="208">
        <f>C28/C$28*100</f>
        <v>100</v>
      </c>
      <c r="E28" s="207"/>
      <c r="F28" s="207">
        <f>SUM(F6:F27)</f>
        <v>3472</v>
      </c>
      <c r="G28" s="207">
        <f>SUM(G6:G27)</f>
        <v>311467</v>
      </c>
      <c r="H28" s="208">
        <f>G28/G$28*100</f>
        <v>100</v>
      </c>
      <c r="I28" s="207"/>
      <c r="J28" s="207">
        <f>SUM(J6:J27)</f>
        <v>2391</v>
      </c>
      <c r="K28" s="207">
        <f>SUM(K6:K27)</f>
        <v>336878</v>
      </c>
      <c r="L28" s="208">
        <f>K28/K$28*100</f>
        <v>100</v>
      </c>
      <c r="M28" s="207"/>
      <c r="N28" s="207">
        <f>SUM(N6:N27)</f>
        <v>782</v>
      </c>
      <c r="O28" s="207">
        <f>SUM(O6:O27)</f>
        <v>190217</v>
      </c>
      <c r="P28" s="208">
        <f>O28/O$28*100</f>
        <v>100</v>
      </c>
      <c r="Q28" s="207"/>
      <c r="R28" s="207">
        <f>SUM(R6:R27)</f>
        <v>7820</v>
      </c>
      <c r="S28" s="207">
        <f>SUM(S6:S27)</f>
        <v>906932</v>
      </c>
      <c r="T28" s="208">
        <f>S28/S$28*100</f>
        <v>100</v>
      </c>
      <c r="U28" s="207"/>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row>
    <row r="29" spans="1:146" s="98" customFormat="1" ht="12" customHeight="1">
      <c r="A29" s="48" t="s">
        <v>143</v>
      </c>
      <c r="B29" s="209"/>
      <c r="C29" s="209"/>
      <c r="D29" s="210"/>
      <c r="E29" s="49"/>
      <c r="F29" s="209"/>
      <c r="G29" s="209"/>
      <c r="H29" s="210"/>
      <c r="I29" s="49"/>
      <c r="J29" s="209"/>
      <c r="K29" s="209"/>
      <c r="L29" s="210"/>
      <c r="M29" s="49"/>
      <c r="N29" s="209"/>
      <c r="O29" s="209"/>
      <c r="P29" s="210"/>
      <c r="Q29" s="49"/>
      <c r="R29" s="209"/>
      <c r="S29" s="209"/>
      <c r="T29" s="210"/>
      <c r="U29" s="7"/>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104"/>
      <c r="CK29" s="104"/>
      <c r="CL29" s="104"/>
      <c r="CM29" s="104"/>
      <c r="CN29" s="104"/>
      <c r="CO29" s="104"/>
      <c r="CP29" s="104"/>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4"/>
      <c r="ED29" s="104"/>
      <c r="EE29" s="104"/>
      <c r="EF29" s="104"/>
      <c r="EG29" s="104"/>
      <c r="EH29" s="104"/>
      <c r="EI29" s="104"/>
      <c r="EJ29" s="104"/>
      <c r="EK29" s="104"/>
      <c r="EL29" s="104"/>
      <c r="EM29" s="104"/>
      <c r="EN29" s="104"/>
      <c r="EO29" s="104"/>
      <c r="EP29" s="104"/>
    </row>
    <row r="31" spans="2:24" ht="9.75" customHeight="1">
      <c r="B31" s="186"/>
      <c r="C31" s="186"/>
      <c r="F31" s="186"/>
      <c r="G31" s="186"/>
      <c r="J31" s="186"/>
      <c r="K31" s="186"/>
      <c r="N31" s="186"/>
      <c r="O31" s="186"/>
      <c r="R31" s="186"/>
      <c r="S31" s="186"/>
      <c r="W31" s="186"/>
      <c r="X31" s="186"/>
    </row>
  </sheetData>
  <mergeCells count="6">
    <mergeCell ref="N4:Q4"/>
    <mergeCell ref="R4:U4"/>
    <mergeCell ref="A4:A5"/>
    <mergeCell ref="B4:E4"/>
    <mergeCell ref="F4:I4"/>
    <mergeCell ref="J4:M4"/>
  </mergeCells>
  <hyperlinks>
    <hyperlink ref="C1" location="Sommaire!A1" display="Retour au sommaire"/>
  </hyperlink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I32"/>
  <sheetViews>
    <sheetView workbookViewId="0" topLeftCell="A1">
      <selection activeCell="C1" sqref="C1"/>
    </sheetView>
  </sheetViews>
  <sheetFormatPr defaultColWidth="11.421875" defaultRowHeight="12.75"/>
  <cols>
    <col min="1" max="1" width="24.00390625" style="2" customWidth="1"/>
    <col min="2" max="2" width="9.00390625" style="1" customWidth="1"/>
    <col min="3" max="3" width="10.7109375" style="1" customWidth="1"/>
    <col min="4" max="4" width="7.7109375" style="1" customWidth="1"/>
    <col min="5" max="5" width="7.421875" style="1" customWidth="1"/>
    <col min="6" max="6" width="8.28125" style="1" customWidth="1"/>
    <col min="7" max="7" width="10.57421875" style="1" customWidth="1"/>
    <col min="8" max="8" width="8.140625" style="2" customWidth="1"/>
    <col min="9" max="9" width="8.421875" style="2" customWidth="1"/>
    <col min="10" max="16384" width="11.421875" style="2" customWidth="1"/>
  </cols>
  <sheetData>
    <row r="1" spans="1:7" s="5" customFormat="1" ht="15.75">
      <c r="A1" s="171" t="s">
        <v>0</v>
      </c>
      <c r="B1" s="6"/>
      <c r="C1" s="78" t="s">
        <v>84</v>
      </c>
      <c r="D1" s="6"/>
      <c r="E1" s="6"/>
      <c r="F1" s="6"/>
      <c r="G1" s="6"/>
    </row>
    <row r="2" spans="1:7" s="5" customFormat="1" ht="12.75">
      <c r="A2" s="2" t="s">
        <v>48</v>
      </c>
      <c r="B2" s="6"/>
      <c r="C2" s="6"/>
      <c r="D2" s="6"/>
      <c r="E2" s="6"/>
      <c r="G2" s="6"/>
    </row>
    <row r="3" spans="2:7" s="5" customFormat="1" ht="12.75">
      <c r="B3" s="6"/>
      <c r="C3" s="6"/>
      <c r="D3" s="6"/>
      <c r="E3" s="6"/>
      <c r="F3" s="6"/>
      <c r="G3" s="6"/>
    </row>
    <row r="4" spans="2:7" s="32" customFormat="1" ht="11.25">
      <c r="B4" s="31"/>
      <c r="C4" s="31"/>
      <c r="D4" s="31"/>
      <c r="E4" s="31"/>
      <c r="F4" s="31"/>
      <c r="G4" s="31"/>
    </row>
    <row r="5" ht="12.75">
      <c r="I5" s="172" t="s">
        <v>107</v>
      </c>
    </row>
    <row r="6" spans="1:9" s="52" customFormat="1" ht="12.75">
      <c r="A6" s="311" t="s">
        <v>43</v>
      </c>
      <c r="B6" s="311" t="s">
        <v>106</v>
      </c>
      <c r="C6" s="311"/>
      <c r="D6" s="311"/>
      <c r="E6" s="312"/>
      <c r="F6" s="311" t="s">
        <v>156</v>
      </c>
      <c r="G6" s="311"/>
      <c r="H6" s="311"/>
      <c r="I6" s="311"/>
    </row>
    <row r="7" spans="1:9" s="52" customFormat="1" ht="12.75">
      <c r="A7" s="311"/>
      <c r="B7" s="213" t="s">
        <v>17</v>
      </c>
      <c r="C7" s="213" t="s">
        <v>18</v>
      </c>
      <c r="D7" s="213" t="s">
        <v>3</v>
      </c>
      <c r="E7" s="214" t="s">
        <v>19</v>
      </c>
      <c r="F7" s="213" t="s">
        <v>17</v>
      </c>
      <c r="G7" s="213" t="s">
        <v>18</v>
      </c>
      <c r="H7" s="213" t="s">
        <v>3</v>
      </c>
      <c r="I7" s="213" t="s">
        <v>19</v>
      </c>
    </row>
    <row r="8" spans="1:9" ht="12.75">
      <c r="A8" s="175" t="s">
        <v>20</v>
      </c>
      <c r="B8" s="216">
        <v>15</v>
      </c>
      <c r="C8" s="216">
        <v>3164</v>
      </c>
      <c r="D8" s="227">
        <f>C8/C$30*100</f>
        <v>1.1333433629206158</v>
      </c>
      <c r="E8" s="216">
        <f>RANK(C8,C$8:C$29)</f>
        <v>14</v>
      </c>
      <c r="F8" s="216">
        <v>11</v>
      </c>
      <c r="G8" s="216">
        <v>2275</v>
      </c>
      <c r="H8" s="227">
        <f>G8/G$30*100</f>
        <v>1.5221158413788027</v>
      </c>
      <c r="I8" s="216">
        <f>RANK(G8,G$8:G$29)</f>
        <v>14</v>
      </c>
    </row>
    <row r="9" spans="1:9" ht="12.75">
      <c r="A9" s="178" t="s">
        <v>21</v>
      </c>
      <c r="B9" s="217">
        <v>122</v>
      </c>
      <c r="C9" s="217">
        <v>39295</v>
      </c>
      <c r="D9" s="228">
        <f aca="true" t="shared" si="0" ref="D9:D30">C9/C$30*100</f>
        <v>14.07545115232794</v>
      </c>
      <c r="E9" s="217">
        <f aca="true" t="shared" si="1" ref="E9:E29">RANK(C9,C$8:C$29)</f>
        <v>3</v>
      </c>
      <c r="F9" s="217">
        <v>43</v>
      </c>
      <c r="G9" s="217">
        <v>13120</v>
      </c>
      <c r="H9" s="228">
        <f aca="true" t="shared" si="2" ref="H9:H30">G9/G$30*100</f>
        <v>8.778092236874677</v>
      </c>
      <c r="I9" s="217">
        <f aca="true" t="shared" si="3" ref="I9:I29">RANK(G9,G$8:G$29)</f>
        <v>4</v>
      </c>
    </row>
    <row r="10" spans="1:9" ht="12.75">
      <c r="A10" s="178" t="s">
        <v>22</v>
      </c>
      <c r="B10" s="217">
        <v>67</v>
      </c>
      <c r="C10" s="217">
        <v>12610</v>
      </c>
      <c r="D10" s="228">
        <f t="shared" si="0"/>
        <v>4.516896272575526</v>
      </c>
      <c r="E10" s="217">
        <f t="shared" si="1"/>
        <v>10</v>
      </c>
      <c r="F10" s="217">
        <v>29</v>
      </c>
      <c r="G10" s="217">
        <v>7360</v>
      </c>
      <c r="H10" s="228">
        <f t="shared" si="2"/>
        <v>4.92429564507604</v>
      </c>
      <c r="I10" s="217">
        <f t="shared" si="3"/>
        <v>9</v>
      </c>
    </row>
    <row r="11" spans="1:9" ht="12.75">
      <c r="A11" s="178" t="s">
        <v>24</v>
      </c>
      <c r="B11" s="217">
        <v>11</v>
      </c>
      <c r="C11" s="217">
        <v>1533</v>
      </c>
      <c r="D11" s="228">
        <f t="shared" si="0"/>
        <v>0.5491199037159621</v>
      </c>
      <c r="E11" s="217">
        <f t="shared" si="1"/>
        <v>18</v>
      </c>
      <c r="F11" s="217">
        <v>11</v>
      </c>
      <c r="G11" s="217">
        <v>1368</v>
      </c>
      <c r="H11" s="228">
        <f t="shared" si="2"/>
        <v>0.9152766905521769</v>
      </c>
      <c r="I11" s="217">
        <f t="shared" si="3"/>
        <v>17</v>
      </c>
    </row>
    <row r="12" spans="1:9" ht="12.75">
      <c r="A12" s="178" t="s">
        <v>25</v>
      </c>
      <c r="B12" s="217">
        <v>60</v>
      </c>
      <c r="C12" s="217">
        <v>17007</v>
      </c>
      <c r="D12" s="228">
        <f t="shared" si="0"/>
        <v>6.091899675471211</v>
      </c>
      <c r="E12" s="217">
        <f t="shared" si="1"/>
        <v>6</v>
      </c>
      <c r="F12" s="217">
        <v>41</v>
      </c>
      <c r="G12" s="217">
        <v>9727</v>
      </c>
      <c r="H12" s="228">
        <f t="shared" si="2"/>
        <v>6.507965182018292</v>
      </c>
      <c r="I12" s="217">
        <f t="shared" si="3"/>
        <v>5</v>
      </c>
    </row>
    <row r="13" spans="1:9" ht="12.75">
      <c r="A13" s="178" t="s">
        <v>26</v>
      </c>
      <c r="B13" s="217">
        <v>10</v>
      </c>
      <c r="C13" s="217">
        <v>2143</v>
      </c>
      <c r="D13" s="228">
        <f t="shared" si="0"/>
        <v>0.7676216266557774</v>
      </c>
      <c r="E13" s="217">
        <f t="shared" si="1"/>
        <v>16</v>
      </c>
      <c r="F13" s="217">
        <v>9</v>
      </c>
      <c r="G13" s="217">
        <v>1761</v>
      </c>
      <c r="H13" s="228">
        <f t="shared" si="2"/>
        <v>1.178218020513438</v>
      </c>
      <c r="I13" s="217">
        <f t="shared" si="3"/>
        <v>15</v>
      </c>
    </row>
    <row r="14" spans="1:9" ht="12.75">
      <c r="A14" s="178" t="s">
        <v>27</v>
      </c>
      <c r="B14" s="217">
        <v>5</v>
      </c>
      <c r="C14" s="217">
        <v>413</v>
      </c>
      <c r="D14" s="228">
        <f t="shared" si="0"/>
        <v>0.14793641241662905</v>
      </c>
      <c r="E14" s="217">
        <f t="shared" si="1"/>
        <v>20</v>
      </c>
      <c r="F14" s="217">
        <v>1</v>
      </c>
      <c r="G14" s="217">
        <v>259</v>
      </c>
      <c r="H14" s="228">
        <f t="shared" si="2"/>
        <v>0.1732870342492791</v>
      </c>
      <c r="I14" s="217">
        <f t="shared" si="3"/>
        <v>20</v>
      </c>
    </row>
    <row r="15" spans="1:9" ht="12.75">
      <c r="A15" s="178" t="s">
        <v>49</v>
      </c>
      <c r="B15" s="217">
        <v>21</v>
      </c>
      <c r="C15" s="217">
        <v>13408</v>
      </c>
      <c r="D15" s="228">
        <f t="shared" si="0"/>
        <v>4.802739510126301</v>
      </c>
      <c r="E15" s="217">
        <f t="shared" si="1"/>
        <v>9</v>
      </c>
      <c r="F15" s="217">
        <v>4</v>
      </c>
      <c r="G15" s="217">
        <v>948</v>
      </c>
      <c r="H15" s="228">
        <f t="shared" si="2"/>
        <v>0.6342706890668594</v>
      </c>
      <c r="I15" s="217">
        <f t="shared" si="3"/>
        <v>18</v>
      </c>
    </row>
    <row r="16" spans="1:9" ht="12.75">
      <c r="A16" s="178" t="s">
        <v>29</v>
      </c>
      <c r="B16" s="217">
        <v>35</v>
      </c>
      <c r="C16" s="217">
        <v>5709</v>
      </c>
      <c r="D16" s="228">
        <f t="shared" si="0"/>
        <v>2.0449612069891896</v>
      </c>
      <c r="E16" s="217">
        <f t="shared" si="1"/>
        <v>11</v>
      </c>
      <c r="F16" s="217">
        <v>18</v>
      </c>
      <c r="G16" s="217">
        <v>3774</v>
      </c>
      <c r="H16" s="228">
        <f t="shared" si="2"/>
        <v>2.5250396419180667</v>
      </c>
      <c r="I16" s="217">
        <f t="shared" si="3"/>
        <v>10</v>
      </c>
    </row>
    <row r="17" spans="1:9" ht="12.75">
      <c r="A17" s="178" t="s">
        <v>60</v>
      </c>
      <c r="B17" s="217">
        <v>1</v>
      </c>
      <c r="C17" s="217">
        <v>352</v>
      </c>
      <c r="D17" s="228">
        <f t="shared" si="0"/>
        <v>0.12608624012264752</v>
      </c>
      <c r="E17" s="217">
        <f t="shared" si="1"/>
        <v>21</v>
      </c>
      <c r="F17" s="217"/>
      <c r="G17" s="217"/>
      <c r="H17" s="228"/>
      <c r="I17" s="217"/>
    </row>
    <row r="18" spans="1:9" ht="12.75">
      <c r="A18" s="178" t="s">
        <v>50</v>
      </c>
      <c r="B18" s="217">
        <v>107</v>
      </c>
      <c r="C18" s="217">
        <v>30504</v>
      </c>
      <c r="D18" s="228">
        <f t="shared" si="0"/>
        <v>10.926518945173976</v>
      </c>
      <c r="E18" s="217">
        <f t="shared" si="1"/>
        <v>4</v>
      </c>
      <c r="F18" s="217">
        <v>45</v>
      </c>
      <c r="G18" s="217">
        <v>15952</v>
      </c>
      <c r="H18" s="228">
        <f t="shared" si="2"/>
        <v>10.672875561175674</v>
      </c>
      <c r="I18" s="217">
        <f t="shared" si="3"/>
        <v>3</v>
      </c>
    </row>
    <row r="19" spans="1:9" ht="12.75">
      <c r="A19" s="178" t="s">
        <v>33</v>
      </c>
      <c r="B19" s="217">
        <v>23</v>
      </c>
      <c r="C19" s="217">
        <v>5294</v>
      </c>
      <c r="D19" s="228">
        <f t="shared" si="0"/>
        <v>1.8963083954809545</v>
      </c>
      <c r="E19" s="217">
        <f t="shared" si="1"/>
        <v>12</v>
      </c>
      <c r="F19" s="217">
        <v>15</v>
      </c>
      <c r="G19" s="217">
        <v>3754</v>
      </c>
      <c r="H19" s="228">
        <f t="shared" si="2"/>
        <v>2.511658403752099</v>
      </c>
      <c r="I19" s="217">
        <f t="shared" si="3"/>
        <v>11</v>
      </c>
    </row>
    <row r="20" spans="1:9" ht="12.75">
      <c r="A20" s="178" t="s">
        <v>34</v>
      </c>
      <c r="B20" s="217">
        <v>19</v>
      </c>
      <c r="C20" s="217">
        <v>3611</v>
      </c>
      <c r="D20" s="228">
        <f t="shared" si="0"/>
        <v>1.293458559894546</v>
      </c>
      <c r="E20" s="217">
        <f t="shared" si="1"/>
        <v>13</v>
      </c>
      <c r="F20" s="217">
        <v>21</v>
      </c>
      <c r="G20" s="217">
        <v>2703</v>
      </c>
      <c r="H20" s="228">
        <f t="shared" si="2"/>
        <v>1.808474338130507</v>
      </c>
      <c r="I20" s="217">
        <f t="shared" si="3"/>
        <v>13</v>
      </c>
    </row>
    <row r="21" spans="1:9" ht="12.75">
      <c r="A21" s="178" t="s">
        <v>35</v>
      </c>
      <c r="B21" s="217">
        <v>107</v>
      </c>
      <c r="C21" s="217">
        <v>17796</v>
      </c>
      <c r="D21" s="228">
        <f t="shared" si="0"/>
        <v>6.37451911710976</v>
      </c>
      <c r="E21" s="217">
        <f t="shared" si="1"/>
        <v>5</v>
      </c>
      <c r="F21" s="217">
        <v>42</v>
      </c>
      <c r="G21" s="217">
        <v>9189</v>
      </c>
      <c r="H21" s="228">
        <f t="shared" si="2"/>
        <v>6.148009875353766</v>
      </c>
      <c r="I21" s="217">
        <f t="shared" si="3"/>
        <v>6</v>
      </c>
    </row>
    <row r="22" spans="1:9" ht="12.75">
      <c r="A22" s="178" t="s">
        <v>138</v>
      </c>
      <c r="B22" s="217">
        <v>10</v>
      </c>
      <c r="C22" s="217">
        <v>2120</v>
      </c>
      <c r="D22" s="228">
        <f t="shared" si="0"/>
        <v>0.7593830371023089</v>
      </c>
      <c r="E22" s="217">
        <f t="shared" si="1"/>
        <v>17</v>
      </c>
      <c r="F22" s="217">
        <v>6</v>
      </c>
      <c r="G22" s="217">
        <v>1674</v>
      </c>
      <c r="H22" s="228">
        <f t="shared" si="2"/>
        <v>1.1200096344914794</v>
      </c>
      <c r="I22" s="217">
        <f t="shared" si="3"/>
        <v>16</v>
      </c>
    </row>
    <row r="23" spans="1:9" ht="12.75">
      <c r="A23" s="178" t="s">
        <v>23</v>
      </c>
      <c r="B23" s="217">
        <v>10</v>
      </c>
      <c r="C23" s="217">
        <v>3146</v>
      </c>
      <c r="D23" s="228">
        <f t="shared" si="0"/>
        <v>1.1268957710961622</v>
      </c>
      <c r="E23" s="217">
        <f t="shared" si="1"/>
        <v>15</v>
      </c>
      <c r="F23" s="217">
        <v>12</v>
      </c>
      <c r="G23" s="217">
        <v>2946</v>
      </c>
      <c r="H23" s="228">
        <f t="shared" si="2"/>
        <v>1.9710563818470122</v>
      </c>
      <c r="I23" s="217">
        <f t="shared" si="3"/>
        <v>12</v>
      </c>
    </row>
    <row r="24" spans="1:9" ht="12.75">
      <c r="A24" s="178" t="s">
        <v>30</v>
      </c>
      <c r="B24" s="217">
        <v>7</v>
      </c>
      <c r="C24" s="217">
        <v>950</v>
      </c>
      <c r="D24" s="228">
        <f t="shared" si="0"/>
        <v>0.34028956851282716</v>
      </c>
      <c r="E24" s="217">
        <f t="shared" si="1"/>
        <v>19</v>
      </c>
      <c r="F24" s="217">
        <v>2</v>
      </c>
      <c r="G24" s="217">
        <v>629</v>
      </c>
      <c r="H24" s="228">
        <f t="shared" si="2"/>
        <v>0.4208399403196778</v>
      </c>
      <c r="I24" s="217">
        <f t="shared" si="3"/>
        <v>19</v>
      </c>
    </row>
    <row r="25" spans="1:9" ht="12.75">
      <c r="A25" s="178" t="s">
        <v>36</v>
      </c>
      <c r="B25" s="217">
        <v>71</v>
      </c>
      <c r="C25" s="217">
        <v>14827</v>
      </c>
      <c r="D25" s="228">
        <f t="shared" si="0"/>
        <v>5.3110246656207245</v>
      </c>
      <c r="E25" s="217">
        <f t="shared" si="1"/>
        <v>8</v>
      </c>
      <c r="F25" s="217">
        <v>34</v>
      </c>
      <c r="G25" s="217">
        <v>7836</v>
      </c>
      <c r="H25" s="228">
        <f t="shared" si="2"/>
        <v>5.242769113426065</v>
      </c>
      <c r="I25" s="217">
        <f t="shared" si="3"/>
        <v>8</v>
      </c>
    </row>
    <row r="26" spans="1:9" ht="12.75">
      <c r="A26" s="178" t="s">
        <v>37</v>
      </c>
      <c r="B26" s="217">
        <v>2</v>
      </c>
      <c r="C26" s="217">
        <v>112</v>
      </c>
      <c r="D26" s="228">
        <f t="shared" si="0"/>
        <v>0.040118349129933305</v>
      </c>
      <c r="E26" s="217">
        <f t="shared" si="1"/>
        <v>22</v>
      </c>
      <c r="F26" s="217"/>
      <c r="G26" s="217"/>
      <c r="H26" s="228"/>
      <c r="I26" s="217"/>
    </row>
    <row r="27" spans="1:9" ht="12.75">
      <c r="A27" s="178" t="s">
        <v>38</v>
      </c>
      <c r="B27" s="217">
        <v>53</v>
      </c>
      <c r="C27" s="217">
        <v>15246</v>
      </c>
      <c r="D27" s="228">
        <f t="shared" si="0"/>
        <v>5.461110275312171</v>
      </c>
      <c r="E27" s="217">
        <f t="shared" si="1"/>
        <v>7</v>
      </c>
      <c r="F27" s="217">
        <v>27</v>
      </c>
      <c r="G27" s="217">
        <v>8461</v>
      </c>
      <c r="H27" s="228">
        <f t="shared" si="2"/>
        <v>5.660932806112549</v>
      </c>
      <c r="I27" s="217">
        <f t="shared" si="3"/>
        <v>7</v>
      </c>
    </row>
    <row r="28" spans="1:9" ht="12.75">
      <c r="A28" s="178" t="s">
        <v>39</v>
      </c>
      <c r="B28" s="217">
        <v>165</v>
      </c>
      <c r="C28" s="217">
        <v>46515</v>
      </c>
      <c r="D28" s="228">
        <f t="shared" si="0"/>
        <v>16.661651873025423</v>
      </c>
      <c r="E28" s="217">
        <f t="shared" si="1"/>
        <v>1</v>
      </c>
      <c r="F28" s="217">
        <v>86</v>
      </c>
      <c r="G28" s="217">
        <v>25232</v>
      </c>
      <c r="H28" s="228">
        <f t="shared" si="2"/>
        <v>16.881770070184594</v>
      </c>
      <c r="I28" s="217">
        <f t="shared" si="3"/>
        <v>2</v>
      </c>
    </row>
    <row r="29" spans="1:9" ht="12.75">
      <c r="A29" s="181" t="s">
        <v>40</v>
      </c>
      <c r="B29" s="218">
        <v>195</v>
      </c>
      <c r="C29" s="218">
        <v>43419</v>
      </c>
      <c r="D29" s="229">
        <f t="shared" si="0"/>
        <v>15.552666079219414</v>
      </c>
      <c r="E29" s="218">
        <f t="shared" si="1"/>
        <v>2</v>
      </c>
      <c r="F29" s="218">
        <v>127</v>
      </c>
      <c r="G29" s="218">
        <v>30495</v>
      </c>
      <c r="H29" s="229">
        <f t="shared" si="2"/>
        <v>20.40304289355894</v>
      </c>
      <c r="I29" s="218">
        <f t="shared" si="3"/>
        <v>1</v>
      </c>
    </row>
    <row r="30" spans="1:9" s="5" customFormat="1" ht="12.75">
      <c r="A30" s="36" t="s">
        <v>41</v>
      </c>
      <c r="B30" s="184">
        <v>1116</v>
      </c>
      <c r="C30" s="184">
        <v>279174</v>
      </c>
      <c r="D30" s="215">
        <f t="shared" si="0"/>
        <v>100</v>
      </c>
      <c r="E30" s="188"/>
      <c r="F30" s="184">
        <f>SUM(F8:F29)</f>
        <v>584</v>
      </c>
      <c r="G30" s="184">
        <f>SUM(G8:G29)</f>
        <v>149463</v>
      </c>
      <c r="H30" s="215">
        <f t="shared" si="2"/>
        <v>100</v>
      </c>
      <c r="I30" s="33"/>
    </row>
    <row r="31" spans="1:9" ht="12.75">
      <c r="A31" s="53"/>
      <c r="I31" s="3"/>
    </row>
    <row r="32" spans="1:7" ht="12.75">
      <c r="A32" s="48" t="s">
        <v>140</v>
      </c>
      <c r="B32" s="40"/>
      <c r="G32" s="2"/>
    </row>
  </sheetData>
  <mergeCells count="3">
    <mergeCell ref="A6:A7"/>
    <mergeCell ref="B6:E6"/>
    <mergeCell ref="F6:I6"/>
  </mergeCells>
  <hyperlinks>
    <hyperlink ref="C1" location="Sommaire!A1" display="Retour au sommaire"/>
  </hyperlink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L32"/>
  <sheetViews>
    <sheetView workbookViewId="0" topLeftCell="A1">
      <selection activeCell="B1" sqref="B1"/>
    </sheetView>
  </sheetViews>
  <sheetFormatPr defaultColWidth="11.421875" defaultRowHeight="12.75"/>
  <cols>
    <col min="1" max="1" width="27.7109375" style="34" customWidth="1"/>
    <col min="2" max="2" width="12.7109375" style="35" customWidth="1"/>
    <col min="3" max="6" width="11.421875" style="35" customWidth="1"/>
    <col min="7" max="7" width="15.140625" style="34" customWidth="1"/>
    <col min="8" max="8" width="13.57421875" style="34" bestFit="1" customWidth="1"/>
    <col min="9" max="17" width="11.421875" style="34" customWidth="1"/>
    <col min="18" max="18" width="16.57421875" style="34" customWidth="1"/>
    <col min="19" max="16384" width="11.421875" style="34" customWidth="1"/>
  </cols>
  <sheetData>
    <row r="1" spans="1:2" ht="15.75">
      <c r="A1" s="219" t="s">
        <v>0</v>
      </c>
      <c r="B1" s="78" t="s">
        <v>84</v>
      </c>
    </row>
    <row r="2" ht="12.75">
      <c r="A2" s="34" t="s">
        <v>51</v>
      </c>
    </row>
    <row r="3" spans="1:6" ht="12.75">
      <c r="A3" s="30"/>
      <c r="B3" s="34"/>
      <c r="E3" s="220" t="s">
        <v>108</v>
      </c>
      <c r="F3" s="220"/>
    </row>
    <row r="4" spans="1:5" ht="12.75">
      <c r="A4" s="303" t="s">
        <v>43</v>
      </c>
      <c r="B4" s="313" t="s">
        <v>51</v>
      </c>
      <c r="C4" s="313"/>
      <c r="D4" s="313"/>
      <c r="E4" s="313"/>
    </row>
    <row r="5" spans="1:8" ht="12.75">
      <c r="A5" s="314"/>
      <c r="B5" s="173" t="s">
        <v>17</v>
      </c>
      <c r="C5" s="173" t="s">
        <v>18</v>
      </c>
      <c r="D5" s="173" t="s">
        <v>3</v>
      </c>
      <c r="E5" s="173" t="s">
        <v>19</v>
      </c>
      <c r="F5" s="296"/>
      <c r="G5" s="297"/>
      <c r="H5" s="297"/>
    </row>
    <row r="6" spans="1:12" ht="12.75">
      <c r="A6" s="175" t="s">
        <v>20</v>
      </c>
      <c r="B6" s="230">
        <v>3299</v>
      </c>
      <c r="C6" s="230">
        <v>14845.5</v>
      </c>
      <c r="D6" s="233">
        <v>2.029479434526373</v>
      </c>
      <c r="E6" s="234">
        <v>12</v>
      </c>
      <c r="H6" s="277"/>
      <c r="J6" s="294"/>
      <c r="K6" s="294"/>
      <c r="L6" s="292"/>
    </row>
    <row r="7" spans="1:12" ht="12.75">
      <c r="A7" s="178" t="s">
        <v>21</v>
      </c>
      <c r="B7" s="231">
        <v>11240</v>
      </c>
      <c r="C7" s="231">
        <v>50580</v>
      </c>
      <c r="D7" s="235">
        <v>6.914625293748538</v>
      </c>
      <c r="E7" s="236">
        <v>4</v>
      </c>
      <c r="H7" s="277"/>
      <c r="J7" s="294"/>
      <c r="K7" s="294"/>
      <c r="L7" s="292"/>
    </row>
    <row r="8" spans="1:12" ht="12.75">
      <c r="A8" s="178" t="s">
        <v>22</v>
      </c>
      <c r="B8" s="231">
        <v>6983</v>
      </c>
      <c r="C8" s="231">
        <v>31423.5</v>
      </c>
      <c r="D8" s="235">
        <v>4.295803240769222</v>
      </c>
      <c r="E8" s="236">
        <v>9</v>
      </c>
      <c r="H8" s="277"/>
      <c r="J8" s="294"/>
      <c r="K8" s="294"/>
      <c r="L8" s="292"/>
    </row>
    <row r="9" spans="1:12" ht="12.75">
      <c r="A9" s="178" t="s">
        <v>24</v>
      </c>
      <c r="B9" s="231">
        <v>2171</v>
      </c>
      <c r="C9" s="231">
        <v>9769.5</v>
      </c>
      <c r="D9" s="235">
        <v>1.3355561844064125</v>
      </c>
      <c r="E9" s="236">
        <v>17</v>
      </c>
      <c r="H9" s="277"/>
      <c r="J9" s="294"/>
      <c r="K9" s="294"/>
      <c r="L9" s="292"/>
    </row>
    <row r="10" spans="1:12" ht="12.75">
      <c r="A10" s="178" t="s">
        <v>25</v>
      </c>
      <c r="B10" s="231">
        <v>10695</v>
      </c>
      <c r="C10" s="231">
        <v>48127.5</v>
      </c>
      <c r="D10" s="235">
        <v>6.579352092227814</v>
      </c>
      <c r="E10" s="236">
        <v>5</v>
      </c>
      <c r="H10" s="277"/>
      <c r="J10" s="294"/>
      <c r="K10" s="294"/>
      <c r="L10" s="292"/>
    </row>
    <row r="11" spans="1:12" ht="12.75">
      <c r="A11" s="178" t="s">
        <v>26</v>
      </c>
      <c r="B11" s="231">
        <v>2184</v>
      </c>
      <c r="C11" s="231">
        <v>9828</v>
      </c>
      <c r="D11" s="235">
        <v>1.3435535268280079</v>
      </c>
      <c r="E11" s="236">
        <v>16</v>
      </c>
      <c r="H11" s="277"/>
      <c r="J11" s="294"/>
      <c r="K11" s="294"/>
      <c r="L11" s="292"/>
    </row>
    <row r="12" spans="1:12" ht="12.75">
      <c r="A12" s="178" t="s">
        <v>27</v>
      </c>
      <c r="B12" s="231">
        <v>740</v>
      </c>
      <c r="C12" s="231">
        <v>3330</v>
      </c>
      <c r="D12" s="235">
        <v>0.4552333378446547</v>
      </c>
      <c r="E12" s="236">
        <v>21</v>
      </c>
      <c r="H12" s="277"/>
      <c r="J12" s="294"/>
      <c r="K12" s="294"/>
      <c r="L12" s="292"/>
    </row>
    <row r="13" spans="1:12" ht="12.75">
      <c r="A13" s="178" t="s">
        <v>49</v>
      </c>
      <c r="B13" s="231">
        <v>3185</v>
      </c>
      <c r="C13" s="231">
        <v>14332.5</v>
      </c>
      <c r="D13" s="235">
        <v>1.9593488932908447</v>
      </c>
      <c r="E13" s="236">
        <v>13</v>
      </c>
      <c r="H13" s="277"/>
      <c r="J13" s="294"/>
      <c r="K13" s="294"/>
      <c r="L13" s="292"/>
    </row>
    <row r="14" spans="1:12" ht="12.75">
      <c r="A14" s="178" t="s">
        <v>29</v>
      </c>
      <c r="B14" s="231">
        <v>3599</v>
      </c>
      <c r="C14" s="231">
        <v>16195.5</v>
      </c>
      <c r="D14" s="235">
        <v>2.214033490409341</v>
      </c>
      <c r="E14" s="236">
        <v>11</v>
      </c>
      <c r="H14" s="277"/>
      <c r="J14" s="294"/>
      <c r="K14" s="294"/>
      <c r="L14" s="292"/>
    </row>
    <row r="15" spans="1:12" ht="12.75">
      <c r="A15" s="178" t="s">
        <v>60</v>
      </c>
      <c r="B15" s="231">
        <v>571</v>
      </c>
      <c r="C15" s="231">
        <v>2569.5</v>
      </c>
      <c r="D15" s="235">
        <v>0.351267886363916</v>
      </c>
      <c r="E15" s="236">
        <v>22</v>
      </c>
      <c r="H15" s="277"/>
      <c r="J15" s="294"/>
      <c r="K15" s="294"/>
      <c r="L15" s="292"/>
    </row>
    <row r="16" spans="1:12" ht="12.75">
      <c r="A16" s="178" t="s">
        <v>50</v>
      </c>
      <c r="B16" s="231">
        <v>9121</v>
      </c>
      <c r="C16" s="231">
        <v>41044.5</v>
      </c>
      <c r="D16" s="235">
        <v>5.611058479028507</v>
      </c>
      <c r="E16" s="236">
        <v>6</v>
      </c>
      <c r="H16" s="277"/>
      <c r="J16" s="294"/>
      <c r="K16" s="294"/>
      <c r="L16" s="292"/>
    </row>
    <row r="17" spans="1:12" ht="12.75">
      <c r="A17" s="178" t="s">
        <v>33</v>
      </c>
      <c r="B17" s="231">
        <v>2422</v>
      </c>
      <c r="C17" s="231">
        <v>10899</v>
      </c>
      <c r="D17" s="235">
        <v>1.4899664111618294</v>
      </c>
      <c r="E17" s="236">
        <v>14</v>
      </c>
      <c r="H17" s="277"/>
      <c r="J17" s="294"/>
      <c r="K17" s="294"/>
      <c r="L17" s="292"/>
    </row>
    <row r="18" spans="1:12" ht="12.75">
      <c r="A18" s="178" t="s">
        <v>34</v>
      </c>
      <c r="B18" s="231">
        <v>1032</v>
      </c>
      <c r="C18" s="231">
        <v>4644</v>
      </c>
      <c r="D18" s="235">
        <v>0.6348659522374104</v>
      </c>
      <c r="E18" s="236">
        <v>19</v>
      </c>
      <c r="H18" s="277"/>
      <c r="J18" s="294"/>
      <c r="K18" s="294"/>
      <c r="L18" s="292"/>
    </row>
    <row r="19" spans="1:12" ht="12.75">
      <c r="A19" s="178" t="s">
        <v>35</v>
      </c>
      <c r="B19" s="231">
        <v>12837</v>
      </c>
      <c r="C19" s="231">
        <v>57766.5</v>
      </c>
      <c r="D19" s="235">
        <v>7.897068051232206</v>
      </c>
      <c r="E19" s="236">
        <v>3</v>
      </c>
      <c r="H19" s="277"/>
      <c r="J19" s="294"/>
      <c r="K19" s="294"/>
      <c r="L19" s="292"/>
    </row>
    <row r="20" spans="1:12" ht="12.75">
      <c r="A20" s="178" t="s">
        <v>138</v>
      </c>
      <c r="B20" s="231">
        <v>2202</v>
      </c>
      <c r="C20" s="231">
        <v>9909</v>
      </c>
      <c r="D20" s="235">
        <v>1.3546267701809862</v>
      </c>
      <c r="E20" s="236">
        <v>15</v>
      </c>
      <c r="H20" s="277"/>
      <c r="J20" s="294"/>
      <c r="K20" s="294"/>
      <c r="L20" s="292"/>
    </row>
    <row r="21" spans="1:12" ht="12.75">
      <c r="A21" s="178" t="s">
        <v>23</v>
      </c>
      <c r="B21" s="231">
        <v>4442</v>
      </c>
      <c r="C21" s="231">
        <v>19989</v>
      </c>
      <c r="D21" s="235">
        <v>2.7326303874404814</v>
      </c>
      <c r="E21" s="236">
        <v>10</v>
      </c>
      <c r="H21" s="277"/>
      <c r="J21" s="294"/>
      <c r="K21" s="294"/>
      <c r="L21" s="292"/>
    </row>
    <row r="22" spans="1:12" ht="12.75">
      <c r="A22" s="178" t="s">
        <v>30</v>
      </c>
      <c r="B22" s="231">
        <v>1262</v>
      </c>
      <c r="C22" s="231">
        <v>5679</v>
      </c>
      <c r="D22" s="235">
        <v>0.7763573950810192</v>
      </c>
      <c r="E22" s="236">
        <v>18</v>
      </c>
      <c r="H22" s="277"/>
      <c r="J22" s="294"/>
      <c r="K22" s="294"/>
      <c r="L22" s="292"/>
    </row>
    <row r="23" spans="1:12" ht="12.75">
      <c r="A23" s="178" t="s">
        <v>36</v>
      </c>
      <c r="B23" s="231">
        <v>8512</v>
      </c>
      <c r="C23" s="231">
        <v>38304</v>
      </c>
      <c r="D23" s="235">
        <v>5.2364137455860815</v>
      </c>
      <c r="E23" s="236">
        <v>8</v>
      </c>
      <c r="H23" s="277"/>
      <c r="J23" s="294"/>
      <c r="K23" s="294"/>
      <c r="L23" s="292"/>
    </row>
    <row r="24" spans="1:12" ht="12.75">
      <c r="A24" s="178" t="s">
        <v>37</v>
      </c>
      <c r="B24" s="231">
        <v>1008</v>
      </c>
      <c r="C24" s="231">
        <v>4536</v>
      </c>
      <c r="D24" s="235">
        <v>0.6201016277667729</v>
      </c>
      <c r="E24" s="236">
        <v>20</v>
      </c>
      <c r="H24" s="277"/>
      <c r="J24" s="294"/>
      <c r="K24" s="294"/>
      <c r="L24" s="292"/>
    </row>
    <row r="25" spans="1:12" ht="12.75">
      <c r="A25" s="178" t="s">
        <v>38</v>
      </c>
      <c r="B25" s="231">
        <v>8655</v>
      </c>
      <c r="C25" s="231">
        <v>38947.5</v>
      </c>
      <c r="D25" s="235">
        <v>5.32438451222363</v>
      </c>
      <c r="E25" s="236">
        <v>7</v>
      </c>
      <c r="H25" s="277"/>
      <c r="J25" s="294"/>
      <c r="K25" s="294"/>
      <c r="L25" s="292"/>
    </row>
    <row r="26" spans="1:12" ht="12.75">
      <c r="A26" s="178" t="s">
        <v>39</v>
      </c>
      <c r="B26" s="231">
        <v>21171</v>
      </c>
      <c r="C26" s="231">
        <v>95269.5</v>
      </c>
      <c r="D26" s="235">
        <v>13.02397972366106</v>
      </c>
      <c r="E26" s="236">
        <v>2</v>
      </c>
      <c r="H26" s="277"/>
      <c r="J26" s="294"/>
      <c r="K26" s="294"/>
      <c r="L26" s="292"/>
    </row>
    <row r="27" spans="1:12" ht="12.75">
      <c r="A27" s="181" t="s">
        <v>40</v>
      </c>
      <c r="B27" s="232">
        <v>45223</v>
      </c>
      <c r="C27" s="232">
        <v>203503.5</v>
      </c>
      <c r="D27" s="237">
        <v>27.820293563984894</v>
      </c>
      <c r="E27" s="238">
        <v>1</v>
      </c>
      <c r="H27" s="277"/>
      <c r="J27" s="294"/>
      <c r="K27" s="294"/>
      <c r="L27" s="292"/>
    </row>
    <row r="28" spans="1:12" s="47" customFormat="1" ht="12.75">
      <c r="A28" s="36" t="s">
        <v>41</v>
      </c>
      <c r="B28" s="54">
        <v>162554</v>
      </c>
      <c r="C28" s="54">
        <v>731493</v>
      </c>
      <c r="D28" s="221">
        <v>100</v>
      </c>
      <c r="E28" s="33"/>
      <c r="F28" s="278"/>
      <c r="G28" s="34"/>
      <c r="H28" s="277"/>
      <c r="J28" s="295"/>
      <c r="K28" s="295"/>
      <c r="L28" s="293"/>
    </row>
    <row r="29" spans="1:11" s="50" customFormat="1" ht="33.75" customHeight="1">
      <c r="A29" s="315" t="s">
        <v>183</v>
      </c>
      <c r="B29" s="315"/>
      <c r="C29" s="315"/>
      <c r="D29" s="315"/>
      <c r="E29" s="315"/>
      <c r="F29" s="315"/>
      <c r="G29" s="315"/>
      <c r="H29" s="315"/>
      <c r="I29" s="315"/>
      <c r="J29" s="315"/>
      <c r="K29" s="315"/>
    </row>
    <row r="30" spans="1:6" s="50" customFormat="1" ht="17.25" customHeight="1">
      <c r="A30" s="48" t="s">
        <v>159</v>
      </c>
      <c r="B30" s="49"/>
      <c r="C30" s="49"/>
      <c r="D30" s="49"/>
      <c r="E30" s="49"/>
      <c r="F30" s="49"/>
    </row>
    <row r="31" ht="12.75">
      <c r="A31" s="53"/>
    </row>
    <row r="32" ht="12.75">
      <c r="A32" s="53"/>
    </row>
  </sheetData>
  <mergeCells count="3">
    <mergeCell ref="B4:E4"/>
    <mergeCell ref="A4:A5"/>
    <mergeCell ref="A29:K29"/>
  </mergeCells>
  <hyperlinks>
    <hyperlink ref="B1" location="Sommaire!A1" display="Retour au sommaire"/>
  </hyperlink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Q33"/>
  <sheetViews>
    <sheetView workbookViewId="0" topLeftCell="A1">
      <selection activeCell="C1" sqref="C1"/>
    </sheetView>
  </sheetViews>
  <sheetFormatPr defaultColWidth="11.421875" defaultRowHeight="12.75"/>
  <cols>
    <col min="1" max="1" width="25.57421875" style="2" customWidth="1"/>
    <col min="2" max="2" width="9.8515625" style="55" customWidth="1"/>
    <col min="3" max="3" width="9.421875" style="2" customWidth="1"/>
    <col min="4" max="4" width="10.28125" style="2" customWidth="1"/>
    <col min="5" max="5" width="8.8515625" style="2" customWidth="1"/>
    <col min="6" max="6" width="9.140625" style="55" customWidth="1"/>
    <col min="7" max="7" width="8.00390625" style="2" customWidth="1"/>
    <col min="8" max="8" width="8.7109375" style="2" customWidth="1"/>
    <col min="9" max="9" width="8.140625" style="2" customWidth="1"/>
    <col min="10" max="10" width="9.7109375" style="2" customWidth="1"/>
    <col min="11" max="11" width="8.7109375" style="2" customWidth="1"/>
    <col min="12" max="12" width="8.140625" style="55" customWidth="1"/>
    <col min="13" max="14" width="8.7109375" style="2" customWidth="1"/>
    <col min="15" max="15" width="8.00390625" style="2" customWidth="1"/>
    <col min="16" max="16384" width="11.421875" style="2" customWidth="1"/>
  </cols>
  <sheetData>
    <row r="1" spans="1:3" ht="16.5" customHeight="1">
      <c r="A1" s="171" t="s">
        <v>0</v>
      </c>
      <c r="C1" s="78" t="s">
        <v>84</v>
      </c>
    </row>
    <row r="2" ht="12.75">
      <c r="A2" s="2" t="s">
        <v>81</v>
      </c>
    </row>
    <row r="3" spans="11:15" ht="18.75" customHeight="1">
      <c r="K3" s="3"/>
      <c r="L3" s="2"/>
      <c r="O3" s="172" t="s">
        <v>103</v>
      </c>
    </row>
    <row r="4" spans="1:15" ht="16.5" customHeight="1">
      <c r="A4" s="303" t="s">
        <v>43</v>
      </c>
      <c r="B4" s="316" t="s">
        <v>157</v>
      </c>
      <c r="C4" s="317"/>
      <c r="D4" s="317"/>
      <c r="E4" s="288"/>
      <c r="F4" s="316" t="s">
        <v>145</v>
      </c>
      <c r="G4" s="317"/>
      <c r="H4" s="317"/>
      <c r="I4" s="288"/>
      <c r="J4" s="316" t="s">
        <v>54</v>
      </c>
      <c r="K4" s="288"/>
      <c r="L4" s="289" t="s">
        <v>55</v>
      </c>
      <c r="M4" s="290"/>
      <c r="N4" s="290"/>
      <c r="O4" s="291"/>
    </row>
    <row r="5" spans="1:15" ht="16.5" customHeight="1">
      <c r="A5" s="310"/>
      <c r="B5" s="289" t="s">
        <v>52</v>
      </c>
      <c r="C5" s="291"/>
      <c r="D5" s="289" t="s">
        <v>53</v>
      </c>
      <c r="E5" s="291"/>
      <c r="F5" s="289" t="s">
        <v>52</v>
      </c>
      <c r="G5" s="291"/>
      <c r="H5" s="290" t="s">
        <v>53</v>
      </c>
      <c r="I5" s="291"/>
      <c r="J5" s="289" t="s">
        <v>53</v>
      </c>
      <c r="K5" s="291"/>
      <c r="L5" s="289" t="s">
        <v>52</v>
      </c>
      <c r="M5" s="291"/>
      <c r="N5" s="289" t="s">
        <v>53</v>
      </c>
      <c r="O5" s="291"/>
    </row>
    <row r="6" spans="1:15" ht="16.5" customHeight="1">
      <c r="A6" s="304"/>
      <c r="B6" s="63" t="s">
        <v>17</v>
      </c>
      <c r="C6" s="64" t="s">
        <v>3</v>
      </c>
      <c r="D6" s="63" t="s">
        <v>17</v>
      </c>
      <c r="E6" s="64" t="s">
        <v>3</v>
      </c>
      <c r="F6" s="63" t="s">
        <v>17</v>
      </c>
      <c r="G6" s="64" t="s">
        <v>3</v>
      </c>
      <c r="H6" s="65" t="s">
        <v>17</v>
      </c>
      <c r="I6" s="64" t="s">
        <v>3</v>
      </c>
      <c r="J6" s="63" t="s">
        <v>17</v>
      </c>
      <c r="K6" s="64" t="s">
        <v>3</v>
      </c>
      <c r="L6" s="63" t="s">
        <v>17</v>
      </c>
      <c r="M6" s="64" t="s">
        <v>3</v>
      </c>
      <c r="N6" s="63" t="s">
        <v>17</v>
      </c>
      <c r="O6" s="64" t="s">
        <v>3</v>
      </c>
    </row>
    <row r="7" spans="1:17" ht="12.75">
      <c r="A7" s="59" t="s">
        <v>20</v>
      </c>
      <c r="B7" s="60">
        <v>1552</v>
      </c>
      <c r="C7" s="222">
        <f aca="true" t="shared" si="0" ref="C7:E28">B7/B$29*100</f>
        <v>3.5058393006392734</v>
      </c>
      <c r="D7" s="60">
        <v>699</v>
      </c>
      <c r="E7" s="222">
        <f t="shared" si="0"/>
        <v>2.395312178740319</v>
      </c>
      <c r="F7" s="60">
        <v>400</v>
      </c>
      <c r="G7" s="222">
        <f aca="true" t="shared" si="1" ref="G7:G29">F7/F$29*100</f>
        <v>1.8445930366612864</v>
      </c>
      <c r="H7" s="61">
        <v>98</v>
      </c>
      <c r="I7" s="222">
        <f aca="true" t="shared" si="2" ref="I7:I29">H7/H$29*100</f>
        <v>1.6610169491525422</v>
      </c>
      <c r="J7" s="61">
        <v>6</v>
      </c>
      <c r="K7" s="222">
        <f aca="true" t="shared" si="3" ref="K7:K29">J7/J$29*100</f>
        <v>0.3605769230769231</v>
      </c>
      <c r="L7" s="60"/>
      <c r="M7" s="222"/>
      <c r="N7" s="60">
        <v>2</v>
      </c>
      <c r="O7" s="222">
        <f aca="true" t="shared" si="4" ref="O7:O29">N7/N$29*100</f>
        <v>0.3205128205128205</v>
      </c>
      <c r="P7" s="57"/>
      <c r="Q7" s="57"/>
    </row>
    <row r="8" spans="1:17" ht="12.75">
      <c r="A8" s="59" t="s">
        <v>21</v>
      </c>
      <c r="B8" s="60">
        <v>2786</v>
      </c>
      <c r="C8" s="222">
        <f t="shared" si="0"/>
        <v>6.29334297137952</v>
      </c>
      <c r="D8" s="60">
        <v>1513</v>
      </c>
      <c r="E8" s="222">
        <f t="shared" si="0"/>
        <v>5.184702899047358</v>
      </c>
      <c r="F8" s="60">
        <v>1143</v>
      </c>
      <c r="G8" s="222">
        <f t="shared" si="1"/>
        <v>5.270924602259627</v>
      </c>
      <c r="H8" s="61">
        <v>621</v>
      </c>
      <c r="I8" s="222">
        <f t="shared" si="2"/>
        <v>10.52542372881356</v>
      </c>
      <c r="J8" s="61">
        <v>114</v>
      </c>
      <c r="K8" s="222">
        <f t="shared" si="3"/>
        <v>6.850961538461539</v>
      </c>
      <c r="L8" s="60">
        <v>21</v>
      </c>
      <c r="M8" s="222">
        <f aca="true" t="shared" si="5" ref="M8:M29">L8/L$29*100</f>
        <v>4.216867469879518</v>
      </c>
      <c r="N8" s="60">
        <v>26</v>
      </c>
      <c r="O8" s="222">
        <f t="shared" si="4"/>
        <v>4.166666666666666</v>
      </c>
      <c r="P8" s="57"/>
      <c r="Q8" s="57"/>
    </row>
    <row r="9" spans="1:17" ht="12.75">
      <c r="A9" s="59" t="s">
        <v>22</v>
      </c>
      <c r="B9" s="60">
        <v>2252</v>
      </c>
      <c r="C9" s="222">
        <f t="shared" si="0"/>
        <v>5.087081253247193</v>
      </c>
      <c r="D9" s="60">
        <v>1246</v>
      </c>
      <c r="E9" s="222">
        <f t="shared" si="0"/>
        <v>4.269755328627236</v>
      </c>
      <c r="F9" s="60">
        <v>496</v>
      </c>
      <c r="G9" s="222">
        <f t="shared" si="1"/>
        <v>2.2872953654599955</v>
      </c>
      <c r="H9" s="61">
        <v>149</v>
      </c>
      <c r="I9" s="222">
        <f t="shared" si="2"/>
        <v>2.5254237288135593</v>
      </c>
      <c r="J9" s="61">
        <v>67</v>
      </c>
      <c r="K9" s="222">
        <f t="shared" si="3"/>
        <v>4.026442307692308</v>
      </c>
      <c r="L9" s="60">
        <v>19</v>
      </c>
      <c r="M9" s="222">
        <f t="shared" si="5"/>
        <v>3.815261044176707</v>
      </c>
      <c r="N9" s="60">
        <v>21</v>
      </c>
      <c r="O9" s="222">
        <f t="shared" si="4"/>
        <v>3.3653846153846154</v>
      </c>
      <c r="P9" s="57"/>
      <c r="Q9" s="57"/>
    </row>
    <row r="10" spans="1:17" ht="12.75">
      <c r="A10" s="59" t="s">
        <v>24</v>
      </c>
      <c r="B10" s="60">
        <v>1388</v>
      </c>
      <c r="C10" s="222">
        <f t="shared" si="0"/>
        <v>3.1353769003139895</v>
      </c>
      <c r="D10" s="60">
        <v>1735</v>
      </c>
      <c r="E10" s="222">
        <f t="shared" si="0"/>
        <v>5.94544582276746</v>
      </c>
      <c r="F10" s="60">
        <v>50</v>
      </c>
      <c r="G10" s="222">
        <f t="shared" si="1"/>
        <v>0.2305741295826608</v>
      </c>
      <c r="H10" s="61">
        <v>95</v>
      </c>
      <c r="I10" s="222">
        <f t="shared" si="2"/>
        <v>1.6101694915254237</v>
      </c>
      <c r="J10" s="61">
        <v>47</v>
      </c>
      <c r="K10" s="222">
        <f t="shared" si="3"/>
        <v>2.824519230769231</v>
      </c>
      <c r="L10" s="60">
        <v>6</v>
      </c>
      <c r="M10" s="222">
        <f t="shared" si="5"/>
        <v>1.2048192771084338</v>
      </c>
      <c r="N10" s="60">
        <v>18</v>
      </c>
      <c r="O10" s="222">
        <f t="shared" si="4"/>
        <v>2.8846153846153846</v>
      </c>
      <c r="P10" s="57"/>
      <c r="Q10" s="57"/>
    </row>
    <row r="11" spans="1:17" ht="12.75">
      <c r="A11" s="59" t="s">
        <v>25</v>
      </c>
      <c r="B11" s="60">
        <v>4394</v>
      </c>
      <c r="C11" s="222">
        <f t="shared" si="0"/>
        <v>9.925681628227427</v>
      </c>
      <c r="D11" s="60">
        <v>2190</v>
      </c>
      <c r="E11" s="222">
        <f t="shared" si="0"/>
        <v>7.504626139401001</v>
      </c>
      <c r="F11" s="60">
        <v>3618</v>
      </c>
      <c r="G11" s="222">
        <f t="shared" si="1"/>
        <v>16.684344016601337</v>
      </c>
      <c r="H11" s="61">
        <v>830</v>
      </c>
      <c r="I11" s="222">
        <f t="shared" si="2"/>
        <v>14.067796610169491</v>
      </c>
      <c r="J11" s="61">
        <v>132</v>
      </c>
      <c r="K11" s="222">
        <f t="shared" si="3"/>
        <v>7.9326923076923075</v>
      </c>
      <c r="L11" s="60">
        <v>41</v>
      </c>
      <c r="M11" s="222">
        <f t="shared" si="5"/>
        <v>8.23293172690763</v>
      </c>
      <c r="N11" s="60">
        <v>54</v>
      </c>
      <c r="O11" s="222">
        <f t="shared" si="4"/>
        <v>8.653846153846153</v>
      </c>
      <c r="P11" s="57"/>
      <c r="Q11" s="57"/>
    </row>
    <row r="12" spans="1:17" ht="12.75">
      <c r="A12" s="59" t="s">
        <v>26</v>
      </c>
      <c r="B12" s="60">
        <v>1848</v>
      </c>
      <c r="C12" s="222">
        <f t="shared" si="0"/>
        <v>4.174478754884908</v>
      </c>
      <c r="D12" s="60">
        <v>1978</v>
      </c>
      <c r="E12" s="222">
        <f t="shared" si="0"/>
        <v>6.77815091494757</v>
      </c>
      <c r="F12" s="60">
        <v>238</v>
      </c>
      <c r="G12" s="222">
        <f t="shared" si="1"/>
        <v>1.0975328568134655</v>
      </c>
      <c r="H12" s="61">
        <v>158</v>
      </c>
      <c r="I12" s="222">
        <f t="shared" si="2"/>
        <v>2.6779661016949152</v>
      </c>
      <c r="J12" s="61">
        <v>176</v>
      </c>
      <c r="K12" s="222">
        <f t="shared" si="3"/>
        <v>10.576923076923077</v>
      </c>
      <c r="L12" s="60">
        <v>8</v>
      </c>
      <c r="M12" s="222">
        <f t="shared" si="5"/>
        <v>1.6064257028112447</v>
      </c>
      <c r="N12" s="60">
        <v>15</v>
      </c>
      <c r="O12" s="222">
        <f t="shared" si="4"/>
        <v>2.403846153846154</v>
      </c>
      <c r="P12" s="57"/>
      <c r="Q12" s="57"/>
    </row>
    <row r="13" spans="1:17" ht="12.75">
      <c r="A13" s="59" t="s">
        <v>27</v>
      </c>
      <c r="B13" s="60">
        <v>553</v>
      </c>
      <c r="C13" s="222">
        <f t="shared" si="0"/>
        <v>1.2491811425602566</v>
      </c>
      <c r="D13" s="60">
        <v>692</v>
      </c>
      <c r="E13" s="222">
        <f t="shared" si="0"/>
        <v>2.3713247892536495</v>
      </c>
      <c r="F13" s="60">
        <v>186</v>
      </c>
      <c r="G13" s="222">
        <f t="shared" si="1"/>
        <v>0.8577357620474982</v>
      </c>
      <c r="H13" s="61">
        <v>195</v>
      </c>
      <c r="I13" s="222">
        <f t="shared" si="2"/>
        <v>3.305084745762712</v>
      </c>
      <c r="J13" s="61"/>
      <c r="K13" s="222"/>
      <c r="L13" s="60">
        <v>1</v>
      </c>
      <c r="M13" s="222">
        <f t="shared" si="5"/>
        <v>0.2008032128514056</v>
      </c>
      <c r="N13" s="60">
        <v>3</v>
      </c>
      <c r="O13" s="222">
        <f t="shared" si="4"/>
        <v>0.4807692307692308</v>
      </c>
      <c r="P13" s="57"/>
      <c r="Q13" s="57"/>
    </row>
    <row r="14" spans="1:17" ht="12.75">
      <c r="A14" s="59" t="s">
        <v>28</v>
      </c>
      <c r="B14" s="60">
        <v>1009</v>
      </c>
      <c r="C14" s="222">
        <f t="shared" si="0"/>
        <v>2.2792473288305586</v>
      </c>
      <c r="D14" s="60">
        <v>235</v>
      </c>
      <c r="E14" s="222">
        <f t="shared" si="0"/>
        <v>0.8052909327667741</v>
      </c>
      <c r="F14" s="60">
        <v>278</v>
      </c>
      <c r="G14" s="222">
        <f t="shared" si="1"/>
        <v>1.2819921604795943</v>
      </c>
      <c r="H14" s="61">
        <v>58</v>
      </c>
      <c r="I14" s="222">
        <f t="shared" si="2"/>
        <v>0.983050847457627</v>
      </c>
      <c r="J14" s="61">
        <v>3</v>
      </c>
      <c r="K14" s="222">
        <f t="shared" si="3"/>
        <v>0.18028846153846154</v>
      </c>
      <c r="L14" s="60">
        <v>1</v>
      </c>
      <c r="M14" s="222">
        <f t="shared" si="5"/>
        <v>0.2008032128514056</v>
      </c>
      <c r="N14" s="60"/>
      <c r="O14" s="222"/>
      <c r="P14" s="57"/>
      <c r="Q14" s="57"/>
    </row>
    <row r="15" spans="1:17" ht="12.75">
      <c r="A15" s="59" t="s">
        <v>29</v>
      </c>
      <c r="B15" s="60">
        <v>1325</v>
      </c>
      <c r="C15" s="222">
        <f t="shared" si="0"/>
        <v>2.9930651245792768</v>
      </c>
      <c r="D15" s="60">
        <v>676</v>
      </c>
      <c r="E15" s="222">
        <f t="shared" si="0"/>
        <v>2.3164964704269755</v>
      </c>
      <c r="F15" s="60">
        <v>529</v>
      </c>
      <c r="G15" s="222">
        <f t="shared" si="1"/>
        <v>2.4394742909845517</v>
      </c>
      <c r="H15" s="61">
        <v>77</v>
      </c>
      <c r="I15" s="222">
        <f t="shared" si="2"/>
        <v>1.305084745762712</v>
      </c>
      <c r="J15" s="61">
        <v>4</v>
      </c>
      <c r="K15" s="222">
        <f t="shared" si="3"/>
        <v>0.2403846153846154</v>
      </c>
      <c r="L15" s="60">
        <v>15</v>
      </c>
      <c r="M15" s="222">
        <f t="shared" si="5"/>
        <v>3.0120481927710845</v>
      </c>
      <c r="N15" s="60">
        <v>18</v>
      </c>
      <c r="O15" s="222">
        <f t="shared" si="4"/>
        <v>2.8846153846153846</v>
      </c>
      <c r="P15" s="57"/>
      <c r="Q15" s="57"/>
    </row>
    <row r="16" spans="1:17" ht="12.75">
      <c r="A16" s="59" t="s">
        <v>31</v>
      </c>
      <c r="B16" s="60">
        <v>355</v>
      </c>
      <c r="C16" s="222">
        <f t="shared" si="0"/>
        <v>0.8019155616797308</v>
      </c>
      <c r="D16" s="60">
        <v>600</v>
      </c>
      <c r="E16" s="222">
        <f t="shared" si="0"/>
        <v>2.056061956000274</v>
      </c>
      <c r="F16" s="60">
        <v>216</v>
      </c>
      <c r="G16" s="222">
        <f t="shared" si="1"/>
        <v>0.9960802397970947</v>
      </c>
      <c r="H16" s="61">
        <v>138</v>
      </c>
      <c r="I16" s="222">
        <f t="shared" si="2"/>
        <v>2.3389830508474576</v>
      </c>
      <c r="J16" s="61">
        <v>70</v>
      </c>
      <c r="K16" s="222">
        <f t="shared" si="3"/>
        <v>4.206730769230769</v>
      </c>
      <c r="L16" s="60"/>
      <c r="M16" s="222"/>
      <c r="N16" s="60"/>
      <c r="O16" s="222"/>
      <c r="P16" s="57"/>
      <c r="Q16" s="57"/>
    </row>
    <row r="17" spans="1:17" ht="12.75">
      <c r="A17" s="59" t="s">
        <v>32</v>
      </c>
      <c r="B17" s="60">
        <v>3144</v>
      </c>
      <c r="C17" s="222">
        <f t="shared" si="0"/>
        <v>7.102035284284714</v>
      </c>
      <c r="D17" s="60">
        <v>1481</v>
      </c>
      <c r="E17" s="222">
        <f t="shared" si="0"/>
        <v>5.07504626139401</v>
      </c>
      <c r="F17" s="60">
        <v>4504</v>
      </c>
      <c r="G17" s="222">
        <f t="shared" si="1"/>
        <v>20.770117592806088</v>
      </c>
      <c r="H17" s="61">
        <v>666</v>
      </c>
      <c r="I17" s="222">
        <f t="shared" si="2"/>
        <v>11.288135593220339</v>
      </c>
      <c r="J17" s="61">
        <v>99</v>
      </c>
      <c r="K17" s="222">
        <f t="shared" si="3"/>
        <v>5.949519230769231</v>
      </c>
      <c r="L17" s="60">
        <v>68</v>
      </c>
      <c r="M17" s="222">
        <f t="shared" si="5"/>
        <v>13.654618473895583</v>
      </c>
      <c r="N17" s="60">
        <v>77</v>
      </c>
      <c r="O17" s="222">
        <f t="shared" si="4"/>
        <v>12.339743589743591</v>
      </c>
      <c r="P17" s="57"/>
      <c r="Q17" s="57"/>
    </row>
    <row r="18" spans="1:17" ht="12.75">
      <c r="A18" s="59" t="s">
        <v>33</v>
      </c>
      <c r="B18" s="60">
        <v>1349</v>
      </c>
      <c r="C18" s="222">
        <f t="shared" si="0"/>
        <v>3.047279134382977</v>
      </c>
      <c r="D18" s="60">
        <v>851</v>
      </c>
      <c r="E18" s="222">
        <f t="shared" si="0"/>
        <v>2.916181207593722</v>
      </c>
      <c r="F18" s="60">
        <v>322</v>
      </c>
      <c r="G18" s="222">
        <f t="shared" si="1"/>
        <v>1.4848973945123358</v>
      </c>
      <c r="H18" s="61">
        <v>86</v>
      </c>
      <c r="I18" s="222">
        <f t="shared" si="2"/>
        <v>1.4576271186440677</v>
      </c>
      <c r="J18" s="61">
        <v>9</v>
      </c>
      <c r="K18" s="222">
        <f t="shared" si="3"/>
        <v>0.5408653846153846</v>
      </c>
      <c r="L18" s="60">
        <v>20</v>
      </c>
      <c r="M18" s="222">
        <f t="shared" si="5"/>
        <v>4.016064257028113</v>
      </c>
      <c r="N18" s="60">
        <v>25</v>
      </c>
      <c r="O18" s="222">
        <f t="shared" si="4"/>
        <v>4.006410256410256</v>
      </c>
      <c r="P18" s="57"/>
      <c r="Q18" s="57"/>
    </row>
    <row r="19" spans="1:17" ht="12.75">
      <c r="A19" s="59" t="s">
        <v>34</v>
      </c>
      <c r="B19" s="60">
        <v>902</v>
      </c>
      <c r="C19" s="222">
        <f t="shared" si="0"/>
        <v>2.0375432017890622</v>
      </c>
      <c r="D19" s="60">
        <v>571</v>
      </c>
      <c r="E19" s="222">
        <f t="shared" si="0"/>
        <v>1.9566856281269276</v>
      </c>
      <c r="F19" s="60">
        <v>75</v>
      </c>
      <c r="G19" s="222">
        <f t="shared" si="1"/>
        <v>0.34586119437399127</v>
      </c>
      <c r="H19" s="61">
        <v>46</v>
      </c>
      <c r="I19" s="222">
        <f t="shared" si="2"/>
        <v>0.7796610169491526</v>
      </c>
      <c r="J19" s="61">
        <v>21</v>
      </c>
      <c r="K19" s="222">
        <f t="shared" si="3"/>
        <v>1.2620192307692308</v>
      </c>
      <c r="L19" s="60">
        <v>7</v>
      </c>
      <c r="M19" s="222">
        <f t="shared" si="5"/>
        <v>1.4056224899598393</v>
      </c>
      <c r="N19" s="60">
        <v>17</v>
      </c>
      <c r="O19" s="222">
        <f t="shared" si="4"/>
        <v>2.7243589743589745</v>
      </c>
      <c r="P19" s="57"/>
      <c r="Q19" s="57"/>
    </row>
    <row r="20" spans="1:17" ht="12.75">
      <c r="A20" s="59" t="s">
        <v>35</v>
      </c>
      <c r="B20" s="60">
        <v>4432</v>
      </c>
      <c r="C20" s="222">
        <f t="shared" si="0"/>
        <v>10.011520477083288</v>
      </c>
      <c r="D20" s="60">
        <v>2504</v>
      </c>
      <c r="E20" s="222">
        <f t="shared" si="0"/>
        <v>8.580631896374477</v>
      </c>
      <c r="F20" s="60">
        <v>3003</v>
      </c>
      <c r="G20" s="222">
        <f t="shared" si="1"/>
        <v>13.848282222734609</v>
      </c>
      <c r="H20" s="61">
        <v>485</v>
      </c>
      <c r="I20" s="222">
        <f t="shared" si="2"/>
        <v>8.220338983050848</v>
      </c>
      <c r="J20" s="61">
        <v>35</v>
      </c>
      <c r="K20" s="222">
        <f t="shared" si="3"/>
        <v>2.1033653846153846</v>
      </c>
      <c r="L20" s="60">
        <v>42</v>
      </c>
      <c r="M20" s="222">
        <f t="shared" si="5"/>
        <v>8.433734939759036</v>
      </c>
      <c r="N20" s="60">
        <v>57</v>
      </c>
      <c r="O20" s="222">
        <f t="shared" si="4"/>
        <v>9.134615384615383</v>
      </c>
      <c r="P20" s="57"/>
      <c r="Q20" s="57"/>
    </row>
    <row r="21" spans="1:17" ht="12.75">
      <c r="A21" s="178" t="s">
        <v>138</v>
      </c>
      <c r="B21" s="60">
        <v>916</v>
      </c>
      <c r="C21" s="222">
        <f t="shared" si="0"/>
        <v>2.0691680408412205</v>
      </c>
      <c r="D21" s="60">
        <v>784</v>
      </c>
      <c r="E21" s="222">
        <f t="shared" si="0"/>
        <v>2.686587622507025</v>
      </c>
      <c r="F21" s="60">
        <v>546</v>
      </c>
      <c r="G21" s="222">
        <f t="shared" si="1"/>
        <v>2.5178694950426563</v>
      </c>
      <c r="H21" s="61">
        <v>290</v>
      </c>
      <c r="I21" s="222">
        <f t="shared" si="2"/>
        <v>4.915254237288136</v>
      </c>
      <c r="J21" s="61">
        <v>23</v>
      </c>
      <c r="K21" s="222">
        <f t="shared" si="3"/>
        <v>1.3822115384615383</v>
      </c>
      <c r="L21" s="60">
        <v>23</v>
      </c>
      <c r="M21" s="222">
        <f t="shared" si="5"/>
        <v>4.618473895582329</v>
      </c>
      <c r="N21" s="60">
        <v>14</v>
      </c>
      <c r="O21" s="222">
        <f t="shared" si="4"/>
        <v>2.2435897435897436</v>
      </c>
      <c r="P21" s="57"/>
      <c r="Q21" s="57"/>
    </row>
    <row r="22" spans="1:17" ht="12.75">
      <c r="A22" s="59" t="s">
        <v>23</v>
      </c>
      <c r="B22" s="60">
        <v>1844</v>
      </c>
      <c r="C22" s="222">
        <f t="shared" si="0"/>
        <v>4.1654430865842915</v>
      </c>
      <c r="D22" s="60">
        <v>1763</v>
      </c>
      <c r="E22" s="222">
        <f t="shared" si="0"/>
        <v>6.041395380714139</v>
      </c>
      <c r="F22" s="60">
        <v>884</v>
      </c>
      <c r="G22" s="222">
        <f t="shared" si="1"/>
        <v>4.076550611021443</v>
      </c>
      <c r="H22" s="223">
        <v>42</v>
      </c>
      <c r="I22" s="224">
        <f t="shared" si="2"/>
        <v>0.711864406779661</v>
      </c>
      <c r="J22" s="61">
        <v>91</v>
      </c>
      <c r="K22" s="222">
        <f t="shared" si="3"/>
        <v>5.46875</v>
      </c>
      <c r="L22" s="60">
        <v>17</v>
      </c>
      <c r="M22" s="222">
        <f t="shared" si="5"/>
        <v>3.413654618473896</v>
      </c>
      <c r="N22" s="60">
        <v>26</v>
      </c>
      <c r="O22" s="222">
        <f t="shared" si="4"/>
        <v>4.166666666666666</v>
      </c>
      <c r="P22" s="57"/>
      <c r="Q22" s="57"/>
    </row>
    <row r="23" spans="1:17" ht="12.75">
      <c r="A23" s="59" t="s">
        <v>30</v>
      </c>
      <c r="B23" s="60">
        <v>837</v>
      </c>
      <c r="C23" s="222">
        <f t="shared" si="0"/>
        <v>1.8907135919040412</v>
      </c>
      <c r="D23" s="60">
        <v>991</v>
      </c>
      <c r="E23" s="222">
        <f t="shared" si="0"/>
        <v>3.3959289973271196</v>
      </c>
      <c r="F23" s="60">
        <v>290</v>
      </c>
      <c r="G23" s="222">
        <f t="shared" si="1"/>
        <v>1.3373299515794328</v>
      </c>
      <c r="H23" s="223">
        <v>235</v>
      </c>
      <c r="I23" s="224">
        <f t="shared" si="2"/>
        <v>3.9830508474576267</v>
      </c>
      <c r="J23" s="61">
        <v>51</v>
      </c>
      <c r="K23" s="222">
        <f t="shared" si="3"/>
        <v>3.064903846153846</v>
      </c>
      <c r="L23" s="60">
        <v>36</v>
      </c>
      <c r="M23" s="222">
        <f t="shared" si="5"/>
        <v>7.228915662650602</v>
      </c>
      <c r="N23" s="60">
        <v>41</v>
      </c>
      <c r="O23" s="222">
        <f t="shared" si="4"/>
        <v>6.570512820512821</v>
      </c>
      <c r="P23" s="57"/>
      <c r="Q23" s="57"/>
    </row>
    <row r="24" spans="1:17" ht="12.75">
      <c r="A24" s="59" t="s">
        <v>36</v>
      </c>
      <c r="B24" s="60">
        <v>1481</v>
      </c>
      <c r="C24" s="222">
        <f t="shared" si="0"/>
        <v>3.345456188303327</v>
      </c>
      <c r="D24" s="60">
        <v>1378</v>
      </c>
      <c r="E24" s="222">
        <f t="shared" si="0"/>
        <v>4.722088958947297</v>
      </c>
      <c r="F24" s="60">
        <v>962</v>
      </c>
      <c r="G24" s="222">
        <f t="shared" si="1"/>
        <v>4.436246253170395</v>
      </c>
      <c r="H24" s="61">
        <v>367</v>
      </c>
      <c r="I24" s="222">
        <f t="shared" si="2"/>
        <v>6.220338983050847</v>
      </c>
      <c r="J24" s="61">
        <v>35</v>
      </c>
      <c r="K24" s="222">
        <f t="shared" si="3"/>
        <v>2.1033653846153846</v>
      </c>
      <c r="L24" s="60">
        <v>38</v>
      </c>
      <c r="M24" s="222">
        <f t="shared" si="5"/>
        <v>7.630522088353414</v>
      </c>
      <c r="N24" s="60">
        <v>48</v>
      </c>
      <c r="O24" s="222">
        <f t="shared" si="4"/>
        <v>7.6923076923076925</v>
      </c>
      <c r="P24" s="57"/>
      <c r="Q24" s="57"/>
    </row>
    <row r="25" spans="1:17" ht="12.75">
      <c r="A25" s="59" t="s">
        <v>37</v>
      </c>
      <c r="B25" s="60">
        <v>518</v>
      </c>
      <c r="C25" s="222">
        <f t="shared" si="0"/>
        <v>1.1701190449298606</v>
      </c>
      <c r="D25" s="60">
        <v>984</v>
      </c>
      <c r="E25" s="222">
        <f t="shared" si="0"/>
        <v>3.371941607840449</v>
      </c>
      <c r="F25" s="60">
        <v>480</v>
      </c>
      <c r="G25" s="222">
        <f t="shared" si="1"/>
        <v>2.213511643993544</v>
      </c>
      <c r="H25" s="61">
        <v>75</v>
      </c>
      <c r="I25" s="222">
        <f t="shared" si="2"/>
        <v>1.2711864406779663</v>
      </c>
      <c r="J25" s="61"/>
      <c r="K25" s="222"/>
      <c r="L25" s="60">
        <v>3</v>
      </c>
      <c r="M25" s="222">
        <f t="shared" si="5"/>
        <v>0.6024096385542169</v>
      </c>
      <c r="N25" s="60">
        <v>4</v>
      </c>
      <c r="O25" s="222">
        <f t="shared" si="4"/>
        <v>0.641025641025641</v>
      </c>
      <c r="P25" s="57"/>
      <c r="Q25" s="57"/>
    </row>
    <row r="26" spans="1:17" ht="12.75">
      <c r="A26" s="59" t="s">
        <v>38</v>
      </c>
      <c r="B26" s="60">
        <v>1536</v>
      </c>
      <c r="C26" s="222">
        <f t="shared" si="0"/>
        <v>3.4696966274368064</v>
      </c>
      <c r="D26" s="60">
        <v>1163</v>
      </c>
      <c r="E26" s="222">
        <f t="shared" si="0"/>
        <v>3.9853334247138648</v>
      </c>
      <c r="F26" s="60">
        <v>303</v>
      </c>
      <c r="G26" s="222">
        <f t="shared" si="1"/>
        <v>1.3972792252709245</v>
      </c>
      <c r="H26" s="61">
        <v>225</v>
      </c>
      <c r="I26" s="222">
        <f t="shared" si="2"/>
        <v>3.8135593220338984</v>
      </c>
      <c r="J26" s="61">
        <v>44</v>
      </c>
      <c r="K26" s="222">
        <f t="shared" si="3"/>
        <v>2.644230769230769</v>
      </c>
      <c r="L26" s="60">
        <v>23</v>
      </c>
      <c r="M26" s="222">
        <f t="shared" si="5"/>
        <v>4.618473895582329</v>
      </c>
      <c r="N26" s="60">
        <v>18</v>
      </c>
      <c r="O26" s="222">
        <f t="shared" si="4"/>
        <v>2.8846153846153846</v>
      </c>
      <c r="P26" s="57"/>
      <c r="Q26" s="57"/>
    </row>
    <row r="27" spans="1:17" ht="12.75">
      <c r="A27" s="59" t="s">
        <v>39</v>
      </c>
      <c r="B27" s="60">
        <v>3707</v>
      </c>
      <c r="C27" s="222">
        <f t="shared" si="0"/>
        <v>8.373805597596512</v>
      </c>
      <c r="D27" s="60">
        <v>2133</v>
      </c>
      <c r="E27" s="222">
        <f t="shared" si="0"/>
        <v>7.309300253580975</v>
      </c>
      <c r="F27" s="60">
        <v>1007</v>
      </c>
      <c r="G27" s="222">
        <f t="shared" si="1"/>
        <v>4.643762969794789</v>
      </c>
      <c r="H27" s="61">
        <v>538</v>
      </c>
      <c r="I27" s="222">
        <f t="shared" si="2"/>
        <v>9.11864406779661</v>
      </c>
      <c r="J27" s="61">
        <v>503</v>
      </c>
      <c r="K27" s="222">
        <f t="shared" si="3"/>
        <v>30.228365384615387</v>
      </c>
      <c r="L27" s="60">
        <v>22</v>
      </c>
      <c r="M27" s="222">
        <f t="shared" si="5"/>
        <v>4.417670682730924</v>
      </c>
      <c r="N27" s="60">
        <v>35</v>
      </c>
      <c r="O27" s="222">
        <f t="shared" si="4"/>
        <v>5.6089743589743595</v>
      </c>
      <c r="P27" s="57"/>
      <c r="Q27" s="57"/>
    </row>
    <row r="28" spans="1:17" ht="12.75">
      <c r="A28" s="59" t="s">
        <v>40</v>
      </c>
      <c r="B28" s="60">
        <v>6141</v>
      </c>
      <c r="C28" s="222">
        <f t="shared" si="0"/>
        <v>13.872009758521763</v>
      </c>
      <c r="D28" s="60">
        <v>3015</v>
      </c>
      <c r="E28" s="222">
        <f t="shared" si="0"/>
        <v>10.331711328901378</v>
      </c>
      <c r="F28" s="60">
        <v>2155</v>
      </c>
      <c r="G28" s="222">
        <f t="shared" si="1"/>
        <v>9.937744985012682</v>
      </c>
      <c r="H28" s="61">
        <v>426</v>
      </c>
      <c r="I28" s="222">
        <f t="shared" si="2"/>
        <v>7.220338983050848</v>
      </c>
      <c r="J28" s="61">
        <v>134</v>
      </c>
      <c r="K28" s="222">
        <f t="shared" si="3"/>
        <v>8.052884615384617</v>
      </c>
      <c r="L28" s="60">
        <v>87</v>
      </c>
      <c r="M28" s="222">
        <f t="shared" si="5"/>
        <v>17.46987951807229</v>
      </c>
      <c r="N28" s="60">
        <v>105</v>
      </c>
      <c r="O28" s="222">
        <f t="shared" si="4"/>
        <v>16.826923076923077</v>
      </c>
      <c r="P28" s="57"/>
      <c r="Q28" s="57"/>
    </row>
    <row r="29" spans="1:17" ht="12.75">
      <c r="A29" s="62" t="s">
        <v>41</v>
      </c>
      <c r="B29" s="225">
        <f>SUM(B7:B28)</f>
        <v>44269</v>
      </c>
      <c r="C29" s="226">
        <f>B29/B$29*100</f>
        <v>100</v>
      </c>
      <c r="D29" s="225">
        <f>SUM(D7:D28)</f>
        <v>29182</v>
      </c>
      <c r="E29" s="226">
        <f>D29/D$29*100</f>
        <v>100</v>
      </c>
      <c r="F29" s="225">
        <f>SUM(F7:F28)</f>
        <v>21685</v>
      </c>
      <c r="G29" s="226">
        <f t="shared" si="1"/>
        <v>100</v>
      </c>
      <c r="H29" s="225">
        <f>SUM(H7:H28)</f>
        <v>5900</v>
      </c>
      <c r="I29" s="226">
        <f t="shared" si="2"/>
        <v>100</v>
      </c>
      <c r="J29" s="225">
        <v>1664</v>
      </c>
      <c r="K29" s="226">
        <f t="shared" si="3"/>
        <v>100</v>
      </c>
      <c r="L29" s="225">
        <v>498</v>
      </c>
      <c r="M29" s="226">
        <f t="shared" si="5"/>
        <v>100</v>
      </c>
      <c r="N29" s="225">
        <v>624</v>
      </c>
      <c r="O29" s="226">
        <f t="shared" si="4"/>
        <v>100</v>
      </c>
      <c r="P29" s="57"/>
      <c r="Q29" s="57"/>
    </row>
    <row r="30" spans="2:12" s="39" customFormat="1" ht="11.25">
      <c r="B30" s="56"/>
      <c r="F30" s="56"/>
      <c r="H30" s="108"/>
      <c r="L30" s="56"/>
    </row>
    <row r="31" spans="1:17" ht="12.75">
      <c r="A31" s="51" t="s">
        <v>172</v>
      </c>
      <c r="Q31" s="57"/>
    </row>
    <row r="32" spans="1:8" ht="12.75">
      <c r="A32" s="37" t="s">
        <v>141</v>
      </c>
      <c r="H32" s="57"/>
    </row>
    <row r="33" spans="2:8" ht="12.75">
      <c r="B33" s="58"/>
      <c r="D33" s="57"/>
      <c r="F33" s="58"/>
      <c r="H33" s="57"/>
    </row>
  </sheetData>
  <mergeCells count="12">
    <mergeCell ref="H5:I5"/>
    <mergeCell ref="B4:E4"/>
    <mergeCell ref="F4:I4"/>
    <mergeCell ref="A4:A6"/>
    <mergeCell ref="B5:C5"/>
    <mergeCell ref="D5:E5"/>
    <mergeCell ref="F5:G5"/>
    <mergeCell ref="J4:K4"/>
    <mergeCell ref="L4:O4"/>
    <mergeCell ref="J5:K5"/>
    <mergeCell ref="L5:M5"/>
    <mergeCell ref="N5:O5"/>
  </mergeCells>
  <hyperlinks>
    <hyperlink ref="C1" location="Sommaire!A1" display="Retour au sommaire"/>
  </hyperlink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32"/>
  <sheetViews>
    <sheetView workbookViewId="0" topLeftCell="A1">
      <selection activeCell="C1" sqref="C1"/>
    </sheetView>
  </sheetViews>
  <sheetFormatPr defaultColWidth="11.421875" defaultRowHeight="12.75"/>
  <cols>
    <col min="1" max="1" width="25.28125" style="34" customWidth="1"/>
    <col min="2" max="2" width="13.28125" style="34" customWidth="1"/>
    <col min="3" max="4" width="13.421875" style="34" customWidth="1"/>
    <col min="5" max="5" width="12.140625" style="34" customWidth="1"/>
    <col min="6" max="6" width="12.8515625" style="46" customWidth="1"/>
    <col min="7" max="7" width="12.140625" style="46" customWidth="1"/>
    <col min="8" max="8" width="14.28125" style="34" customWidth="1"/>
    <col min="9" max="16384" width="11.421875" style="34" customWidth="1"/>
  </cols>
  <sheetData>
    <row r="1" spans="1:5" ht="15.75">
      <c r="A1" s="219" t="s">
        <v>0</v>
      </c>
      <c r="B1" s="47"/>
      <c r="C1" s="78" t="s">
        <v>84</v>
      </c>
      <c r="D1" s="47"/>
      <c r="E1" s="47"/>
    </row>
    <row r="2" spans="1:5" ht="12.75">
      <c r="A2" s="34" t="s">
        <v>57</v>
      </c>
      <c r="B2" s="47"/>
      <c r="C2" s="47"/>
      <c r="D2" s="47"/>
      <c r="E2" s="47"/>
    </row>
    <row r="3" spans="1:7" ht="12.75">
      <c r="A3" s="53"/>
      <c r="B3" s="53"/>
      <c r="C3" s="53"/>
      <c r="D3" s="53"/>
      <c r="E3" s="53"/>
      <c r="G3" s="34"/>
    </row>
    <row r="4" spans="7:9" ht="12.75">
      <c r="G4" s="34"/>
      <c r="I4" s="197" t="s">
        <v>174</v>
      </c>
    </row>
    <row r="5" spans="1:9" s="67" customFormat="1" ht="38.25" customHeight="1">
      <c r="A5" s="303" t="s">
        <v>43</v>
      </c>
      <c r="B5" s="305" t="s">
        <v>180</v>
      </c>
      <c r="C5" s="318"/>
      <c r="D5" s="318"/>
      <c r="E5" s="318"/>
      <c r="F5" s="319" t="s">
        <v>150</v>
      </c>
      <c r="G5" s="319"/>
      <c r="H5" s="320" t="s">
        <v>184</v>
      </c>
      <c r="I5" s="319"/>
    </row>
    <row r="6" spans="1:9" s="47" customFormat="1" ht="15.75" customHeight="1">
      <c r="A6" s="304"/>
      <c r="B6" s="69" t="s">
        <v>17</v>
      </c>
      <c r="C6" s="69" t="s">
        <v>18</v>
      </c>
      <c r="D6" s="70" t="s">
        <v>3</v>
      </c>
      <c r="E6" s="212" t="s">
        <v>19</v>
      </c>
      <c r="F6" s="170" t="s">
        <v>17</v>
      </c>
      <c r="G6" s="170" t="s">
        <v>18</v>
      </c>
      <c r="H6" s="71" t="s">
        <v>17</v>
      </c>
      <c r="I6" s="69" t="s">
        <v>18</v>
      </c>
    </row>
    <row r="7" spans="1:9" ht="12.75">
      <c r="A7" s="175" t="s">
        <v>20</v>
      </c>
      <c r="B7" s="234">
        <v>10</v>
      </c>
      <c r="C7" s="60">
        <v>1555</v>
      </c>
      <c r="D7" s="177">
        <f>C7/C$29*100</f>
        <v>6.963414088039049</v>
      </c>
      <c r="E7" s="245">
        <f>RANK(C7,C$7:C$28)</f>
        <v>5</v>
      </c>
      <c r="F7" s="242">
        <v>5</v>
      </c>
      <c r="G7" s="249">
        <v>665</v>
      </c>
      <c r="H7" s="239"/>
      <c r="I7" s="249"/>
    </row>
    <row r="8" spans="1:9" ht="12.75">
      <c r="A8" s="178" t="s">
        <v>21</v>
      </c>
      <c r="B8" s="236">
        <v>10</v>
      </c>
      <c r="C8" s="60">
        <v>1263</v>
      </c>
      <c r="D8" s="180">
        <f aca="true" t="shared" si="0" ref="D8:D29">C8/C$29*100</f>
        <v>5.655814786619497</v>
      </c>
      <c r="E8" s="246">
        <f aca="true" t="shared" si="1" ref="E8:E28">RANK(C8,C$7:C$28)</f>
        <v>6</v>
      </c>
      <c r="F8" s="243">
        <v>6</v>
      </c>
      <c r="G8" s="250">
        <v>725</v>
      </c>
      <c r="H8" s="240">
        <v>8</v>
      </c>
      <c r="I8" s="250">
        <v>1182</v>
      </c>
    </row>
    <row r="9" spans="1:9" ht="12.75">
      <c r="A9" s="178" t="s">
        <v>22</v>
      </c>
      <c r="B9" s="236">
        <v>7</v>
      </c>
      <c r="C9" s="60">
        <v>509</v>
      </c>
      <c r="D9" s="180">
        <f t="shared" si="0"/>
        <v>2.2793426178854506</v>
      </c>
      <c r="E9" s="246">
        <f t="shared" si="1"/>
        <v>16</v>
      </c>
      <c r="F9" s="243">
        <v>1</v>
      </c>
      <c r="G9" s="250">
        <v>106</v>
      </c>
      <c r="H9" s="240">
        <v>2</v>
      </c>
      <c r="I9" s="250">
        <v>271</v>
      </c>
    </row>
    <row r="10" spans="1:9" ht="12.75">
      <c r="A10" s="178" t="s">
        <v>24</v>
      </c>
      <c r="B10" s="236">
        <v>2</v>
      </c>
      <c r="C10" s="60">
        <v>238</v>
      </c>
      <c r="D10" s="180">
        <f t="shared" si="0"/>
        <v>1.065782992252922</v>
      </c>
      <c r="E10" s="246">
        <f t="shared" si="1"/>
        <v>18</v>
      </c>
      <c r="F10" s="243"/>
      <c r="G10" s="250"/>
      <c r="H10" s="240">
        <v>3</v>
      </c>
      <c r="I10" s="250">
        <v>203</v>
      </c>
    </row>
    <row r="11" spans="1:9" ht="12.75">
      <c r="A11" s="178" t="s">
        <v>25</v>
      </c>
      <c r="B11" s="236">
        <v>25</v>
      </c>
      <c r="C11" s="60">
        <v>1950</v>
      </c>
      <c r="D11" s="180">
        <f t="shared" si="0"/>
        <v>8.732255608794949</v>
      </c>
      <c r="E11" s="246">
        <f t="shared" si="1"/>
        <v>4</v>
      </c>
      <c r="F11" s="243">
        <v>17</v>
      </c>
      <c r="G11" s="250">
        <v>1217</v>
      </c>
      <c r="H11" s="240">
        <v>6</v>
      </c>
      <c r="I11" s="250">
        <v>621</v>
      </c>
    </row>
    <row r="12" spans="1:9" ht="12.75">
      <c r="A12" s="178" t="s">
        <v>26</v>
      </c>
      <c r="B12" s="236">
        <v>14</v>
      </c>
      <c r="C12" s="60">
        <v>1198</v>
      </c>
      <c r="D12" s="180">
        <f t="shared" si="0"/>
        <v>5.364739599659666</v>
      </c>
      <c r="E12" s="246">
        <f t="shared" si="1"/>
        <v>7</v>
      </c>
      <c r="F12" s="243">
        <v>8</v>
      </c>
      <c r="G12" s="250">
        <v>685</v>
      </c>
      <c r="H12" s="240"/>
      <c r="I12" s="250"/>
    </row>
    <row r="13" spans="1:9" ht="12.75">
      <c r="A13" s="178" t="s">
        <v>27</v>
      </c>
      <c r="B13" s="236">
        <v>2</v>
      </c>
      <c r="C13" s="60">
        <v>307</v>
      </c>
      <c r="D13" s="180">
        <f t="shared" si="0"/>
        <v>1.3747704984102815</v>
      </c>
      <c r="E13" s="246">
        <f t="shared" si="1"/>
        <v>17</v>
      </c>
      <c r="F13" s="243">
        <v>1</v>
      </c>
      <c r="G13" s="250">
        <v>88</v>
      </c>
      <c r="H13" s="240">
        <v>2</v>
      </c>
      <c r="I13" s="250">
        <v>240</v>
      </c>
    </row>
    <row r="14" spans="1:9" ht="12.75">
      <c r="A14" s="178" t="s">
        <v>28</v>
      </c>
      <c r="B14" s="236"/>
      <c r="C14" s="60"/>
      <c r="D14" s="180"/>
      <c r="E14" s="246"/>
      <c r="F14" s="243"/>
      <c r="G14" s="250"/>
      <c r="H14" s="240">
        <v>6</v>
      </c>
      <c r="I14" s="250">
        <v>2270</v>
      </c>
    </row>
    <row r="15" spans="1:9" ht="12.75">
      <c r="A15" s="178" t="s">
        <v>29</v>
      </c>
      <c r="B15" s="236">
        <v>7</v>
      </c>
      <c r="C15" s="60">
        <v>561</v>
      </c>
      <c r="D15" s="180">
        <f t="shared" si="0"/>
        <v>2.512202767453316</v>
      </c>
      <c r="E15" s="246">
        <f t="shared" si="1"/>
        <v>15</v>
      </c>
      <c r="F15" s="243">
        <v>2</v>
      </c>
      <c r="G15" s="250">
        <v>128</v>
      </c>
      <c r="H15" s="240">
        <v>1</v>
      </c>
      <c r="I15" s="250">
        <v>60</v>
      </c>
    </row>
    <row r="16" spans="1:9" ht="12.75">
      <c r="A16" s="178" t="s">
        <v>31</v>
      </c>
      <c r="B16" s="236">
        <v>16</v>
      </c>
      <c r="C16" s="60">
        <v>3543</v>
      </c>
      <c r="D16" s="180">
        <f t="shared" si="0"/>
        <v>15.865836729210514</v>
      </c>
      <c r="E16" s="246">
        <f t="shared" si="1"/>
        <v>1</v>
      </c>
      <c r="F16" s="243">
        <v>4</v>
      </c>
      <c r="G16" s="250">
        <v>1033</v>
      </c>
      <c r="H16" s="240">
        <v>2</v>
      </c>
      <c r="I16" s="250">
        <v>260</v>
      </c>
    </row>
    <row r="17" spans="1:9" ht="12.75">
      <c r="A17" s="178" t="s">
        <v>32</v>
      </c>
      <c r="B17" s="236">
        <v>13</v>
      </c>
      <c r="C17" s="60">
        <v>1154</v>
      </c>
      <c r="D17" s="180">
        <f t="shared" si="0"/>
        <v>5.167704088486857</v>
      </c>
      <c r="E17" s="246">
        <f t="shared" si="1"/>
        <v>8</v>
      </c>
      <c r="F17" s="243">
        <v>5</v>
      </c>
      <c r="G17" s="250">
        <v>435</v>
      </c>
      <c r="H17" s="240">
        <v>9</v>
      </c>
      <c r="I17" s="250">
        <v>1228</v>
      </c>
    </row>
    <row r="18" spans="1:9" ht="12.75">
      <c r="A18" s="178" t="s">
        <v>33</v>
      </c>
      <c r="B18" s="236">
        <v>3</v>
      </c>
      <c r="C18" s="60">
        <v>158</v>
      </c>
      <c r="D18" s="180">
        <f t="shared" si="0"/>
        <v>0.70753660830236</v>
      </c>
      <c r="E18" s="246">
        <f t="shared" si="1"/>
        <v>19</v>
      </c>
      <c r="F18" s="243">
        <v>2</v>
      </c>
      <c r="G18" s="250">
        <v>132</v>
      </c>
      <c r="H18" s="240">
        <v>1</v>
      </c>
      <c r="I18" s="250">
        <v>127</v>
      </c>
    </row>
    <row r="19" spans="1:9" ht="12.75">
      <c r="A19" s="178" t="s">
        <v>34</v>
      </c>
      <c r="B19" s="236">
        <v>10</v>
      </c>
      <c r="C19" s="60">
        <v>788</v>
      </c>
      <c r="D19" s="180">
        <f t="shared" si="0"/>
        <v>3.5287268819130357</v>
      </c>
      <c r="E19" s="246">
        <f t="shared" si="1"/>
        <v>12</v>
      </c>
      <c r="F19" s="243">
        <v>3</v>
      </c>
      <c r="G19" s="250">
        <v>174</v>
      </c>
      <c r="H19" s="240"/>
      <c r="I19" s="250"/>
    </row>
    <row r="20" spans="1:9" ht="12.75">
      <c r="A20" s="178" t="s">
        <v>35</v>
      </c>
      <c r="B20" s="236">
        <v>12</v>
      </c>
      <c r="C20" s="60">
        <v>824</v>
      </c>
      <c r="D20" s="180">
        <f t="shared" si="0"/>
        <v>3.6899377546907886</v>
      </c>
      <c r="E20" s="246">
        <f t="shared" si="1"/>
        <v>10</v>
      </c>
      <c r="F20" s="243"/>
      <c r="G20" s="250"/>
      <c r="H20" s="240">
        <v>7</v>
      </c>
      <c r="I20" s="250">
        <v>623</v>
      </c>
    </row>
    <row r="21" spans="1:9" ht="12.75">
      <c r="A21" s="178" t="s">
        <v>138</v>
      </c>
      <c r="B21" s="236">
        <v>7</v>
      </c>
      <c r="C21" s="60">
        <v>749</v>
      </c>
      <c r="D21" s="180">
        <f t="shared" si="0"/>
        <v>3.354081769737137</v>
      </c>
      <c r="E21" s="246">
        <f t="shared" si="1"/>
        <v>13</v>
      </c>
      <c r="F21" s="243">
        <v>3</v>
      </c>
      <c r="G21" s="250">
        <v>395</v>
      </c>
      <c r="H21" s="240"/>
      <c r="I21" s="250"/>
    </row>
    <row r="22" spans="1:9" ht="12.75">
      <c r="A22" s="178" t="s">
        <v>23</v>
      </c>
      <c r="B22" s="236">
        <v>9</v>
      </c>
      <c r="C22" s="60">
        <v>993</v>
      </c>
      <c r="D22" s="180">
        <f t="shared" si="0"/>
        <v>4.446733240786351</v>
      </c>
      <c r="E22" s="246">
        <f t="shared" si="1"/>
        <v>9</v>
      </c>
      <c r="F22" s="243">
        <v>3</v>
      </c>
      <c r="G22" s="250">
        <v>250</v>
      </c>
      <c r="H22" s="240"/>
      <c r="I22" s="250"/>
    </row>
    <row r="23" spans="1:9" ht="12.75">
      <c r="A23" s="178" t="s">
        <v>30</v>
      </c>
      <c r="B23" s="236">
        <v>2</v>
      </c>
      <c r="C23" s="60">
        <v>94</v>
      </c>
      <c r="D23" s="180">
        <f t="shared" si="0"/>
        <v>0.42093950114191037</v>
      </c>
      <c r="E23" s="246">
        <f t="shared" si="1"/>
        <v>20</v>
      </c>
      <c r="F23" s="243"/>
      <c r="G23" s="250"/>
      <c r="H23" s="240">
        <v>1</v>
      </c>
      <c r="I23" s="250">
        <v>92</v>
      </c>
    </row>
    <row r="24" spans="1:9" ht="12.75">
      <c r="A24" s="178" t="s">
        <v>36</v>
      </c>
      <c r="B24" s="236">
        <v>7</v>
      </c>
      <c r="C24" s="60">
        <v>563</v>
      </c>
      <c r="D24" s="180">
        <f t="shared" si="0"/>
        <v>2.52115892705208</v>
      </c>
      <c r="E24" s="246">
        <f t="shared" si="1"/>
        <v>14</v>
      </c>
      <c r="F24" s="243">
        <v>2</v>
      </c>
      <c r="G24" s="250">
        <v>182</v>
      </c>
      <c r="H24" s="240">
        <v>4</v>
      </c>
      <c r="I24" s="250">
        <v>333</v>
      </c>
    </row>
    <row r="25" spans="1:9" ht="12.75">
      <c r="A25" s="178" t="s">
        <v>37</v>
      </c>
      <c r="B25" s="236"/>
      <c r="C25" s="60"/>
      <c r="D25" s="180"/>
      <c r="E25" s="246"/>
      <c r="F25" s="243"/>
      <c r="G25" s="250"/>
      <c r="H25" s="240"/>
      <c r="I25" s="250"/>
    </row>
    <row r="26" spans="1:9" ht="12.75">
      <c r="A26" s="178" t="s">
        <v>38</v>
      </c>
      <c r="B26" s="236">
        <v>6</v>
      </c>
      <c r="C26" s="60">
        <v>798</v>
      </c>
      <c r="D26" s="180">
        <f t="shared" si="0"/>
        <v>3.573507679906856</v>
      </c>
      <c r="E26" s="246">
        <f t="shared" si="1"/>
        <v>11</v>
      </c>
      <c r="F26" s="243">
        <v>1</v>
      </c>
      <c r="G26" s="250">
        <v>140</v>
      </c>
      <c r="H26" s="240">
        <v>1</v>
      </c>
      <c r="I26" s="250">
        <v>140</v>
      </c>
    </row>
    <row r="27" spans="1:9" ht="12.75">
      <c r="A27" s="178" t="s">
        <v>39</v>
      </c>
      <c r="B27" s="236">
        <v>22</v>
      </c>
      <c r="C27" s="60">
        <v>2277</v>
      </c>
      <c r="D27" s="180">
        <f t="shared" si="0"/>
        <v>10.19658770319287</v>
      </c>
      <c r="E27" s="246">
        <f t="shared" si="1"/>
        <v>3</v>
      </c>
      <c r="F27" s="243">
        <v>16</v>
      </c>
      <c r="G27" s="250">
        <v>1372</v>
      </c>
      <c r="H27" s="240">
        <v>15</v>
      </c>
      <c r="I27" s="250">
        <v>1812</v>
      </c>
    </row>
    <row r="28" spans="1:9" ht="12.75">
      <c r="A28" s="181" t="s">
        <v>40</v>
      </c>
      <c r="B28" s="238">
        <v>23</v>
      </c>
      <c r="C28" s="60">
        <v>2809</v>
      </c>
      <c r="D28" s="183">
        <f t="shared" si="0"/>
        <v>12.578926156464107</v>
      </c>
      <c r="E28" s="247">
        <f t="shared" si="1"/>
        <v>2</v>
      </c>
      <c r="F28" s="244">
        <v>13</v>
      </c>
      <c r="G28" s="250">
        <v>1240</v>
      </c>
      <c r="H28" s="241">
        <v>21</v>
      </c>
      <c r="I28" s="250">
        <v>4472</v>
      </c>
    </row>
    <row r="29" spans="1:9" s="47" customFormat="1" ht="12.75">
      <c r="A29" s="36" t="s">
        <v>41</v>
      </c>
      <c r="B29" s="33">
        <v>207</v>
      </c>
      <c r="C29" s="54">
        <v>22331</v>
      </c>
      <c r="D29" s="185">
        <f t="shared" si="0"/>
        <v>100</v>
      </c>
      <c r="E29" s="33"/>
      <c r="F29" s="72">
        <v>92</v>
      </c>
      <c r="G29" s="54">
        <v>8967</v>
      </c>
      <c r="H29" s="248">
        <v>89</v>
      </c>
      <c r="I29" s="54">
        <v>13934</v>
      </c>
    </row>
    <row r="30" spans="2:6" ht="12.75">
      <c r="B30" s="66"/>
      <c r="C30" s="66"/>
      <c r="D30" s="66"/>
      <c r="E30" s="66"/>
      <c r="F30" s="46" t="s">
        <v>56</v>
      </c>
    </row>
    <row r="31" spans="1:9" ht="16.5" customHeight="1">
      <c r="A31" s="53" t="s">
        <v>173</v>
      </c>
      <c r="F31" s="34"/>
      <c r="G31" s="34"/>
      <c r="H31" s="68"/>
      <c r="I31" s="68"/>
    </row>
    <row r="32" spans="1:7" ht="12.75">
      <c r="A32" s="66" t="s">
        <v>142</v>
      </c>
      <c r="F32" s="34"/>
      <c r="G32" s="34"/>
    </row>
  </sheetData>
  <mergeCells count="4">
    <mergeCell ref="B5:E5"/>
    <mergeCell ref="F5:G5"/>
    <mergeCell ref="H5:I5"/>
    <mergeCell ref="A5:A6"/>
  </mergeCells>
  <hyperlinks>
    <hyperlink ref="C1" location="Sommaire!A1" display="Retour au sommaire"/>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MINEFI</dc:creator>
  <cp:keywords/>
  <dc:description/>
  <cp:lastModifiedBy>drulfi-adc</cp:lastModifiedBy>
  <cp:lastPrinted>2012-01-17T09:12:35Z</cp:lastPrinted>
  <dcterms:created xsi:type="dcterms:W3CDTF">2011-05-09T16:12:50Z</dcterms:created>
  <dcterms:modified xsi:type="dcterms:W3CDTF">2012-03-12T18:09:24Z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