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75" yWindow="1830" windowWidth="20730" windowHeight="5490"/>
  </bookViews>
  <sheets>
    <sheet name="RESULTAT GLOBAL" sheetId="5" r:id="rId1"/>
    <sheet name="SAISIE HPA" sheetId="1" r:id="rId2"/>
    <sheet name="PLAN D'ACTIONS" sheetId="7" r:id="rId3"/>
  </sheets>
  <definedNames>
    <definedName name="_xlnm._FilterDatabase" localSheetId="2" hidden="1">'PLAN D''ACTIONS'!$B$3:$H$380</definedName>
    <definedName name="_xlnm._FilterDatabase" localSheetId="1" hidden="1">'SAISIE HPA'!$A$1:$P$460</definedName>
    <definedName name="LISTE">#REF!</definedName>
    <definedName name="LISTE_1">'RESULTAT GLOBAL'!$D$121:$T$134</definedName>
    <definedName name="TF_IH">#REF!</definedName>
    <definedName name="_xlnm.Print_Area" localSheetId="2">'PLAN D''ACTIONS'!$A$1:$H$380</definedName>
    <definedName name="_xlnm.Print_Area" localSheetId="0">'RESULTAT GLOBAL'!$B$2:$K$85</definedName>
    <definedName name="_xlnm.Print_Area" localSheetId="1">'SAISIE HPA'!$I$1:$P$454</definedName>
  </definedNames>
  <calcPr calcId="145621"/>
</workbook>
</file>

<file path=xl/calcChain.xml><?xml version="1.0" encoding="utf-8"?>
<calcChain xmlns="http://schemas.openxmlformats.org/spreadsheetml/2006/main">
  <c r="A8" i="7" l="1"/>
  <c r="B8" i="7"/>
  <c r="C8" i="7"/>
  <c r="D8" i="7"/>
  <c r="E8" i="7"/>
  <c r="F8" i="7"/>
  <c r="A5" i="7"/>
  <c r="B5" i="7"/>
  <c r="C5" i="7"/>
  <c r="D5" i="7"/>
  <c r="E5" i="7"/>
  <c r="F5" i="7"/>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30" i="1"/>
  <c r="C210" i="1"/>
  <c r="C211" i="1"/>
  <c r="C212" i="1"/>
  <c r="C213" i="1"/>
  <c r="C214" i="1"/>
  <c r="C215" i="1"/>
  <c r="C216" i="1"/>
  <c r="C217" i="1"/>
  <c r="C218" i="1"/>
  <c r="C219" i="1"/>
  <c r="C220" i="1"/>
  <c r="C221" i="1"/>
  <c r="C222" i="1"/>
  <c r="C223" i="1"/>
  <c r="C224" i="1"/>
  <c r="C225" i="1"/>
  <c r="C226" i="1"/>
  <c r="C227" i="1"/>
  <c r="I10" i="1"/>
  <c r="I6" i="1"/>
  <c r="I7" i="1" s="1"/>
  <c r="I8" i="1" s="1"/>
  <c r="I5" i="1"/>
  <c r="I9" i="1" l="1"/>
  <c r="I11" i="1" s="1"/>
  <c r="C182" i="5" l="1"/>
  <c r="CK8" i="1"/>
  <c r="CI8" i="1"/>
  <c r="CG8" i="1"/>
  <c r="CC8" i="1"/>
  <c r="CA8" i="1"/>
  <c r="BY8" i="1"/>
  <c r="BU8" i="1"/>
  <c r="BS8" i="1"/>
  <c r="BQ8" i="1"/>
  <c r="G8" i="1"/>
  <c r="BM8" i="1"/>
  <c r="BK8" i="1"/>
  <c r="BI8" i="1"/>
  <c r="BE8" i="1"/>
  <c r="BC8" i="1"/>
  <c r="BA8" i="1"/>
  <c r="AW8" i="1"/>
  <c r="AU8" i="1"/>
  <c r="AS8" i="1"/>
  <c r="AO8" i="1"/>
  <c r="AM8" i="1"/>
  <c r="AK8" i="1"/>
  <c r="S8" i="1"/>
  <c r="W8" i="1"/>
  <c r="Y8" i="1"/>
  <c r="AG8" i="1"/>
  <c r="AE8" i="1"/>
  <c r="T8" i="1"/>
  <c r="U8" i="1"/>
  <c r="AC8" i="1"/>
  <c r="N8" i="1"/>
  <c r="G7" i="1"/>
  <c r="G3" i="1"/>
  <c r="I3" i="1"/>
  <c r="N7" i="1"/>
  <c r="S7" i="1"/>
  <c r="T7" i="1"/>
  <c r="U7" i="1"/>
  <c r="W7" i="1"/>
  <c r="Y7" i="1"/>
  <c r="AC7" i="1"/>
  <c r="AE7" i="1"/>
  <c r="AG7" i="1"/>
  <c r="AK7" i="1"/>
  <c r="AM7" i="1"/>
  <c r="AO7" i="1"/>
  <c r="AS7" i="1"/>
  <c r="AU7" i="1"/>
  <c r="AW7" i="1"/>
  <c r="BA7" i="1"/>
  <c r="BC7" i="1"/>
  <c r="BE7" i="1"/>
  <c r="BI7" i="1"/>
  <c r="BK7" i="1"/>
  <c r="BM7" i="1"/>
  <c r="BQ7" i="1"/>
  <c r="BS7" i="1"/>
  <c r="BU7" i="1"/>
  <c r="BY7" i="1"/>
  <c r="CA7" i="1"/>
  <c r="CC7" i="1"/>
  <c r="CG7" i="1"/>
  <c r="CI7" i="1"/>
  <c r="CK7" i="1"/>
  <c r="CK4" i="1"/>
  <c r="CI4" i="1"/>
  <c r="CG4" i="1"/>
  <c r="CC4" i="1"/>
  <c r="CA4" i="1"/>
  <c r="BY4" i="1"/>
  <c r="BU4" i="1"/>
  <c r="BS4" i="1"/>
  <c r="BQ4" i="1"/>
  <c r="G4" i="1"/>
  <c r="BM4" i="1"/>
  <c r="BK4" i="1"/>
  <c r="BI4" i="1"/>
  <c r="BE4" i="1"/>
  <c r="BC4" i="1"/>
  <c r="BA4" i="1"/>
  <c r="AW4" i="1"/>
  <c r="AU4" i="1"/>
  <c r="AS4" i="1"/>
  <c r="AO4" i="1"/>
  <c r="AM4" i="1"/>
  <c r="AK4" i="1"/>
  <c r="S4" i="1"/>
  <c r="W4" i="1"/>
  <c r="Y4" i="1"/>
  <c r="AG4" i="1"/>
  <c r="AE4" i="1"/>
  <c r="T4" i="1"/>
  <c r="U4" i="1"/>
  <c r="AC4" i="1"/>
  <c r="N4" i="1"/>
  <c r="L348" i="1"/>
  <c r="L347" i="1"/>
  <c r="D221" i="7"/>
  <c r="L339" i="1"/>
  <c r="D114" i="7"/>
  <c r="L337" i="1"/>
  <c r="L336" i="1"/>
  <c r="L322" i="1"/>
  <c r="D217" i="7"/>
  <c r="L323" i="1"/>
  <c r="D176" i="7"/>
  <c r="L324" i="1"/>
  <c r="L325" i="1"/>
  <c r="L326" i="1"/>
  <c r="D219" i="7"/>
  <c r="L327" i="1"/>
  <c r="D281" i="7"/>
  <c r="L321" i="1"/>
  <c r="L354" i="1"/>
  <c r="D120" i="7"/>
  <c r="L346" i="1"/>
  <c r="D347" i="7"/>
  <c r="L341" i="1"/>
  <c r="L342" i="1"/>
  <c r="D117" i="7"/>
  <c r="L343" i="1"/>
  <c r="D118" i="7"/>
  <c r="L344" i="1"/>
  <c r="D119" i="7"/>
  <c r="L340" i="1"/>
  <c r="D115" i="7"/>
  <c r="L338" i="1"/>
  <c r="D113" i="7"/>
  <c r="L335" i="1"/>
  <c r="D346" i="7"/>
  <c r="L334" i="1"/>
  <c r="D178" i="7"/>
  <c r="L331" i="1"/>
  <c r="D58" i="7"/>
  <c r="L332" i="1"/>
  <c r="D59" i="7"/>
  <c r="L330" i="1"/>
  <c r="L329" i="1"/>
  <c r="D56" i="7"/>
  <c r="L320" i="1"/>
  <c r="L319" i="1"/>
  <c r="L351" i="1"/>
  <c r="M384" i="1"/>
  <c r="E352" i="7"/>
  <c r="M379" i="1"/>
  <c r="M372" i="1"/>
  <c r="E282" i="7"/>
  <c r="M366" i="1"/>
  <c r="E125" i="7"/>
  <c r="M364" i="1"/>
  <c r="E124" i="7"/>
  <c r="M359" i="1"/>
  <c r="M354" i="1"/>
  <c r="E120" i="7"/>
  <c r="M351" i="1"/>
  <c r="E60" i="7"/>
  <c r="L384" i="1"/>
  <c r="D352" i="7"/>
  <c r="L370" i="1"/>
  <c r="D129" i="7"/>
  <c r="L369" i="1"/>
  <c r="L368" i="1"/>
  <c r="L362" i="1"/>
  <c r="D65" i="7"/>
  <c r="L361" i="1"/>
  <c r="D64" i="7"/>
  <c r="L360" i="1"/>
  <c r="D63" i="7"/>
  <c r="L357" i="1"/>
  <c r="D123" i="7"/>
  <c r="L356" i="1"/>
  <c r="D122" i="7"/>
  <c r="L352" i="1"/>
  <c r="D61" i="7"/>
  <c r="L391" i="1"/>
  <c r="L386" i="1"/>
  <c r="L385" i="1"/>
  <c r="D224" i="7"/>
  <c r="L380" i="1"/>
  <c r="D349" i="7"/>
  <c r="L381" i="1"/>
  <c r="L382" i="1"/>
  <c r="L379" i="1"/>
  <c r="D348" i="7"/>
  <c r="L373" i="1"/>
  <c r="L374" i="1"/>
  <c r="L375" i="1"/>
  <c r="D222" i="7"/>
  <c r="L376" i="1"/>
  <c r="D182" i="7"/>
  <c r="L377" i="1"/>
  <c r="L372" i="1"/>
  <c r="D282" i="7"/>
  <c r="L367" i="1"/>
  <c r="D126" i="7"/>
  <c r="L366" i="1"/>
  <c r="D125" i="7"/>
  <c r="L355" i="1"/>
  <c r="L364" i="1"/>
  <c r="D124" i="7"/>
  <c r="L359" i="1"/>
  <c r="L389" i="1"/>
  <c r="D184" i="7"/>
  <c r="L398" i="1"/>
  <c r="D131" i="7"/>
  <c r="D66" i="7"/>
  <c r="L394" i="1"/>
  <c r="D354" i="7"/>
  <c r="L395" i="1"/>
  <c r="D67" i="7"/>
  <c r="L393" i="1"/>
  <c r="D353" i="7"/>
  <c r="M398" i="1"/>
  <c r="E131" i="7"/>
  <c r="M397" i="1"/>
  <c r="E130" i="7"/>
  <c r="M395" i="1"/>
  <c r="E67" i="7"/>
  <c r="M394" i="1"/>
  <c r="E354" i="7"/>
  <c r="M393" i="1"/>
  <c r="E353" i="7"/>
  <c r="M390" i="1"/>
  <c r="E225" i="7"/>
  <c r="M391" i="1"/>
  <c r="E66" i="7"/>
  <c r="M389" i="1"/>
  <c r="E184" i="7"/>
  <c r="L397" i="1"/>
  <c r="D130" i="7"/>
  <c r="L390" i="1"/>
  <c r="D225" i="7"/>
  <c r="F373" i="7"/>
  <c r="F374" i="7"/>
  <c r="F375" i="7"/>
  <c r="F376" i="7"/>
  <c r="F377" i="7"/>
  <c r="F378" i="7"/>
  <c r="F379" i="7"/>
  <c r="F380" i="7"/>
  <c r="F370" i="7"/>
  <c r="F371" i="7"/>
  <c r="F372" i="7"/>
  <c r="F365" i="7"/>
  <c r="F366" i="7"/>
  <c r="F367" i="7"/>
  <c r="F368" i="7"/>
  <c r="F369" i="7"/>
  <c r="F359" i="7"/>
  <c r="F360" i="7"/>
  <c r="F361" i="7"/>
  <c r="F362" i="7"/>
  <c r="F363" i="7"/>
  <c r="F364" i="7"/>
  <c r="F355" i="7"/>
  <c r="F356" i="7"/>
  <c r="F357" i="7"/>
  <c r="F358" i="7"/>
  <c r="F353" i="7"/>
  <c r="F354" i="7"/>
  <c r="F352" i="7"/>
  <c r="F348" i="7"/>
  <c r="F349" i="7"/>
  <c r="F350" i="7"/>
  <c r="F351" i="7"/>
  <c r="F347" i="7"/>
  <c r="F346" i="7"/>
  <c r="F343" i="7"/>
  <c r="F344" i="7"/>
  <c r="F345" i="7"/>
  <c r="F342" i="7"/>
  <c r="F337" i="7"/>
  <c r="F338" i="7"/>
  <c r="F339" i="7"/>
  <c r="F340" i="7"/>
  <c r="F341" i="7"/>
  <c r="F336" i="7"/>
  <c r="F335" i="7"/>
  <c r="F334" i="7"/>
  <c r="F333" i="7"/>
  <c r="F329" i="7"/>
  <c r="F330" i="7"/>
  <c r="F331" i="7"/>
  <c r="F332" i="7"/>
  <c r="F328" i="7"/>
  <c r="F326" i="7"/>
  <c r="F327" i="7"/>
  <c r="F324" i="7"/>
  <c r="F325" i="7"/>
  <c r="F323" i="7"/>
  <c r="F321" i="7"/>
  <c r="F322" i="7"/>
  <c r="F320" i="7"/>
  <c r="F319" i="7"/>
  <c r="F316" i="7"/>
  <c r="F317" i="7"/>
  <c r="F318" i="7"/>
  <c r="F315" i="7"/>
  <c r="F313" i="7"/>
  <c r="F314" i="7"/>
  <c r="F312" i="7"/>
  <c r="F311" i="7"/>
  <c r="F310" i="7"/>
  <c r="F308" i="7"/>
  <c r="F309" i="7"/>
  <c r="F306" i="7"/>
  <c r="F307" i="7"/>
  <c r="B373" i="7"/>
  <c r="C373" i="7"/>
  <c r="D373" i="7"/>
  <c r="E373" i="7"/>
  <c r="B374" i="7"/>
  <c r="C374" i="7"/>
  <c r="D374" i="7"/>
  <c r="E374" i="7"/>
  <c r="B375" i="7"/>
  <c r="C375" i="7"/>
  <c r="D375" i="7"/>
  <c r="E375" i="7"/>
  <c r="B376" i="7"/>
  <c r="C376" i="7"/>
  <c r="D376" i="7"/>
  <c r="E376" i="7"/>
  <c r="B377" i="7"/>
  <c r="C377" i="7"/>
  <c r="D377" i="7"/>
  <c r="E377" i="7"/>
  <c r="B378" i="7"/>
  <c r="C378" i="7"/>
  <c r="D378" i="7"/>
  <c r="E378" i="7"/>
  <c r="B379" i="7"/>
  <c r="C379" i="7"/>
  <c r="D379" i="7"/>
  <c r="E379" i="7"/>
  <c r="B380" i="7"/>
  <c r="C380" i="7"/>
  <c r="D380" i="7"/>
  <c r="E380" i="7"/>
  <c r="B370" i="7"/>
  <c r="C370" i="7"/>
  <c r="D370" i="7"/>
  <c r="E370" i="7"/>
  <c r="B371" i="7"/>
  <c r="C371" i="7"/>
  <c r="D371" i="7"/>
  <c r="E371" i="7"/>
  <c r="B372" i="7"/>
  <c r="C372" i="7"/>
  <c r="D372" i="7"/>
  <c r="E372" i="7"/>
  <c r="B365" i="7"/>
  <c r="C365" i="7"/>
  <c r="D365" i="7"/>
  <c r="E365" i="7"/>
  <c r="B366" i="7"/>
  <c r="C366" i="7"/>
  <c r="D366" i="7"/>
  <c r="E366" i="7"/>
  <c r="B367" i="7"/>
  <c r="C367" i="7"/>
  <c r="D367" i="7"/>
  <c r="E367" i="7"/>
  <c r="B368" i="7"/>
  <c r="C368" i="7"/>
  <c r="D368" i="7"/>
  <c r="E368" i="7"/>
  <c r="B369" i="7"/>
  <c r="C369" i="7"/>
  <c r="D369" i="7"/>
  <c r="E369" i="7"/>
  <c r="B359" i="7"/>
  <c r="C359" i="7"/>
  <c r="D359" i="7"/>
  <c r="E359" i="7"/>
  <c r="B360" i="7"/>
  <c r="C360" i="7"/>
  <c r="D360" i="7"/>
  <c r="E360" i="7"/>
  <c r="B361" i="7"/>
  <c r="C361" i="7"/>
  <c r="D361" i="7"/>
  <c r="E361" i="7"/>
  <c r="B362" i="7"/>
  <c r="C362" i="7"/>
  <c r="D362" i="7"/>
  <c r="E362" i="7"/>
  <c r="B363" i="7"/>
  <c r="C363" i="7"/>
  <c r="D363" i="7"/>
  <c r="E363" i="7"/>
  <c r="B364" i="7"/>
  <c r="C364" i="7"/>
  <c r="D364" i="7"/>
  <c r="E364" i="7"/>
  <c r="B355" i="7"/>
  <c r="C355" i="7"/>
  <c r="D355" i="7"/>
  <c r="E355" i="7"/>
  <c r="B356" i="7"/>
  <c r="C356" i="7"/>
  <c r="D356" i="7"/>
  <c r="E356" i="7"/>
  <c r="B357" i="7"/>
  <c r="C357" i="7"/>
  <c r="D357" i="7"/>
  <c r="E357" i="7"/>
  <c r="B358" i="7"/>
  <c r="C358" i="7"/>
  <c r="D358" i="7"/>
  <c r="E358" i="7"/>
  <c r="B353" i="7"/>
  <c r="C353" i="7"/>
  <c r="B354" i="7"/>
  <c r="C354" i="7"/>
  <c r="B352" i="7"/>
  <c r="C352" i="7"/>
  <c r="B348" i="7"/>
  <c r="C348" i="7"/>
  <c r="B349" i="7"/>
  <c r="C349" i="7"/>
  <c r="E349" i="7"/>
  <c r="B350" i="7"/>
  <c r="C350" i="7"/>
  <c r="E350" i="7"/>
  <c r="B351" i="7"/>
  <c r="C351" i="7"/>
  <c r="B347" i="7"/>
  <c r="C347" i="7"/>
  <c r="E347" i="7"/>
  <c r="B346" i="7"/>
  <c r="C346" i="7"/>
  <c r="E346" i="7"/>
  <c r="B343" i="7"/>
  <c r="C343" i="7"/>
  <c r="D343" i="7"/>
  <c r="E343" i="7"/>
  <c r="B344" i="7"/>
  <c r="C344" i="7"/>
  <c r="D344" i="7"/>
  <c r="E344" i="7"/>
  <c r="B345" i="7"/>
  <c r="C345" i="7"/>
  <c r="D345" i="7"/>
  <c r="E345" i="7"/>
  <c r="B342" i="7"/>
  <c r="C342" i="7"/>
  <c r="D342" i="7"/>
  <c r="E342" i="7"/>
  <c r="B337" i="7"/>
  <c r="C337" i="7"/>
  <c r="D337" i="7"/>
  <c r="E337" i="7"/>
  <c r="B338" i="7"/>
  <c r="C338" i="7"/>
  <c r="D338" i="7"/>
  <c r="E338" i="7"/>
  <c r="B339" i="7"/>
  <c r="C339" i="7"/>
  <c r="D339" i="7"/>
  <c r="E339" i="7"/>
  <c r="B340" i="7"/>
  <c r="C340" i="7"/>
  <c r="D340" i="7"/>
  <c r="E340" i="7"/>
  <c r="B341" i="7"/>
  <c r="C341" i="7"/>
  <c r="D341" i="7"/>
  <c r="E341" i="7"/>
  <c r="B336" i="7"/>
  <c r="C336" i="7"/>
  <c r="D336" i="7"/>
  <c r="E336" i="7"/>
  <c r="B335" i="7"/>
  <c r="C335" i="7"/>
  <c r="D335" i="7"/>
  <c r="E335" i="7"/>
  <c r="B334" i="7"/>
  <c r="C334" i="7"/>
  <c r="D334" i="7"/>
  <c r="E334" i="7"/>
  <c r="B333" i="7"/>
  <c r="C333" i="7"/>
  <c r="D333" i="7"/>
  <c r="E333" i="7"/>
  <c r="B329" i="7"/>
  <c r="C329" i="7"/>
  <c r="D329" i="7"/>
  <c r="E329" i="7"/>
  <c r="B330" i="7"/>
  <c r="C330" i="7"/>
  <c r="D330" i="7"/>
  <c r="E330" i="7"/>
  <c r="B331" i="7"/>
  <c r="C331" i="7"/>
  <c r="D331" i="7"/>
  <c r="E331" i="7"/>
  <c r="B332" i="7"/>
  <c r="C332" i="7"/>
  <c r="D332" i="7"/>
  <c r="E332" i="7"/>
  <c r="B328" i="7"/>
  <c r="C328" i="7"/>
  <c r="D328" i="7"/>
  <c r="E328" i="7"/>
  <c r="B326" i="7"/>
  <c r="C326" i="7"/>
  <c r="D326" i="7"/>
  <c r="E326" i="7"/>
  <c r="B327" i="7"/>
  <c r="C327" i="7"/>
  <c r="D327" i="7"/>
  <c r="E327" i="7"/>
  <c r="B324" i="7"/>
  <c r="C324" i="7"/>
  <c r="D324" i="7"/>
  <c r="E324" i="7"/>
  <c r="B325" i="7"/>
  <c r="C325" i="7"/>
  <c r="D325" i="7"/>
  <c r="E325" i="7"/>
  <c r="B323" i="7"/>
  <c r="C323" i="7"/>
  <c r="D323" i="7"/>
  <c r="E323" i="7"/>
  <c r="B321" i="7"/>
  <c r="C321" i="7"/>
  <c r="D321" i="7"/>
  <c r="E321" i="7"/>
  <c r="B322" i="7"/>
  <c r="C322" i="7"/>
  <c r="D322" i="7"/>
  <c r="E322" i="7"/>
  <c r="B320" i="7"/>
  <c r="C320" i="7"/>
  <c r="D320" i="7"/>
  <c r="E320" i="7"/>
  <c r="B319" i="7"/>
  <c r="C319" i="7"/>
  <c r="D319" i="7"/>
  <c r="E319" i="7"/>
  <c r="B316" i="7"/>
  <c r="C316" i="7"/>
  <c r="D316" i="7"/>
  <c r="E316" i="7"/>
  <c r="B317" i="7"/>
  <c r="C317" i="7"/>
  <c r="D317" i="7"/>
  <c r="E317" i="7"/>
  <c r="B318" i="7"/>
  <c r="C318" i="7"/>
  <c r="D318" i="7"/>
  <c r="E318" i="7"/>
  <c r="B315" i="7"/>
  <c r="C315" i="7"/>
  <c r="D315" i="7"/>
  <c r="E315" i="7"/>
  <c r="B313" i="7"/>
  <c r="C313" i="7"/>
  <c r="D313" i="7"/>
  <c r="E313" i="7"/>
  <c r="B314" i="7"/>
  <c r="C314" i="7"/>
  <c r="D314" i="7"/>
  <c r="E314" i="7"/>
  <c r="B312" i="7"/>
  <c r="C312" i="7"/>
  <c r="D312" i="7"/>
  <c r="E312" i="7"/>
  <c r="B311" i="7"/>
  <c r="C311" i="7"/>
  <c r="D311" i="7"/>
  <c r="E311" i="7"/>
  <c r="B310" i="7"/>
  <c r="C310" i="7"/>
  <c r="D310" i="7"/>
  <c r="E310" i="7"/>
  <c r="B308" i="7"/>
  <c r="C308" i="7"/>
  <c r="D308" i="7"/>
  <c r="E308" i="7"/>
  <c r="B309" i="7"/>
  <c r="C309" i="7"/>
  <c r="D309" i="7"/>
  <c r="E309" i="7"/>
  <c r="B306" i="7"/>
  <c r="C306" i="7"/>
  <c r="D306" i="7"/>
  <c r="E306" i="7"/>
  <c r="B307" i="7"/>
  <c r="C307" i="7"/>
  <c r="D307" i="7"/>
  <c r="E307" i="7"/>
  <c r="F60" i="7"/>
  <c r="F61" i="7"/>
  <c r="B60" i="7"/>
  <c r="C60" i="7"/>
  <c r="B61" i="7"/>
  <c r="C61" i="7"/>
  <c r="E61" i="7"/>
  <c r="F170" i="7"/>
  <c r="B170" i="7"/>
  <c r="C170" i="7"/>
  <c r="D170" i="7"/>
  <c r="E170" i="7"/>
  <c r="F295" i="7"/>
  <c r="F296" i="7"/>
  <c r="F297" i="7"/>
  <c r="F298" i="7"/>
  <c r="F299" i="7"/>
  <c r="F300" i="7"/>
  <c r="F301" i="7"/>
  <c r="F302" i="7"/>
  <c r="F303" i="7"/>
  <c r="F304" i="7"/>
  <c r="F294" i="7"/>
  <c r="F288" i="7"/>
  <c r="F289" i="7"/>
  <c r="F290" i="7"/>
  <c r="F291" i="7"/>
  <c r="F292" i="7"/>
  <c r="F293" i="7"/>
  <c r="F286" i="7"/>
  <c r="F287" i="7"/>
  <c r="F285" i="7"/>
  <c r="B295" i="7"/>
  <c r="C295" i="7"/>
  <c r="D295" i="7"/>
  <c r="E295" i="7"/>
  <c r="B296" i="7"/>
  <c r="C296" i="7"/>
  <c r="D296" i="7"/>
  <c r="E296" i="7"/>
  <c r="B297" i="7"/>
  <c r="C297" i="7"/>
  <c r="D297" i="7"/>
  <c r="E297" i="7"/>
  <c r="B298" i="7"/>
  <c r="C298" i="7"/>
  <c r="D298" i="7"/>
  <c r="E298" i="7"/>
  <c r="B299" i="7"/>
  <c r="C299" i="7"/>
  <c r="D299" i="7"/>
  <c r="E299" i="7"/>
  <c r="B300" i="7"/>
  <c r="C300" i="7"/>
  <c r="D300" i="7"/>
  <c r="E300" i="7"/>
  <c r="B301" i="7"/>
  <c r="C301" i="7"/>
  <c r="D301" i="7"/>
  <c r="E301" i="7"/>
  <c r="B302" i="7"/>
  <c r="C302" i="7"/>
  <c r="D302" i="7"/>
  <c r="E302" i="7"/>
  <c r="B303" i="7"/>
  <c r="D303" i="7"/>
  <c r="E303" i="7"/>
  <c r="B304" i="7"/>
  <c r="C304" i="7"/>
  <c r="D304" i="7"/>
  <c r="E304" i="7"/>
  <c r="B294" i="7"/>
  <c r="C294" i="7"/>
  <c r="D294" i="7"/>
  <c r="E294" i="7"/>
  <c r="B288" i="7"/>
  <c r="C288" i="7"/>
  <c r="D288" i="7"/>
  <c r="E288" i="7"/>
  <c r="B289" i="7"/>
  <c r="C289" i="7"/>
  <c r="D289" i="7"/>
  <c r="E289" i="7"/>
  <c r="B290" i="7"/>
  <c r="C290" i="7"/>
  <c r="D290" i="7"/>
  <c r="E290" i="7"/>
  <c r="B291" i="7"/>
  <c r="C291" i="7"/>
  <c r="D291" i="7"/>
  <c r="E291" i="7"/>
  <c r="B292" i="7"/>
  <c r="C292" i="7"/>
  <c r="D292" i="7"/>
  <c r="E292" i="7"/>
  <c r="B293" i="7"/>
  <c r="C293" i="7"/>
  <c r="D293" i="7"/>
  <c r="E293" i="7"/>
  <c r="B286" i="7"/>
  <c r="C286" i="7"/>
  <c r="D286" i="7"/>
  <c r="E286" i="7"/>
  <c r="B287" i="7"/>
  <c r="C287" i="7"/>
  <c r="D287" i="7"/>
  <c r="E287" i="7"/>
  <c r="B285" i="7"/>
  <c r="C285" i="7"/>
  <c r="D285" i="7"/>
  <c r="E285" i="7"/>
  <c r="B282" i="7"/>
  <c r="C282" i="7"/>
  <c r="B283" i="7"/>
  <c r="C283" i="7"/>
  <c r="B281" i="7"/>
  <c r="C281" i="7"/>
  <c r="E281" i="7"/>
  <c r="B279" i="7"/>
  <c r="C279" i="7"/>
  <c r="E279" i="7"/>
  <c r="B280" i="7"/>
  <c r="C280" i="7"/>
  <c r="D280" i="7"/>
  <c r="E280" i="7"/>
  <c r="B278" i="7"/>
  <c r="C278" i="7"/>
  <c r="D278" i="7"/>
  <c r="E278" i="7"/>
  <c r="B276" i="7"/>
  <c r="C276" i="7"/>
  <c r="D276" i="7"/>
  <c r="E276" i="7"/>
  <c r="B277" i="7"/>
  <c r="C277" i="7"/>
  <c r="D277" i="7"/>
  <c r="E277" i="7"/>
  <c r="B275" i="7"/>
  <c r="C275" i="7"/>
  <c r="D275" i="7"/>
  <c r="E275" i="7"/>
  <c r="B273" i="7"/>
  <c r="C273" i="7"/>
  <c r="D273" i="7"/>
  <c r="E273" i="7"/>
  <c r="B274" i="7"/>
  <c r="C274" i="7"/>
  <c r="D274" i="7"/>
  <c r="E274" i="7"/>
  <c r="B272" i="7"/>
  <c r="C272" i="7"/>
  <c r="D272" i="7"/>
  <c r="E272" i="7"/>
  <c r="B271" i="7"/>
  <c r="C271" i="7"/>
  <c r="D271" i="7"/>
  <c r="E271" i="7"/>
  <c r="B270" i="7"/>
  <c r="C270" i="7"/>
  <c r="D270" i="7"/>
  <c r="E270" i="7"/>
  <c r="B267" i="7"/>
  <c r="C267" i="7"/>
  <c r="D267" i="7"/>
  <c r="E267" i="7"/>
  <c r="B268" i="7"/>
  <c r="C268" i="7"/>
  <c r="D268" i="7"/>
  <c r="E268" i="7"/>
  <c r="B269" i="7"/>
  <c r="C269" i="7"/>
  <c r="D269" i="7"/>
  <c r="E269" i="7"/>
  <c r="B266" i="7"/>
  <c r="C266" i="7"/>
  <c r="D266" i="7"/>
  <c r="E266" i="7"/>
  <c r="B265" i="7"/>
  <c r="C265" i="7"/>
  <c r="D265" i="7"/>
  <c r="E265" i="7"/>
  <c r="B264" i="7"/>
  <c r="C264" i="7"/>
  <c r="D264" i="7"/>
  <c r="E264" i="7"/>
  <c r="B263" i="7"/>
  <c r="C263" i="7"/>
  <c r="D263" i="7"/>
  <c r="E263" i="7"/>
  <c r="B262" i="7"/>
  <c r="C262" i="7"/>
  <c r="D262" i="7"/>
  <c r="E262" i="7"/>
  <c r="B261" i="7"/>
  <c r="C261" i="7"/>
  <c r="D261" i="7"/>
  <c r="E261" i="7"/>
  <c r="B260" i="7"/>
  <c r="C260" i="7"/>
  <c r="D260" i="7"/>
  <c r="E260" i="7"/>
  <c r="B259" i="7"/>
  <c r="C259" i="7"/>
  <c r="D259" i="7"/>
  <c r="E259" i="7"/>
  <c r="B258" i="7"/>
  <c r="C258" i="7"/>
  <c r="D258" i="7"/>
  <c r="E258" i="7"/>
  <c r="B257" i="7"/>
  <c r="C257" i="7"/>
  <c r="D257" i="7"/>
  <c r="E257" i="7"/>
  <c r="B251" i="7"/>
  <c r="C251" i="7"/>
  <c r="D251" i="7"/>
  <c r="E251" i="7"/>
  <c r="B252" i="7"/>
  <c r="C252" i="7"/>
  <c r="D252" i="7"/>
  <c r="E252" i="7"/>
  <c r="B253" i="7"/>
  <c r="C253" i="7"/>
  <c r="D253" i="7"/>
  <c r="E253" i="7"/>
  <c r="B254" i="7"/>
  <c r="C254" i="7"/>
  <c r="D254" i="7"/>
  <c r="E254" i="7"/>
  <c r="B255" i="7"/>
  <c r="C255" i="7"/>
  <c r="D255" i="7"/>
  <c r="E255" i="7"/>
  <c r="B256" i="7"/>
  <c r="C256" i="7"/>
  <c r="D256" i="7"/>
  <c r="E256" i="7"/>
  <c r="B248" i="7"/>
  <c r="C248" i="7"/>
  <c r="D248" i="7"/>
  <c r="E248" i="7"/>
  <c r="B249" i="7"/>
  <c r="C249" i="7"/>
  <c r="D249" i="7"/>
  <c r="E249" i="7"/>
  <c r="B250" i="7"/>
  <c r="C250" i="7"/>
  <c r="D250" i="7"/>
  <c r="E250" i="7"/>
  <c r="B246" i="7"/>
  <c r="C246" i="7"/>
  <c r="D246" i="7"/>
  <c r="E246" i="7"/>
  <c r="B247" i="7"/>
  <c r="C247" i="7"/>
  <c r="D247" i="7"/>
  <c r="E247" i="7"/>
  <c r="B245" i="7"/>
  <c r="C245" i="7"/>
  <c r="D245" i="7"/>
  <c r="E245" i="7"/>
  <c r="B244" i="7"/>
  <c r="C244" i="7"/>
  <c r="D244" i="7"/>
  <c r="E244" i="7"/>
  <c r="B239" i="7"/>
  <c r="C239" i="7"/>
  <c r="D239" i="7"/>
  <c r="E239" i="7"/>
  <c r="B240" i="7"/>
  <c r="C240" i="7"/>
  <c r="D240" i="7"/>
  <c r="E240" i="7"/>
  <c r="B241" i="7"/>
  <c r="C241" i="7"/>
  <c r="D241" i="7"/>
  <c r="E241" i="7"/>
  <c r="B242" i="7"/>
  <c r="C242" i="7"/>
  <c r="D242" i="7"/>
  <c r="E242" i="7"/>
  <c r="B243" i="7"/>
  <c r="C243" i="7"/>
  <c r="D243" i="7"/>
  <c r="E243" i="7"/>
  <c r="B237" i="7"/>
  <c r="C237" i="7"/>
  <c r="D237" i="7"/>
  <c r="E237" i="7"/>
  <c r="B238" i="7"/>
  <c r="C238" i="7"/>
  <c r="D238" i="7"/>
  <c r="E238" i="7"/>
  <c r="B235" i="7"/>
  <c r="C235" i="7"/>
  <c r="D235" i="7"/>
  <c r="E235" i="7"/>
  <c r="B236" i="7"/>
  <c r="C236" i="7"/>
  <c r="D236" i="7"/>
  <c r="E236" i="7"/>
  <c r="B234" i="7"/>
  <c r="C234" i="7"/>
  <c r="D234" i="7"/>
  <c r="E234" i="7"/>
  <c r="B231" i="7"/>
  <c r="C231" i="7"/>
  <c r="D231" i="7"/>
  <c r="E231" i="7"/>
  <c r="B232" i="7"/>
  <c r="C232" i="7"/>
  <c r="D232" i="7"/>
  <c r="E232" i="7"/>
  <c r="B233" i="7"/>
  <c r="C233" i="7"/>
  <c r="D233" i="7"/>
  <c r="E233" i="7"/>
  <c r="B230" i="7"/>
  <c r="C230" i="7"/>
  <c r="D230" i="7"/>
  <c r="E230" i="7"/>
  <c r="B229" i="7"/>
  <c r="C229" i="7"/>
  <c r="D229" i="7"/>
  <c r="E229" i="7"/>
  <c r="B227" i="7"/>
  <c r="C227" i="7"/>
  <c r="D227" i="7"/>
  <c r="E227" i="7"/>
  <c r="B228" i="7"/>
  <c r="C228" i="7"/>
  <c r="D228" i="7"/>
  <c r="E228" i="7"/>
  <c r="F282" i="7"/>
  <c r="F283" i="7"/>
  <c r="F281" i="7"/>
  <c r="F279" i="7"/>
  <c r="F280" i="7"/>
  <c r="F278" i="7"/>
  <c r="F276" i="7"/>
  <c r="F277" i="7"/>
  <c r="F275" i="7"/>
  <c r="F273" i="7"/>
  <c r="F274" i="7"/>
  <c r="F272" i="7"/>
  <c r="F271" i="7"/>
  <c r="F270" i="7"/>
  <c r="F267" i="7"/>
  <c r="F268" i="7"/>
  <c r="F269" i="7"/>
  <c r="F266" i="7"/>
  <c r="F265" i="7"/>
  <c r="F264" i="7"/>
  <c r="F263" i="7"/>
  <c r="F262" i="7"/>
  <c r="F261" i="7"/>
  <c r="F260" i="7"/>
  <c r="F259" i="7"/>
  <c r="F258" i="7"/>
  <c r="F257" i="7"/>
  <c r="F251" i="7"/>
  <c r="F252" i="7"/>
  <c r="F253" i="7"/>
  <c r="F254" i="7"/>
  <c r="F255" i="7"/>
  <c r="F256" i="7"/>
  <c r="F248" i="7"/>
  <c r="F249" i="7"/>
  <c r="F250" i="7"/>
  <c r="F246" i="7"/>
  <c r="F247" i="7"/>
  <c r="F245" i="7"/>
  <c r="F244" i="7"/>
  <c r="F239" i="7"/>
  <c r="F240" i="7"/>
  <c r="F241" i="7"/>
  <c r="F242" i="7"/>
  <c r="F243" i="7"/>
  <c r="F237" i="7"/>
  <c r="F238" i="7"/>
  <c r="F235" i="7"/>
  <c r="F236" i="7"/>
  <c r="F234" i="7"/>
  <c r="F231" i="7"/>
  <c r="F232" i="7"/>
  <c r="F233" i="7"/>
  <c r="F230" i="7"/>
  <c r="F229" i="7"/>
  <c r="F227" i="7"/>
  <c r="F228" i="7"/>
  <c r="B225" i="7"/>
  <c r="C225" i="7"/>
  <c r="B224" i="7"/>
  <c r="C224" i="7"/>
  <c r="E224" i="7"/>
  <c r="B223" i="7"/>
  <c r="C223" i="7"/>
  <c r="B222" i="7"/>
  <c r="C222" i="7"/>
  <c r="E222" i="7"/>
  <c r="B221" i="7"/>
  <c r="C221" i="7"/>
  <c r="E221" i="7"/>
  <c r="B220" i="7"/>
  <c r="C220" i="7"/>
  <c r="E220" i="7"/>
  <c r="B219" i="7"/>
  <c r="C219" i="7"/>
  <c r="E219" i="7"/>
  <c r="B218" i="7"/>
  <c r="C218" i="7"/>
  <c r="E218" i="7"/>
  <c r="B217" i="7"/>
  <c r="C217" i="7"/>
  <c r="E217" i="7"/>
  <c r="B216" i="7"/>
  <c r="C216" i="7"/>
  <c r="D216" i="7"/>
  <c r="E216" i="7"/>
  <c r="B215" i="7"/>
  <c r="C215" i="7"/>
  <c r="D215" i="7"/>
  <c r="E215" i="7"/>
  <c r="B214" i="7"/>
  <c r="C214" i="7"/>
  <c r="D214" i="7"/>
  <c r="E214" i="7"/>
  <c r="B213" i="7"/>
  <c r="C213" i="7"/>
  <c r="D213" i="7"/>
  <c r="E213" i="7"/>
  <c r="B212" i="7"/>
  <c r="C212" i="7"/>
  <c r="D212" i="7"/>
  <c r="E212" i="7"/>
  <c r="B211" i="7"/>
  <c r="C211" i="7"/>
  <c r="D211" i="7"/>
  <c r="E211" i="7"/>
  <c r="B210" i="7"/>
  <c r="C210" i="7"/>
  <c r="D210" i="7"/>
  <c r="E210" i="7"/>
  <c r="B209" i="7"/>
  <c r="C209" i="7"/>
  <c r="D209" i="7"/>
  <c r="E209" i="7"/>
  <c r="B208" i="7"/>
  <c r="C208" i="7"/>
  <c r="D208" i="7"/>
  <c r="E208" i="7"/>
  <c r="B207" i="7"/>
  <c r="C207" i="7"/>
  <c r="D207" i="7"/>
  <c r="E207" i="7"/>
  <c r="B206" i="7"/>
  <c r="C206" i="7"/>
  <c r="D206" i="7"/>
  <c r="E206" i="7"/>
  <c r="B205" i="7"/>
  <c r="C205" i="7"/>
  <c r="D205" i="7"/>
  <c r="E205" i="7"/>
  <c r="B204" i="7"/>
  <c r="C204" i="7"/>
  <c r="D204" i="7"/>
  <c r="E204" i="7"/>
  <c r="B203" i="7"/>
  <c r="C203" i="7"/>
  <c r="D203" i="7"/>
  <c r="E203" i="7"/>
  <c r="B202" i="7"/>
  <c r="C202" i="7"/>
  <c r="D202" i="7"/>
  <c r="E202" i="7"/>
  <c r="B201" i="7"/>
  <c r="C201" i="7"/>
  <c r="D201" i="7"/>
  <c r="E201" i="7"/>
  <c r="B200" i="7"/>
  <c r="C200" i="7"/>
  <c r="D200" i="7"/>
  <c r="E200" i="7"/>
  <c r="B199" i="7"/>
  <c r="C199" i="7"/>
  <c r="D199" i="7"/>
  <c r="E199" i="7"/>
  <c r="B198" i="7"/>
  <c r="C198" i="7"/>
  <c r="D198" i="7"/>
  <c r="E198" i="7"/>
  <c r="B197" i="7"/>
  <c r="C197" i="7"/>
  <c r="D197" i="7"/>
  <c r="E197" i="7"/>
  <c r="B196" i="7"/>
  <c r="C196" i="7"/>
  <c r="D196" i="7"/>
  <c r="E196" i="7"/>
  <c r="B195" i="7"/>
  <c r="C195" i="7"/>
  <c r="D195" i="7"/>
  <c r="E195" i="7"/>
  <c r="B194" i="7"/>
  <c r="C194" i="7"/>
  <c r="D194" i="7"/>
  <c r="E194" i="7"/>
  <c r="B193" i="7"/>
  <c r="C193" i="7"/>
  <c r="D193" i="7"/>
  <c r="E193" i="7"/>
  <c r="B192" i="7"/>
  <c r="C192" i="7"/>
  <c r="D192" i="7"/>
  <c r="E192" i="7"/>
  <c r="B191" i="7"/>
  <c r="C191" i="7"/>
  <c r="D191" i="7"/>
  <c r="E191" i="7"/>
  <c r="B190" i="7"/>
  <c r="C190" i="7"/>
  <c r="D190" i="7"/>
  <c r="E190" i="7"/>
  <c r="B189" i="7"/>
  <c r="C189" i="7"/>
  <c r="D189" i="7"/>
  <c r="E189" i="7"/>
  <c r="B188" i="7"/>
  <c r="C188" i="7"/>
  <c r="D188" i="7"/>
  <c r="E188" i="7"/>
  <c r="B187" i="7"/>
  <c r="C187" i="7"/>
  <c r="D187" i="7"/>
  <c r="E187" i="7"/>
  <c r="B186" i="7"/>
  <c r="C186" i="7"/>
  <c r="D186" i="7"/>
  <c r="E18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4" i="7"/>
  <c r="F183" i="7"/>
  <c r="F182" i="7"/>
  <c r="F181" i="7"/>
  <c r="F180" i="7"/>
  <c r="F179" i="7"/>
  <c r="F178" i="7"/>
  <c r="F177" i="7"/>
  <c r="F176" i="7"/>
  <c r="F175" i="7"/>
  <c r="F174" i="7"/>
  <c r="F173" i="7"/>
  <c r="F172" i="7"/>
  <c r="F171" i="7"/>
  <c r="F169" i="7"/>
  <c r="F168" i="7"/>
  <c r="F167" i="7"/>
  <c r="F166" i="7"/>
  <c r="F165" i="7"/>
  <c r="F164" i="7"/>
  <c r="F163" i="7"/>
  <c r="F162" i="7"/>
  <c r="F161" i="7"/>
  <c r="F160" i="7"/>
  <c r="F158" i="7"/>
  <c r="F159" i="7"/>
  <c r="F157" i="7"/>
  <c r="F156" i="7"/>
  <c r="F155" i="7"/>
  <c r="F154" i="7"/>
  <c r="F153" i="7"/>
  <c r="F152" i="7"/>
  <c r="F151" i="7"/>
  <c r="F150" i="7"/>
  <c r="F149" i="7"/>
  <c r="F148" i="7"/>
  <c r="F147" i="7"/>
  <c r="F146" i="7"/>
  <c r="F145" i="7"/>
  <c r="F144" i="7"/>
  <c r="F143" i="7"/>
  <c r="F142" i="7"/>
  <c r="F140" i="7"/>
  <c r="F141" i="7"/>
  <c r="F139" i="7"/>
  <c r="F138" i="7"/>
  <c r="F137" i="7"/>
  <c r="F136" i="7"/>
  <c r="F135" i="7"/>
  <c r="F134" i="7"/>
  <c r="B184" i="7"/>
  <c r="C184" i="7"/>
  <c r="B183" i="7"/>
  <c r="C183" i="7"/>
  <c r="E183" i="7"/>
  <c r="B182" i="7"/>
  <c r="C182" i="7"/>
  <c r="E182" i="7"/>
  <c r="B181" i="7"/>
  <c r="C181" i="7"/>
  <c r="E181" i="7"/>
  <c r="B180" i="7"/>
  <c r="C180" i="7"/>
  <c r="E180" i="7"/>
  <c r="B179" i="7"/>
  <c r="C179" i="7"/>
  <c r="E179" i="7"/>
  <c r="B178" i="7"/>
  <c r="C178" i="7"/>
  <c r="E178" i="7"/>
  <c r="B177" i="7"/>
  <c r="C177" i="7"/>
  <c r="E177" i="7"/>
  <c r="B176" i="7"/>
  <c r="C176" i="7"/>
  <c r="E176" i="7"/>
  <c r="B175" i="7"/>
  <c r="C175" i="7"/>
  <c r="E175" i="7"/>
  <c r="B174" i="7"/>
  <c r="C174" i="7"/>
  <c r="E174" i="7"/>
  <c r="B173" i="7"/>
  <c r="C173" i="7"/>
  <c r="D173" i="7"/>
  <c r="E173" i="7"/>
  <c r="B172" i="7"/>
  <c r="C172" i="7"/>
  <c r="D172" i="7"/>
  <c r="E172" i="7"/>
  <c r="B171" i="7"/>
  <c r="C171" i="7"/>
  <c r="D171" i="7"/>
  <c r="E171" i="7"/>
  <c r="B169" i="7"/>
  <c r="C169" i="7"/>
  <c r="D169" i="7"/>
  <c r="E169" i="7"/>
  <c r="B168" i="7"/>
  <c r="C168" i="7"/>
  <c r="D168" i="7"/>
  <c r="E168" i="7"/>
  <c r="B167" i="7"/>
  <c r="C167" i="7"/>
  <c r="D167" i="7"/>
  <c r="E167" i="7"/>
  <c r="B166" i="7"/>
  <c r="C166" i="7"/>
  <c r="D166" i="7"/>
  <c r="E166" i="7"/>
  <c r="B165" i="7"/>
  <c r="C165" i="7"/>
  <c r="D165" i="7"/>
  <c r="E165" i="7"/>
  <c r="B164" i="7"/>
  <c r="C164" i="7"/>
  <c r="D164" i="7"/>
  <c r="E164" i="7"/>
  <c r="B163" i="7"/>
  <c r="C163" i="7"/>
  <c r="D163" i="7"/>
  <c r="E163" i="7"/>
  <c r="B162" i="7"/>
  <c r="C162" i="7"/>
  <c r="D162" i="7"/>
  <c r="E162" i="7"/>
  <c r="B161" i="7"/>
  <c r="C161" i="7"/>
  <c r="D161" i="7"/>
  <c r="E161" i="7"/>
  <c r="B160" i="7"/>
  <c r="C160" i="7"/>
  <c r="D160" i="7"/>
  <c r="E160" i="7"/>
  <c r="B158" i="7"/>
  <c r="C158" i="7"/>
  <c r="D158" i="7"/>
  <c r="E158" i="7"/>
  <c r="B159" i="7"/>
  <c r="C159" i="7"/>
  <c r="D159" i="7"/>
  <c r="E159" i="7"/>
  <c r="B157" i="7"/>
  <c r="C157" i="7"/>
  <c r="D157" i="7"/>
  <c r="E157" i="7"/>
  <c r="B156" i="7"/>
  <c r="C156" i="7"/>
  <c r="D156" i="7"/>
  <c r="E156" i="7"/>
  <c r="B155" i="7"/>
  <c r="C155" i="7"/>
  <c r="D155" i="7"/>
  <c r="E155" i="7"/>
  <c r="B154" i="7"/>
  <c r="C154" i="7"/>
  <c r="D154" i="7"/>
  <c r="E154" i="7"/>
  <c r="B153" i="7"/>
  <c r="C153" i="7"/>
  <c r="D153" i="7"/>
  <c r="E153" i="7"/>
  <c r="B152" i="7"/>
  <c r="C152" i="7"/>
  <c r="D152" i="7"/>
  <c r="E152" i="7"/>
  <c r="B151" i="7"/>
  <c r="C151" i="7"/>
  <c r="D151" i="7"/>
  <c r="E151" i="7"/>
  <c r="B150" i="7"/>
  <c r="C150" i="7"/>
  <c r="D150" i="7"/>
  <c r="E150" i="7"/>
  <c r="B149" i="7"/>
  <c r="C149" i="7"/>
  <c r="D149" i="7"/>
  <c r="E149" i="7"/>
  <c r="B148" i="7"/>
  <c r="C148" i="7"/>
  <c r="D148" i="7"/>
  <c r="E148" i="7"/>
  <c r="B147" i="7"/>
  <c r="C147" i="7"/>
  <c r="D147" i="7"/>
  <c r="E147" i="7"/>
  <c r="B146" i="7"/>
  <c r="C146" i="7"/>
  <c r="D146" i="7"/>
  <c r="E146" i="7"/>
  <c r="B145" i="7"/>
  <c r="C145" i="7"/>
  <c r="D145" i="7"/>
  <c r="E145" i="7"/>
  <c r="B144" i="7"/>
  <c r="C144" i="7"/>
  <c r="D144" i="7"/>
  <c r="E144" i="7"/>
  <c r="B143" i="7"/>
  <c r="C143" i="7"/>
  <c r="D143" i="7"/>
  <c r="E143" i="7"/>
  <c r="B142" i="7"/>
  <c r="C142" i="7"/>
  <c r="D142" i="7"/>
  <c r="E142" i="7"/>
  <c r="B140" i="7"/>
  <c r="C140" i="7"/>
  <c r="D140" i="7"/>
  <c r="E140" i="7"/>
  <c r="B141" i="7"/>
  <c r="C141" i="7"/>
  <c r="D141" i="7"/>
  <c r="E141" i="7"/>
  <c r="B139" i="7"/>
  <c r="C139" i="7"/>
  <c r="D139" i="7"/>
  <c r="E139" i="7"/>
  <c r="B138" i="7"/>
  <c r="C138" i="7"/>
  <c r="D138" i="7"/>
  <c r="E138" i="7"/>
  <c r="B137" i="7"/>
  <c r="C137" i="7"/>
  <c r="D137" i="7"/>
  <c r="E137" i="7"/>
  <c r="B136" i="7"/>
  <c r="C136" i="7"/>
  <c r="D136" i="7"/>
  <c r="E136" i="7"/>
  <c r="B135" i="7"/>
  <c r="C135" i="7"/>
  <c r="D135" i="7"/>
  <c r="E135" i="7"/>
  <c r="B134" i="7"/>
  <c r="C134" i="7"/>
  <c r="D134" i="7"/>
  <c r="E134" i="7"/>
  <c r="F130" i="7"/>
  <c r="F131" i="7"/>
  <c r="F125" i="7"/>
  <c r="F126" i="7"/>
  <c r="F127" i="7"/>
  <c r="F128" i="7"/>
  <c r="F129" i="7"/>
  <c r="F124" i="7"/>
  <c r="F120" i="7"/>
  <c r="F121" i="7"/>
  <c r="F122" i="7"/>
  <c r="F123" i="7"/>
  <c r="F113" i="7"/>
  <c r="F114" i="7"/>
  <c r="F115" i="7"/>
  <c r="F116" i="7"/>
  <c r="F117" i="7"/>
  <c r="F118" i="7"/>
  <c r="F119" i="7"/>
  <c r="F112" i="7"/>
  <c r="F106" i="7"/>
  <c r="F107" i="7"/>
  <c r="F108" i="7"/>
  <c r="F109" i="7"/>
  <c r="F110" i="7"/>
  <c r="F111" i="7"/>
  <c r="F103" i="7"/>
  <c r="F104" i="7"/>
  <c r="F105" i="7"/>
  <c r="F92" i="7"/>
  <c r="F93" i="7"/>
  <c r="F94" i="7"/>
  <c r="F95" i="7"/>
  <c r="F96" i="7"/>
  <c r="F97" i="7"/>
  <c r="F98" i="7"/>
  <c r="F99" i="7"/>
  <c r="F100" i="7"/>
  <c r="F101" i="7"/>
  <c r="F102" i="7"/>
  <c r="F87" i="7"/>
  <c r="F88" i="7"/>
  <c r="F89" i="7"/>
  <c r="F90" i="7"/>
  <c r="F91" i="7"/>
  <c r="F83" i="7"/>
  <c r="F84" i="7"/>
  <c r="F85" i="7"/>
  <c r="F86" i="7"/>
  <c r="F78" i="7"/>
  <c r="F79" i="7"/>
  <c r="F80" i="7"/>
  <c r="F81" i="7"/>
  <c r="F82" i="7"/>
  <c r="F72" i="7"/>
  <c r="F73" i="7"/>
  <c r="F74" i="7"/>
  <c r="F75" i="7"/>
  <c r="F76" i="7"/>
  <c r="F77" i="7"/>
  <c r="F69" i="7"/>
  <c r="F70" i="7"/>
  <c r="F71" i="7"/>
  <c r="B72" i="7"/>
  <c r="C72" i="7"/>
  <c r="D72" i="7"/>
  <c r="E72" i="7"/>
  <c r="B73" i="7"/>
  <c r="C73" i="7"/>
  <c r="D73" i="7"/>
  <c r="E73" i="7"/>
  <c r="B74" i="7"/>
  <c r="C74" i="7"/>
  <c r="D74" i="7"/>
  <c r="E74" i="7"/>
  <c r="B75" i="7"/>
  <c r="C75" i="7"/>
  <c r="D75" i="7"/>
  <c r="E75" i="7"/>
  <c r="B76" i="7"/>
  <c r="C76" i="7"/>
  <c r="D76" i="7"/>
  <c r="E76" i="7"/>
  <c r="B77" i="7"/>
  <c r="C77" i="7"/>
  <c r="D77" i="7"/>
  <c r="E77" i="7"/>
  <c r="B78" i="7"/>
  <c r="C78" i="7"/>
  <c r="D78" i="7"/>
  <c r="E78" i="7"/>
  <c r="B79" i="7"/>
  <c r="C79" i="7"/>
  <c r="D79" i="7"/>
  <c r="E79" i="7"/>
  <c r="B80" i="7"/>
  <c r="C80" i="7"/>
  <c r="D80" i="7"/>
  <c r="E80" i="7"/>
  <c r="B81" i="7"/>
  <c r="C81" i="7"/>
  <c r="D81" i="7"/>
  <c r="E81" i="7"/>
  <c r="B82" i="7"/>
  <c r="C82" i="7"/>
  <c r="D82" i="7"/>
  <c r="E82" i="7"/>
  <c r="B83" i="7"/>
  <c r="C83" i="7"/>
  <c r="D83" i="7"/>
  <c r="E83" i="7"/>
  <c r="B84" i="7"/>
  <c r="C84" i="7"/>
  <c r="D84" i="7"/>
  <c r="E84" i="7"/>
  <c r="B85" i="7"/>
  <c r="C85" i="7"/>
  <c r="D85" i="7"/>
  <c r="E85" i="7"/>
  <c r="B86" i="7"/>
  <c r="C86" i="7"/>
  <c r="D86" i="7"/>
  <c r="E86" i="7"/>
  <c r="B87" i="7"/>
  <c r="C87" i="7"/>
  <c r="D87" i="7"/>
  <c r="E87" i="7"/>
  <c r="B88" i="7"/>
  <c r="C88" i="7"/>
  <c r="D88" i="7"/>
  <c r="E88" i="7"/>
  <c r="B89" i="7"/>
  <c r="C89" i="7"/>
  <c r="D89" i="7"/>
  <c r="E89" i="7"/>
  <c r="B90" i="7"/>
  <c r="C90" i="7"/>
  <c r="D90" i="7"/>
  <c r="E90" i="7"/>
  <c r="B91" i="7"/>
  <c r="C91" i="7"/>
  <c r="D91" i="7"/>
  <c r="E91" i="7"/>
  <c r="B92" i="7"/>
  <c r="C92" i="7"/>
  <c r="D92" i="7"/>
  <c r="E92" i="7"/>
  <c r="B93" i="7"/>
  <c r="C93" i="7"/>
  <c r="D93" i="7"/>
  <c r="E93" i="7"/>
  <c r="B94" i="7"/>
  <c r="C94" i="7"/>
  <c r="D94" i="7"/>
  <c r="E94" i="7"/>
  <c r="B95" i="7"/>
  <c r="C95" i="7"/>
  <c r="D95" i="7"/>
  <c r="E95" i="7"/>
  <c r="B96" i="7"/>
  <c r="C96" i="7"/>
  <c r="D96" i="7"/>
  <c r="E96" i="7"/>
  <c r="B97" i="7"/>
  <c r="C97" i="7"/>
  <c r="D97" i="7"/>
  <c r="E97" i="7"/>
  <c r="B98" i="7"/>
  <c r="C98" i="7"/>
  <c r="D98" i="7"/>
  <c r="E98" i="7"/>
  <c r="B99" i="7"/>
  <c r="C99" i="7"/>
  <c r="D99" i="7"/>
  <c r="E99" i="7"/>
  <c r="B100" i="7"/>
  <c r="C100" i="7"/>
  <c r="D100" i="7"/>
  <c r="E100" i="7"/>
  <c r="B101" i="7"/>
  <c r="C101" i="7"/>
  <c r="D101" i="7"/>
  <c r="E101" i="7"/>
  <c r="B102" i="7"/>
  <c r="C102" i="7"/>
  <c r="D102" i="7"/>
  <c r="E102" i="7"/>
  <c r="B103" i="7"/>
  <c r="C103" i="7"/>
  <c r="D103" i="7"/>
  <c r="E103" i="7"/>
  <c r="B104" i="7"/>
  <c r="C104" i="7"/>
  <c r="D104" i="7"/>
  <c r="E104" i="7"/>
  <c r="B105" i="7"/>
  <c r="C105" i="7"/>
  <c r="D105" i="7"/>
  <c r="E105" i="7"/>
  <c r="B106" i="7"/>
  <c r="C106" i="7"/>
  <c r="D106" i="7"/>
  <c r="E106" i="7"/>
  <c r="B107" i="7"/>
  <c r="C107" i="7"/>
  <c r="D107" i="7"/>
  <c r="E107" i="7"/>
  <c r="B108" i="7"/>
  <c r="C108" i="7"/>
  <c r="D108" i="7"/>
  <c r="E108" i="7"/>
  <c r="B109" i="7"/>
  <c r="C109" i="7"/>
  <c r="D109" i="7"/>
  <c r="E109" i="7"/>
  <c r="B110" i="7"/>
  <c r="C110" i="7"/>
  <c r="D110" i="7"/>
  <c r="E110" i="7"/>
  <c r="B111" i="7"/>
  <c r="C111" i="7"/>
  <c r="D111" i="7"/>
  <c r="E111" i="7"/>
  <c r="B112" i="7"/>
  <c r="C112" i="7"/>
  <c r="D112" i="7"/>
  <c r="E112" i="7"/>
  <c r="B113" i="7"/>
  <c r="C113" i="7"/>
  <c r="E113" i="7"/>
  <c r="B114" i="7"/>
  <c r="C114" i="7"/>
  <c r="E114" i="7"/>
  <c r="B115" i="7"/>
  <c r="C115" i="7"/>
  <c r="E115" i="7"/>
  <c r="B116" i="7"/>
  <c r="C116" i="7"/>
  <c r="E116" i="7"/>
  <c r="B117" i="7"/>
  <c r="C117" i="7"/>
  <c r="E117" i="7"/>
  <c r="B118" i="7"/>
  <c r="C118" i="7"/>
  <c r="E118" i="7"/>
  <c r="B119" i="7"/>
  <c r="C119" i="7"/>
  <c r="E119" i="7"/>
  <c r="B120" i="7"/>
  <c r="C120" i="7"/>
  <c r="B121" i="7"/>
  <c r="C121" i="7"/>
  <c r="E121" i="7"/>
  <c r="B122" i="7"/>
  <c r="C122" i="7"/>
  <c r="E122" i="7"/>
  <c r="B123" i="7"/>
  <c r="C123" i="7"/>
  <c r="E123" i="7"/>
  <c r="B124" i="7"/>
  <c r="C124" i="7"/>
  <c r="B125" i="7"/>
  <c r="C125" i="7"/>
  <c r="B126" i="7"/>
  <c r="C126" i="7"/>
  <c r="E126" i="7"/>
  <c r="B127" i="7"/>
  <c r="C127" i="7"/>
  <c r="E127" i="7"/>
  <c r="B128" i="7"/>
  <c r="C128" i="7"/>
  <c r="E128" i="7"/>
  <c r="B129" i="7"/>
  <c r="C129" i="7"/>
  <c r="E129" i="7"/>
  <c r="B130" i="7"/>
  <c r="C130" i="7"/>
  <c r="B131" i="7"/>
  <c r="C131" i="7"/>
  <c r="B69" i="7"/>
  <c r="C69" i="7"/>
  <c r="D69" i="7"/>
  <c r="E69" i="7"/>
  <c r="B70" i="7"/>
  <c r="C70" i="7"/>
  <c r="D70" i="7"/>
  <c r="E70" i="7"/>
  <c r="B71" i="7"/>
  <c r="C71" i="7"/>
  <c r="D71" i="7"/>
  <c r="E71" i="7"/>
  <c r="F67" i="7"/>
  <c r="F66" i="7"/>
  <c r="F62" i="7"/>
  <c r="F63" i="7"/>
  <c r="F64" i="7"/>
  <c r="F65" i="7"/>
  <c r="F56" i="7"/>
  <c r="F57" i="7"/>
  <c r="F58" i="7"/>
  <c r="F59" i="7"/>
  <c r="F54" i="7"/>
  <c r="F55" i="7"/>
  <c r="F53" i="7"/>
  <c r="F52" i="7"/>
  <c r="F51" i="7"/>
  <c r="F49" i="7"/>
  <c r="F50" i="7"/>
  <c r="F46" i="7"/>
  <c r="F47" i="7"/>
  <c r="F48" i="7"/>
  <c r="F43" i="7"/>
  <c r="F44" i="7"/>
  <c r="F45" i="7"/>
  <c r="F42" i="7"/>
  <c r="F41" i="7"/>
  <c r="F39" i="7"/>
  <c r="F40" i="7"/>
  <c r="F36" i="7"/>
  <c r="F37" i="7"/>
  <c r="F38" i="7"/>
  <c r="F32" i="7"/>
  <c r="F33" i="7"/>
  <c r="F34" i="7"/>
  <c r="F35" i="7"/>
  <c r="F19" i="7"/>
  <c r="F20" i="7"/>
  <c r="F21" i="7"/>
  <c r="F22" i="7"/>
  <c r="F23" i="7"/>
  <c r="F24" i="7"/>
  <c r="F25" i="7"/>
  <c r="F26" i="7"/>
  <c r="F27" i="7"/>
  <c r="F28" i="7"/>
  <c r="F29" i="7"/>
  <c r="F30" i="7"/>
  <c r="F31" i="7"/>
  <c r="F7" i="7"/>
  <c r="F9" i="7"/>
  <c r="F10" i="7"/>
  <c r="F11" i="7"/>
  <c r="F12" i="7"/>
  <c r="F13" i="7"/>
  <c r="F14" i="7"/>
  <c r="F15" i="7"/>
  <c r="F16" i="7"/>
  <c r="F17" i="7"/>
  <c r="F18" i="7"/>
  <c r="F4" i="7"/>
  <c r="F6" i="7"/>
  <c r="B67" i="7"/>
  <c r="C67" i="7"/>
  <c r="B66" i="7"/>
  <c r="C66" i="7"/>
  <c r="B62" i="7"/>
  <c r="C62" i="7"/>
  <c r="E62" i="7"/>
  <c r="B63" i="7"/>
  <c r="C63" i="7"/>
  <c r="E63" i="7"/>
  <c r="B64" i="7"/>
  <c r="C64" i="7"/>
  <c r="E64" i="7"/>
  <c r="B65" i="7"/>
  <c r="C65" i="7"/>
  <c r="E65" i="7"/>
  <c r="B56" i="7"/>
  <c r="C56" i="7"/>
  <c r="E56" i="7"/>
  <c r="B57" i="7"/>
  <c r="C57" i="7"/>
  <c r="E57" i="7"/>
  <c r="B58" i="7"/>
  <c r="C58" i="7"/>
  <c r="E58" i="7"/>
  <c r="B59" i="7"/>
  <c r="C59" i="7"/>
  <c r="E59" i="7"/>
  <c r="B54" i="7"/>
  <c r="C54" i="7"/>
  <c r="D54" i="7"/>
  <c r="E54" i="7"/>
  <c r="B55" i="7"/>
  <c r="C55" i="7"/>
  <c r="E55" i="7"/>
  <c r="B53" i="7"/>
  <c r="C53" i="7"/>
  <c r="D53" i="7"/>
  <c r="E53" i="7"/>
  <c r="B52" i="7"/>
  <c r="C52" i="7"/>
  <c r="D52" i="7"/>
  <c r="E52" i="7"/>
  <c r="B51" i="7"/>
  <c r="C51" i="7"/>
  <c r="D51" i="7"/>
  <c r="E51" i="7"/>
  <c r="B49" i="7"/>
  <c r="C49" i="7"/>
  <c r="D49" i="7"/>
  <c r="E49" i="7"/>
  <c r="B50" i="7"/>
  <c r="C50" i="7"/>
  <c r="D50" i="7"/>
  <c r="E50" i="7"/>
  <c r="B46" i="7"/>
  <c r="C46" i="7"/>
  <c r="D46" i="7"/>
  <c r="E46" i="7"/>
  <c r="B47" i="7"/>
  <c r="C47" i="7"/>
  <c r="D47" i="7"/>
  <c r="E47" i="7"/>
  <c r="B48" i="7"/>
  <c r="C48" i="7"/>
  <c r="D48" i="7"/>
  <c r="E48" i="7"/>
  <c r="B43" i="7"/>
  <c r="C43" i="7"/>
  <c r="D43" i="7"/>
  <c r="E43" i="7"/>
  <c r="B44" i="7"/>
  <c r="C44" i="7"/>
  <c r="D44" i="7"/>
  <c r="E44" i="7"/>
  <c r="B45" i="7"/>
  <c r="C45" i="7"/>
  <c r="D45" i="7"/>
  <c r="E45" i="7"/>
  <c r="B42" i="7"/>
  <c r="C42" i="7"/>
  <c r="D42" i="7"/>
  <c r="E42" i="7"/>
  <c r="B41" i="7"/>
  <c r="C41" i="7"/>
  <c r="D41" i="7"/>
  <c r="E41" i="7"/>
  <c r="B39" i="7"/>
  <c r="C39" i="7"/>
  <c r="D39" i="7"/>
  <c r="E39" i="7"/>
  <c r="B40" i="7"/>
  <c r="C40" i="7"/>
  <c r="D40" i="7"/>
  <c r="E40" i="7"/>
  <c r="B36" i="7"/>
  <c r="C36" i="7"/>
  <c r="D36" i="7"/>
  <c r="E36" i="7"/>
  <c r="B37" i="7"/>
  <c r="C37" i="7"/>
  <c r="D37" i="7"/>
  <c r="E37" i="7"/>
  <c r="B38" i="7"/>
  <c r="C38" i="7"/>
  <c r="D38" i="7"/>
  <c r="E38" i="7"/>
  <c r="B32" i="7"/>
  <c r="C32" i="7"/>
  <c r="D32" i="7"/>
  <c r="E32" i="7"/>
  <c r="B33" i="7"/>
  <c r="C33" i="7"/>
  <c r="D33" i="7"/>
  <c r="E33" i="7"/>
  <c r="B34" i="7"/>
  <c r="C34" i="7"/>
  <c r="D34" i="7"/>
  <c r="E34" i="7"/>
  <c r="B35" i="7"/>
  <c r="C35" i="7"/>
  <c r="D35" i="7"/>
  <c r="E35" i="7"/>
  <c r="B19" i="7"/>
  <c r="C19" i="7"/>
  <c r="D19" i="7"/>
  <c r="E19" i="7"/>
  <c r="B20" i="7"/>
  <c r="C20" i="7"/>
  <c r="D20" i="7"/>
  <c r="E20" i="7"/>
  <c r="B21" i="7"/>
  <c r="C21" i="7"/>
  <c r="D21" i="7"/>
  <c r="E21" i="7"/>
  <c r="B22" i="7"/>
  <c r="C22" i="7"/>
  <c r="D22" i="7"/>
  <c r="E22" i="7"/>
  <c r="B23" i="7"/>
  <c r="C23" i="7"/>
  <c r="D23" i="7"/>
  <c r="E23" i="7"/>
  <c r="B24" i="7"/>
  <c r="C24" i="7"/>
  <c r="D24" i="7"/>
  <c r="E24" i="7"/>
  <c r="B25" i="7"/>
  <c r="C25" i="7"/>
  <c r="D25" i="7"/>
  <c r="E25" i="7"/>
  <c r="B26" i="7"/>
  <c r="C26" i="7"/>
  <c r="D26" i="7"/>
  <c r="E26" i="7"/>
  <c r="B27" i="7"/>
  <c r="C27" i="7"/>
  <c r="D27" i="7"/>
  <c r="E27" i="7"/>
  <c r="B28" i="7"/>
  <c r="C28" i="7"/>
  <c r="D28" i="7"/>
  <c r="E28" i="7"/>
  <c r="B29" i="7"/>
  <c r="C29" i="7"/>
  <c r="D29" i="7"/>
  <c r="E29" i="7"/>
  <c r="B30" i="7"/>
  <c r="C30" i="7"/>
  <c r="D30" i="7"/>
  <c r="E30" i="7"/>
  <c r="B31" i="7"/>
  <c r="C31" i="7"/>
  <c r="D31" i="7"/>
  <c r="E31" i="7"/>
  <c r="B7" i="7"/>
  <c r="C7" i="7"/>
  <c r="D7" i="7"/>
  <c r="E7" i="7"/>
  <c r="B9" i="7"/>
  <c r="C9" i="7"/>
  <c r="D9" i="7"/>
  <c r="E9" i="7"/>
  <c r="B10" i="7"/>
  <c r="C10" i="7"/>
  <c r="D10" i="7"/>
  <c r="E10" i="7"/>
  <c r="B11" i="7"/>
  <c r="C11" i="7"/>
  <c r="D11" i="7"/>
  <c r="E11" i="7"/>
  <c r="B12" i="7"/>
  <c r="C12" i="7"/>
  <c r="D12" i="7"/>
  <c r="E12" i="7"/>
  <c r="B13" i="7"/>
  <c r="C13" i="7"/>
  <c r="D13" i="7"/>
  <c r="E13" i="7"/>
  <c r="B14" i="7"/>
  <c r="C14" i="7"/>
  <c r="D14" i="7"/>
  <c r="E14" i="7"/>
  <c r="B15" i="7"/>
  <c r="C15" i="7"/>
  <c r="D15" i="7"/>
  <c r="E15" i="7"/>
  <c r="B16" i="7"/>
  <c r="C16" i="7"/>
  <c r="D16" i="7"/>
  <c r="E16" i="7"/>
  <c r="B17" i="7"/>
  <c r="C17" i="7"/>
  <c r="D17" i="7"/>
  <c r="E17" i="7"/>
  <c r="B18" i="7"/>
  <c r="C18" i="7"/>
  <c r="D18" i="7"/>
  <c r="E18" i="7"/>
  <c r="B4" i="7"/>
  <c r="C4" i="7"/>
  <c r="D4" i="7"/>
  <c r="E4" i="7"/>
  <c r="B6" i="7"/>
  <c r="C6" i="7"/>
  <c r="D6" i="7"/>
  <c r="E6" i="7"/>
  <c r="D223" i="7"/>
  <c r="D174" i="7"/>
  <c r="E351" i="7"/>
  <c r="D62" i="7"/>
  <c r="D351" i="7"/>
  <c r="D183" i="7"/>
  <c r="D127" i="7"/>
  <c r="D60" i="7"/>
  <c r="D57" i="7"/>
  <c r="D177" i="7"/>
  <c r="D179" i="7"/>
  <c r="D180" i="7"/>
  <c r="D121" i="7"/>
  <c r="D283" i="7"/>
  <c r="E348" i="7"/>
  <c r="D116" i="7"/>
  <c r="D55" i="7"/>
  <c r="E223" i="7"/>
  <c r="E283" i="7"/>
  <c r="D181" i="7"/>
  <c r="D350" i="7"/>
  <c r="D128" i="7"/>
  <c r="D279" i="7"/>
  <c r="D175" i="7"/>
  <c r="D218" i="7"/>
  <c r="D220" i="7"/>
  <c r="I19" i="1"/>
  <c r="I38" i="1"/>
  <c r="I39" i="1"/>
  <c r="I43" i="1"/>
  <c r="I50" i="1"/>
  <c r="I56" i="1"/>
  <c r="I61" i="1"/>
  <c r="I67" i="1"/>
  <c r="I68" i="1"/>
  <c r="I71" i="1"/>
  <c r="I77" i="1"/>
  <c r="I85" i="1"/>
  <c r="I89" i="1"/>
  <c r="I97" i="1"/>
  <c r="I98" i="1"/>
  <c r="I102" i="1"/>
  <c r="I109" i="1"/>
  <c r="I110" i="1"/>
  <c r="I123" i="1"/>
  <c r="I127" i="1"/>
  <c r="I134" i="1"/>
  <c r="I140" i="1"/>
  <c r="I141" i="1"/>
  <c r="I149" i="1"/>
  <c r="I152" i="1"/>
  <c r="I158" i="1"/>
  <c r="I171" i="1"/>
  <c r="I175" i="1"/>
  <c r="I180" i="1"/>
  <c r="I186" i="1"/>
  <c r="I193" i="1"/>
  <c r="I203" i="1"/>
  <c r="I205" i="1"/>
  <c r="I210" i="1"/>
  <c r="I219" i="1"/>
  <c r="I228" i="1"/>
  <c r="I229" i="1"/>
  <c r="I234" i="1"/>
  <c r="I239" i="1"/>
  <c r="I244" i="1"/>
  <c r="I251" i="1"/>
  <c r="I258" i="1"/>
  <c r="I261" i="1"/>
  <c r="I270" i="1"/>
  <c r="I271" i="1"/>
  <c r="I276" i="1"/>
  <c r="I281" i="1"/>
  <c r="I286" i="1"/>
  <c r="I294" i="1"/>
  <c r="I299" i="1"/>
  <c r="I306" i="1"/>
  <c r="I309" i="1"/>
  <c r="I317" i="1"/>
  <c r="I318" i="1"/>
  <c r="I328" i="1"/>
  <c r="I333" i="1"/>
  <c r="I345" i="1"/>
  <c r="I349" i="1"/>
  <c r="I350" i="1"/>
  <c r="I353" i="1"/>
  <c r="I358" i="1"/>
  <c r="I363" i="1"/>
  <c r="I365" i="1"/>
  <c r="I371" i="1"/>
  <c r="I378" i="1"/>
  <c r="I383" i="1"/>
  <c r="I387" i="1"/>
  <c r="I388" i="1"/>
  <c r="I392" i="1"/>
  <c r="I396" i="1"/>
  <c r="I399" i="1"/>
  <c r="I400" i="1"/>
  <c r="I405" i="1"/>
  <c r="I412" i="1"/>
  <c r="I418" i="1"/>
  <c r="I422" i="1"/>
  <c r="I423" i="1"/>
  <c r="I426" i="1"/>
  <c r="I433" i="1"/>
  <c r="I435" i="1"/>
  <c r="I446" i="1"/>
  <c r="BU308" i="1"/>
  <c r="BS308" i="1"/>
  <c r="BQ308" i="1"/>
  <c r="W308" i="1"/>
  <c r="CA308" i="1"/>
  <c r="T308" i="1"/>
  <c r="S308" i="1"/>
  <c r="N308" i="1"/>
  <c r="G308" i="1"/>
  <c r="D308" i="1"/>
  <c r="C308" i="1"/>
  <c r="C177" i="5"/>
  <c r="C176" i="5"/>
  <c r="C180" i="5"/>
  <c r="CK293" i="1"/>
  <c r="CI293" i="1"/>
  <c r="CG293" i="1"/>
  <c r="W293" i="1"/>
  <c r="BS293" i="1"/>
  <c r="T293" i="1"/>
  <c r="S293" i="1"/>
  <c r="G293" i="1"/>
  <c r="D293" i="1"/>
  <c r="C293" i="1"/>
  <c r="CK292" i="1"/>
  <c r="CI292" i="1"/>
  <c r="CG292" i="1"/>
  <c r="BU292" i="1"/>
  <c r="BS292" i="1"/>
  <c r="BQ292" i="1"/>
  <c r="W292" i="1"/>
  <c r="CA292" i="1"/>
  <c r="T292" i="1"/>
  <c r="S292" i="1"/>
  <c r="N292" i="1"/>
  <c r="G292" i="1"/>
  <c r="D292" i="1"/>
  <c r="C292" i="1"/>
  <c r="CK291" i="1"/>
  <c r="CI291" i="1"/>
  <c r="CG291" i="1"/>
  <c r="BU291" i="1"/>
  <c r="BS291" i="1"/>
  <c r="BQ291" i="1"/>
  <c r="W291" i="1"/>
  <c r="CA291" i="1"/>
  <c r="T291" i="1"/>
  <c r="S291" i="1"/>
  <c r="N291" i="1"/>
  <c r="G291" i="1"/>
  <c r="D291" i="1"/>
  <c r="C291" i="1"/>
  <c r="CK289" i="1"/>
  <c r="CI289" i="1"/>
  <c r="CG289" i="1"/>
  <c r="W289" i="1"/>
  <c r="BS289" i="1"/>
  <c r="T289" i="1"/>
  <c r="S289" i="1"/>
  <c r="N289" i="1"/>
  <c r="G289" i="1"/>
  <c r="D289" i="1"/>
  <c r="C289" i="1"/>
  <c r="CK352" i="1"/>
  <c r="CI352" i="1"/>
  <c r="CG352" i="1"/>
  <c r="CC352" i="1"/>
  <c r="CA352" i="1"/>
  <c r="BY352" i="1"/>
  <c r="BU352" i="1"/>
  <c r="BS352" i="1"/>
  <c r="BQ352" i="1"/>
  <c r="W352" i="1"/>
  <c r="T352" i="1"/>
  <c r="S352" i="1"/>
  <c r="G352" i="1"/>
  <c r="BC352" i="1"/>
  <c r="D352" i="1"/>
  <c r="C352" i="1"/>
  <c r="CK351" i="1"/>
  <c r="CI351" i="1"/>
  <c r="CG351" i="1"/>
  <c r="CC351" i="1"/>
  <c r="CA351" i="1"/>
  <c r="BY351" i="1"/>
  <c r="BU351" i="1"/>
  <c r="BS351" i="1"/>
  <c r="BQ351" i="1"/>
  <c r="W351" i="1"/>
  <c r="T351" i="1"/>
  <c r="S351" i="1"/>
  <c r="G351" i="1"/>
  <c r="D351" i="1"/>
  <c r="C351" i="1"/>
  <c r="CK350" i="1"/>
  <c r="CI350" i="1"/>
  <c r="CG350" i="1"/>
  <c r="CC350" i="1"/>
  <c r="CA350" i="1"/>
  <c r="BY350" i="1"/>
  <c r="BU350" i="1"/>
  <c r="BS350" i="1"/>
  <c r="BQ350" i="1"/>
  <c r="D350" i="1"/>
  <c r="C350" i="1"/>
  <c r="CK386" i="1"/>
  <c r="CI386" i="1"/>
  <c r="CG386" i="1"/>
  <c r="CC386" i="1"/>
  <c r="CA386" i="1"/>
  <c r="BY386" i="1"/>
  <c r="W386" i="1"/>
  <c r="BS386" i="1"/>
  <c r="T386" i="1"/>
  <c r="S386" i="1"/>
  <c r="G386" i="1"/>
  <c r="D386" i="1"/>
  <c r="C386" i="1"/>
  <c r="CK385" i="1"/>
  <c r="CI385" i="1"/>
  <c r="CG385" i="1"/>
  <c r="BU385" i="1"/>
  <c r="BS385" i="1"/>
  <c r="BQ385" i="1"/>
  <c r="W385" i="1"/>
  <c r="CA385" i="1"/>
  <c r="T385" i="1"/>
  <c r="S385" i="1"/>
  <c r="N385" i="1"/>
  <c r="G385" i="1"/>
  <c r="D385" i="1"/>
  <c r="C385" i="1"/>
  <c r="CK384" i="1"/>
  <c r="CI384" i="1"/>
  <c r="CG384" i="1"/>
  <c r="CC384" i="1"/>
  <c r="CA384" i="1"/>
  <c r="BY384" i="1"/>
  <c r="BU384" i="1"/>
  <c r="BS384" i="1"/>
  <c r="BQ384" i="1"/>
  <c r="W384" i="1"/>
  <c r="T384" i="1"/>
  <c r="S384" i="1"/>
  <c r="N384" i="1"/>
  <c r="G384" i="1"/>
  <c r="BE384" i="1"/>
  <c r="D384" i="1"/>
  <c r="C384" i="1"/>
  <c r="CK383" i="1"/>
  <c r="CI383" i="1"/>
  <c r="CG383" i="1"/>
  <c r="CC383" i="1"/>
  <c r="CA383" i="1"/>
  <c r="BY383" i="1"/>
  <c r="BU383" i="1"/>
  <c r="BS383" i="1"/>
  <c r="BQ383" i="1"/>
  <c r="D383" i="1"/>
  <c r="C383" i="1"/>
  <c r="CK348" i="1"/>
  <c r="CI348" i="1"/>
  <c r="CG348" i="1"/>
  <c r="CA348" i="1"/>
  <c r="W348" i="1"/>
  <c r="BS348" i="1"/>
  <c r="T348" i="1"/>
  <c r="S348" i="1"/>
  <c r="G348" i="1"/>
  <c r="D348" i="1"/>
  <c r="C348" i="1"/>
  <c r="CK347" i="1"/>
  <c r="CI347" i="1"/>
  <c r="CG347" i="1"/>
  <c r="BS347" i="1"/>
  <c r="W347" i="1"/>
  <c r="CA347" i="1"/>
  <c r="T347" i="1"/>
  <c r="S347" i="1"/>
  <c r="N347" i="1"/>
  <c r="G347" i="1"/>
  <c r="BM347" i="1"/>
  <c r="D347" i="1"/>
  <c r="C347" i="1"/>
  <c r="CK346" i="1"/>
  <c r="CI346" i="1"/>
  <c r="CG346" i="1"/>
  <c r="CC346" i="1"/>
  <c r="CA346" i="1"/>
  <c r="BY346" i="1"/>
  <c r="BU346" i="1"/>
  <c r="BS346" i="1"/>
  <c r="BQ346" i="1"/>
  <c r="W346" i="1"/>
  <c r="T346" i="1"/>
  <c r="S346" i="1"/>
  <c r="N346" i="1"/>
  <c r="G346" i="1"/>
  <c r="D346" i="1"/>
  <c r="C346" i="1"/>
  <c r="CK345" i="1"/>
  <c r="CI345" i="1"/>
  <c r="CG345" i="1"/>
  <c r="CC345" i="1"/>
  <c r="CA345" i="1"/>
  <c r="BY345" i="1"/>
  <c r="BU345" i="1"/>
  <c r="BS345" i="1"/>
  <c r="BQ345" i="1"/>
  <c r="D345" i="1"/>
  <c r="C345" i="1"/>
  <c r="CK287" i="1"/>
  <c r="CI287" i="1"/>
  <c r="CG287" i="1"/>
  <c r="CC287" i="1"/>
  <c r="CA287" i="1"/>
  <c r="BY287" i="1"/>
  <c r="BU287" i="1"/>
  <c r="BS287" i="1"/>
  <c r="BQ287" i="1"/>
  <c r="W287" i="1"/>
  <c r="T287" i="1"/>
  <c r="S287" i="1"/>
  <c r="N287" i="1"/>
  <c r="G287" i="1"/>
  <c r="D287" i="1"/>
  <c r="C287" i="1"/>
  <c r="CK290" i="1"/>
  <c r="CI290" i="1"/>
  <c r="CG290" i="1"/>
  <c r="BS290" i="1"/>
  <c r="W290" i="1"/>
  <c r="CA290" i="1"/>
  <c r="T290" i="1"/>
  <c r="S290" i="1"/>
  <c r="N290" i="1"/>
  <c r="G290" i="1"/>
  <c r="D290" i="1"/>
  <c r="C290" i="1"/>
  <c r="CK288" i="1"/>
  <c r="CI288" i="1"/>
  <c r="CG288" i="1"/>
  <c r="CC288" i="1"/>
  <c r="CA288" i="1"/>
  <c r="BY288" i="1"/>
  <c r="W288" i="1"/>
  <c r="BS288" i="1"/>
  <c r="T288" i="1"/>
  <c r="S288" i="1"/>
  <c r="N288" i="1"/>
  <c r="G288" i="1"/>
  <c r="D288" i="1"/>
  <c r="C288" i="1"/>
  <c r="CK286" i="1"/>
  <c r="CI286" i="1"/>
  <c r="CG286" i="1"/>
  <c r="CC286" i="1"/>
  <c r="CA286" i="1"/>
  <c r="BY286" i="1"/>
  <c r="BU286" i="1"/>
  <c r="BS286" i="1"/>
  <c r="BQ286" i="1"/>
  <c r="N286" i="1"/>
  <c r="D286" i="1"/>
  <c r="C286" i="1"/>
  <c r="CK267" i="1"/>
  <c r="CI267" i="1"/>
  <c r="CG267" i="1"/>
  <c r="CC267" i="1"/>
  <c r="CA267" i="1"/>
  <c r="BY267" i="1"/>
  <c r="W267" i="1"/>
  <c r="BS267" i="1"/>
  <c r="T267" i="1"/>
  <c r="S267" i="1"/>
  <c r="N267" i="1"/>
  <c r="G267" i="1"/>
  <c r="D267" i="1"/>
  <c r="BU269" i="1"/>
  <c r="BS269" i="1"/>
  <c r="BQ269" i="1"/>
  <c r="W269" i="1"/>
  <c r="CI269" i="1"/>
  <c r="T269" i="1"/>
  <c r="S269" i="1"/>
  <c r="N269" i="1"/>
  <c r="G269" i="1"/>
  <c r="D269" i="1"/>
  <c r="CK268" i="1"/>
  <c r="CI268" i="1"/>
  <c r="CG268" i="1"/>
  <c r="W268" i="1"/>
  <c r="CA268" i="1"/>
  <c r="T268" i="1"/>
  <c r="S268" i="1"/>
  <c r="N268" i="1"/>
  <c r="G268" i="1"/>
  <c r="BM268" i="1"/>
  <c r="D268" i="1"/>
  <c r="CK263" i="1"/>
  <c r="CI263" i="1"/>
  <c r="CG263" i="1"/>
  <c r="CC263" i="1"/>
  <c r="CA263" i="1"/>
  <c r="BY263" i="1"/>
  <c r="BU263" i="1"/>
  <c r="BS263" i="1"/>
  <c r="BQ263" i="1"/>
  <c r="W263" i="1"/>
  <c r="T263" i="1"/>
  <c r="S263" i="1"/>
  <c r="N263" i="1"/>
  <c r="G263" i="1"/>
  <c r="D263" i="1"/>
  <c r="CC262" i="1"/>
  <c r="CA262" i="1"/>
  <c r="BY262" i="1"/>
  <c r="BU262" i="1"/>
  <c r="BS262" i="1"/>
  <c r="BQ262" i="1"/>
  <c r="W262" i="1"/>
  <c r="CI262" i="1"/>
  <c r="T262" i="1"/>
  <c r="S262" i="1"/>
  <c r="N262" i="1"/>
  <c r="G262" i="1"/>
  <c r="D262" i="1"/>
  <c r="CK266" i="1"/>
  <c r="CI266" i="1"/>
  <c r="CG266" i="1"/>
  <c r="BU266" i="1"/>
  <c r="BS266" i="1"/>
  <c r="BQ266" i="1"/>
  <c r="W266" i="1"/>
  <c r="CA266" i="1"/>
  <c r="T266" i="1"/>
  <c r="S266" i="1"/>
  <c r="N266" i="1"/>
  <c r="G266" i="1"/>
  <c r="D266" i="1"/>
  <c r="CK265" i="1"/>
  <c r="CI265" i="1"/>
  <c r="CG265" i="1"/>
  <c r="W265" i="1"/>
  <c r="CA265" i="1"/>
  <c r="T265" i="1"/>
  <c r="S265" i="1"/>
  <c r="N265" i="1"/>
  <c r="G265" i="1"/>
  <c r="D265" i="1"/>
  <c r="CK264" i="1"/>
  <c r="CI264" i="1"/>
  <c r="CG264" i="1"/>
  <c r="CC264" i="1"/>
  <c r="CA264" i="1"/>
  <c r="BY264" i="1"/>
  <c r="W264" i="1"/>
  <c r="BS264" i="1"/>
  <c r="T264" i="1"/>
  <c r="S264" i="1"/>
  <c r="N264" i="1"/>
  <c r="G264" i="1"/>
  <c r="D264" i="1"/>
  <c r="CK261" i="1"/>
  <c r="CI261" i="1"/>
  <c r="CG261" i="1"/>
  <c r="CC261" i="1"/>
  <c r="CA261" i="1"/>
  <c r="BY261" i="1"/>
  <c r="BU261" i="1"/>
  <c r="BS261" i="1"/>
  <c r="BQ261" i="1"/>
  <c r="N261" i="1"/>
  <c r="D261" i="1"/>
  <c r="N228" i="1"/>
  <c r="W257" i="1"/>
  <c r="CI257" i="1"/>
  <c r="T257" i="1"/>
  <c r="S257" i="1"/>
  <c r="N257" i="1"/>
  <c r="G257" i="1"/>
  <c r="BI257" i="1"/>
  <c r="D257" i="1"/>
  <c r="CK256" i="1"/>
  <c r="CI256" i="1"/>
  <c r="CG256" i="1"/>
  <c r="W256" i="1"/>
  <c r="CA256" i="1"/>
  <c r="T256" i="1"/>
  <c r="S256" i="1"/>
  <c r="N256" i="1"/>
  <c r="G256" i="1"/>
  <c r="D256" i="1"/>
  <c r="CK255" i="1"/>
  <c r="CI255" i="1"/>
  <c r="CG255" i="1"/>
  <c r="CC255" i="1"/>
  <c r="CA255" i="1"/>
  <c r="BY255" i="1"/>
  <c r="W255" i="1"/>
  <c r="BS255" i="1"/>
  <c r="T255" i="1"/>
  <c r="S255" i="1"/>
  <c r="N255" i="1"/>
  <c r="G255" i="1"/>
  <c r="D255" i="1"/>
  <c r="BU250" i="1"/>
  <c r="BS250" i="1"/>
  <c r="BQ250" i="1"/>
  <c r="W250" i="1"/>
  <c r="CI250" i="1"/>
  <c r="T250" i="1"/>
  <c r="S250" i="1"/>
  <c r="N250" i="1"/>
  <c r="G250" i="1"/>
  <c r="D250" i="1"/>
  <c r="CK249" i="1"/>
  <c r="CI249" i="1"/>
  <c r="CG249" i="1"/>
  <c r="W249" i="1"/>
  <c r="CA249" i="1"/>
  <c r="T249" i="1"/>
  <c r="S249" i="1"/>
  <c r="N249" i="1"/>
  <c r="G249" i="1"/>
  <c r="D249" i="1"/>
  <c r="CC248" i="1"/>
  <c r="CA248" i="1"/>
  <c r="BY248" i="1"/>
  <c r="W248" i="1"/>
  <c r="BS248" i="1"/>
  <c r="T248" i="1"/>
  <c r="S248" i="1"/>
  <c r="N248" i="1"/>
  <c r="G248" i="1"/>
  <c r="D248" i="1"/>
  <c r="CC245" i="1"/>
  <c r="CA245" i="1"/>
  <c r="BY245" i="1"/>
  <c r="BU245" i="1"/>
  <c r="BS245" i="1"/>
  <c r="BQ245" i="1"/>
  <c r="W245" i="1"/>
  <c r="CI245" i="1"/>
  <c r="T245" i="1"/>
  <c r="S245" i="1"/>
  <c r="N245" i="1"/>
  <c r="G245" i="1"/>
  <c r="D245" i="1"/>
  <c r="CA289" i="1"/>
  <c r="BS257" i="1"/>
  <c r="BM249" i="1"/>
  <c r="BS265" i="1"/>
  <c r="BE291" i="1"/>
  <c r="CI248" i="1"/>
  <c r="AU263" i="1"/>
  <c r="BS249" i="1"/>
  <c r="CA250" i="1"/>
  <c r="CA293" i="1"/>
  <c r="BI250" i="1"/>
  <c r="BS256" i="1"/>
  <c r="CA257" i="1"/>
  <c r="BS268" i="1"/>
  <c r="CA269" i="1"/>
  <c r="U308" i="1"/>
  <c r="BY308" i="1"/>
  <c r="CI308" i="1"/>
  <c r="Y308" i="1"/>
  <c r="Y291" i="1"/>
  <c r="AW291" i="1"/>
  <c r="U291" i="1"/>
  <c r="AO291" i="1"/>
  <c r="AG291" i="1"/>
  <c r="BC291" i="1"/>
  <c r="AE291" i="1"/>
  <c r="BA291" i="1"/>
  <c r="U293" i="1"/>
  <c r="U351" i="1"/>
  <c r="BK291" i="1"/>
  <c r="U292" i="1"/>
  <c r="BY292" i="1"/>
  <c r="Y293" i="1"/>
  <c r="AC291" i="1"/>
  <c r="AM291" i="1"/>
  <c r="Y292" i="1"/>
  <c r="CC292" i="1"/>
  <c r="AK291" i="1"/>
  <c r="AU291" i="1"/>
  <c r="Y351" i="1"/>
  <c r="U289" i="1"/>
  <c r="BY289" i="1"/>
  <c r="U347" i="1"/>
  <c r="BQ347" i="1"/>
  <c r="Y384" i="1"/>
  <c r="BM384" i="1"/>
  <c r="Y290" i="1"/>
  <c r="Y352" i="1"/>
  <c r="BM352" i="1"/>
  <c r="AE268" i="1"/>
  <c r="BK352" i="1"/>
  <c r="AM352" i="1"/>
  <c r="Y289" i="1"/>
  <c r="AK352" i="1"/>
  <c r="AW352" i="1"/>
  <c r="AU352" i="1"/>
  <c r="AS352" i="1"/>
  <c r="BE352" i="1"/>
  <c r="BA384" i="1"/>
  <c r="AG384" i="1"/>
  <c r="U352" i="1"/>
  <c r="BI352" i="1"/>
  <c r="AE352" i="1"/>
  <c r="AO352" i="1"/>
  <c r="BA352" i="1"/>
  <c r="BC384" i="1"/>
  <c r="AE384" i="1"/>
  <c r="Y288" i="1"/>
  <c r="BK384" i="1"/>
  <c r="AS384" i="1"/>
  <c r="U385" i="1"/>
  <c r="BY385" i="1"/>
  <c r="U386" i="1"/>
  <c r="BQ386" i="1"/>
  <c r="Y262" i="1"/>
  <c r="U384" i="1"/>
  <c r="BI384" i="1"/>
  <c r="AO384" i="1"/>
  <c r="Y386" i="1"/>
  <c r="AC384" i="1"/>
  <c r="AM384" i="1"/>
  <c r="AW384" i="1"/>
  <c r="Y385" i="1"/>
  <c r="CC385" i="1"/>
  <c r="AK384" i="1"/>
  <c r="AU384" i="1"/>
  <c r="AS263" i="1"/>
  <c r="U269" i="1"/>
  <c r="U290" i="1"/>
  <c r="U287" i="1"/>
  <c r="BK347" i="1"/>
  <c r="Y267" i="1"/>
  <c r="BU267" i="1"/>
  <c r="Y346" i="1"/>
  <c r="BA347" i="1"/>
  <c r="U348" i="1"/>
  <c r="Y268" i="1"/>
  <c r="AO268" i="1"/>
  <c r="U288" i="1"/>
  <c r="Y347" i="1"/>
  <c r="AW347" i="1"/>
  <c r="AE347" i="1"/>
  <c r="AO347" i="1"/>
  <c r="AC347" i="1"/>
  <c r="AM347" i="1"/>
  <c r="BI347" i="1"/>
  <c r="Y348" i="1"/>
  <c r="BU348" i="1"/>
  <c r="U346" i="1"/>
  <c r="AK347" i="1"/>
  <c r="AU347" i="1"/>
  <c r="BE347" i="1"/>
  <c r="AG347" i="1"/>
  <c r="BC347" i="1"/>
  <c r="Y287" i="1"/>
  <c r="Y263" i="1"/>
  <c r="BM263" i="1"/>
  <c r="BE263" i="1"/>
  <c r="U268" i="1"/>
  <c r="BA268" i="1"/>
  <c r="U262" i="1"/>
  <c r="BK268" i="1"/>
  <c r="U267" i="1"/>
  <c r="Y269" i="1"/>
  <c r="AC268" i="1"/>
  <c r="AM268" i="1"/>
  <c r="BI268" i="1"/>
  <c r="AK268" i="1"/>
  <c r="AU268" i="1"/>
  <c r="BE268" i="1"/>
  <c r="AG268" i="1"/>
  <c r="BC268" i="1"/>
  <c r="BA257" i="1"/>
  <c r="U264" i="1"/>
  <c r="BQ264" i="1"/>
  <c r="AE257" i="1"/>
  <c r="Y265" i="1"/>
  <c r="Y255" i="1"/>
  <c r="BU255" i="1"/>
  <c r="Y257" i="1"/>
  <c r="BU257" i="1"/>
  <c r="AG257" i="1"/>
  <c r="AK263" i="1"/>
  <c r="BA262" i="1"/>
  <c r="AO262" i="1"/>
  <c r="U250" i="1"/>
  <c r="U266" i="1"/>
  <c r="AE262" i="1"/>
  <c r="AG263" i="1"/>
  <c r="BC263" i="1"/>
  <c r="U265" i="1"/>
  <c r="BK262" i="1"/>
  <c r="AK262" i="1"/>
  <c r="AU262" i="1"/>
  <c r="BE262" i="1"/>
  <c r="U263" i="1"/>
  <c r="BI263" i="1"/>
  <c r="AE263" i="1"/>
  <c r="AO263" i="1"/>
  <c r="BA263" i="1"/>
  <c r="BK263" i="1"/>
  <c r="AC262" i="1"/>
  <c r="AM262" i="1"/>
  <c r="AW262" i="1"/>
  <c r="AG262" i="1"/>
  <c r="AS262" i="1"/>
  <c r="BC262" i="1"/>
  <c r="AC263" i="1"/>
  <c r="AM263" i="1"/>
  <c r="AW263" i="1"/>
  <c r="U249" i="1"/>
  <c r="Y248" i="1"/>
  <c r="BM250" i="1"/>
  <c r="BC257" i="1"/>
  <c r="Y264" i="1"/>
  <c r="BU264" i="1"/>
  <c r="Y266" i="1"/>
  <c r="BM257" i="1"/>
  <c r="AO250" i="1"/>
  <c r="BK250" i="1"/>
  <c r="Y245" i="1"/>
  <c r="CK245" i="1"/>
  <c r="AG250" i="1"/>
  <c r="BC250" i="1"/>
  <c r="U248" i="1"/>
  <c r="Y250" i="1"/>
  <c r="AE250" i="1"/>
  <c r="BA250" i="1"/>
  <c r="U255" i="1"/>
  <c r="U256" i="1"/>
  <c r="BI256" i="1"/>
  <c r="U257" i="1"/>
  <c r="BQ257" i="1"/>
  <c r="AO257" i="1"/>
  <c r="BK257" i="1"/>
  <c r="AC256" i="1"/>
  <c r="AM256" i="1"/>
  <c r="Y256" i="1"/>
  <c r="BM256" i="1"/>
  <c r="AK256" i="1"/>
  <c r="AU256" i="1"/>
  <c r="BE256" i="1"/>
  <c r="AE256" i="1"/>
  <c r="AO256" i="1"/>
  <c r="BA256" i="1"/>
  <c r="BK256" i="1"/>
  <c r="AK257" i="1"/>
  <c r="AU257" i="1"/>
  <c r="BE257" i="1"/>
  <c r="AG256" i="1"/>
  <c r="BC256" i="1"/>
  <c r="AC257" i="1"/>
  <c r="AM257" i="1"/>
  <c r="AC249" i="1"/>
  <c r="AM249" i="1"/>
  <c r="BI249" i="1"/>
  <c r="Y249" i="1"/>
  <c r="AK249" i="1"/>
  <c r="AU249" i="1"/>
  <c r="BE249" i="1"/>
  <c r="AE249" i="1"/>
  <c r="AO249" i="1"/>
  <c r="BA249" i="1"/>
  <c r="BK249" i="1"/>
  <c r="AK250" i="1"/>
  <c r="AU250" i="1"/>
  <c r="BE250" i="1"/>
  <c r="AG249" i="1"/>
  <c r="BC249" i="1"/>
  <c r="AC250" i="1"/>
  <c r="AM250" i="1"/>
  <c r="U245" i="1"/>
  <c r="CG245" i="1"/>
  <c r="CC260" i="1"/>
  <c r="CA260" i="1"/>
  <c r="BY260" i="1"/>
  <c r="W260" i="1"/>
  <c r="CI260" i="1"/>
  <c r="T260" i="1"/>
  <c r="S260" i="1"/>
  <c r="N260" i="1"/>
  <c r="G260" i="1"/>
  <c r="D260" i="1"/>
  <c r="CC259" i="1"/>
  <c r="CA259" i="1"/>
  <c r="BY259" i="1"/>
  <c r="BU259" i="1"/>
  <c r="BS259" i="1"/>
  <c r="BQ259" i="1"/>
  <c r="W259" i="1"/>
  <c r="CI259" i="1"/>
  <c r="T259" i="1"/>
  <c r="S259" i="1"/>
  <c r="N259" i="1"/>
  <c r="G259" i="1"/>
  <c r="D259" i="1"/>
  <c r="CK258" i="1"/>
  <c r="CI258" i="1"/>
  <c r="CG258" i="1"/>
  <c r="CC258" i="1"/>
  <c r="CA258" i="1"/>
  <c r="BY258" i="1"/>
  <c r="BU258" i="1"/>
  <c r="BS258" i="1"/>
  <c r="BQ258" i="1"/>
  <c r="BM258" i="1"/>
  <c r="BK258" i="1"/>
  <c r="BI258" i="1"/>
  <c r="BE258" i="1"/>
  <c r="BC258" i="1"/>
  <c r="BA258" i="1"/>
  <c r="AW258" i="1"/>
  <c r="AU258" i="1"/>
  <c r="AS258" i="1"/>
  <c r="AO258" i="1"/>
  <c r="AM258" i="1"/>
  <c r="AK258" i="1"/>
  <c r="AG258" i="1"/>
  <c r="AE258" i="1"/>
  <c r="AC258" i="1"/>
  <c r="N258" i="1"/>
  <c r="D258" i="1"/>
  <c r="CK251" i="1"/>
  <c r="CI251" i="1"/>
  <c r="CG251" i="1"/>
  <c r="CC251" i="1"/>
  <c r="CA251" i="1"/>
  <c r="BY251" i="1"/>
  <c r="BU251" i="1"/>
  <c r="BS251" i="1"/>
  <c r="BQ251" i="1"/>
  <c r="BM251" i="1"/>
  <c r="BK251" i="1"/>
  <c r="BI251" i="1"/>
  <c r="BE251" i="1"/>
  <c r="BC251" i="1"/>
  <c r="BA251" i="1"/>
  <c r="AW251" i="1"/>
  <c r="AU251" i="1"/>
  <c r="AS251" i="1"/>
  <c r="AO251" i="1"/>
  <c r="AM251" i="1"/>
  <c r="AK251" i="1"/>
  <c r="AG251" i="1"/>
  <c r="AE251" i="1"/>
  <c r="AC251" i="1"/>
  <c r="N251" i="1"/>
  <c r="D251" i="1"/>
  <c r="CK244" i="1"/>
  <c r="CI244" i="1"/>
  <c r="CG244" i="1"/>
  <c r="CC244" i="1"/>
  <c r="CA244" i="1"/>
  <c r="BY244" i="1"/>
  <c r="BU244" i="1"/>
  <c r="BS244" i="1"/>
  <c r="BQ244" i="1"/>
  <c r="N244" i="1"/>
  <c r="D244" i="1"/>
  <c r="CK230" i="1"/>
  <c r="CI230" i="1"/>
  <c r="CG230" i="1"/>
  <c r="CC230" i="1"/>
  <c r="CA230" i="1"/>
  <c r="BY230" i="1"/>
  <c r="BS230" i="1"/>
  <c r="W230" i="1"/>
  <c r="T230" i="1"/>
  <c r="S230" i="1"/>
  <c r="N230" i="1"/>
  <c r="G230" i="1"/>
  <c r="D230" i="1"/>
  <c r="CK229" i="1"/>
  <c r="CI229" i="1"/>
  <c r="CG229" i="1"/>
  <c r="CC229" i="1"/>
  <c r="CA229" i="1"/>
  <c r="BY229" i="1"/>
  <c r="BU229" i="1"/>
  <c r="BS229" i="1"/>
  <c r="BQ229" i="1"/>
  <c r="D229" i="1"/>
  <c r="C229" i="1"/>
  <c r="CK228" i="1"/>
  <c r="CI228" i="1"/>
  <c r="CG228" i="1"/>
  <c r="CC228" i="1"/>
  <c r="CA228" i="1"/>
  <c r="BY228" i="1"/>
  <c r="BU228" i="1"/>
  <c r="BS228" i="1"/>
  <c r="BQ228" i="1"/>
  <c r="C228" i="1"/>
  <c r="CC155" i="1"/>
  <c r="CA155" i="1"/>
  <c r="BY155" i="1"/>
  <c r="BU155" i="1"/>
  <c r="BS155" i="1"/>
  <c r="BQ155" i="1"/>
  <c r="W155" i="1"/>
  <c r="CI155" i="1"/>
  <c r="T155" i="1"/>
  <c r="S155" i="1"/>
  <c r="N155" i="1"/>
  <c r="G155" i="1"/>
  <c r="D155" i="1"/>
  <c r="C155" i="1"/>
  <c r="CC153" i="1"/>
  <c r="CA153" i="1"/>
  <c r="BY153" i="1"/>
  <c r="BU153" i="1"/>
  <c r="BS153" i="1"/>
  <c r="BQ153" i="1"/>
  <c r="W153" i="1"/>
  <c r="CI153" i="1"/>
  <c r="T153" i="1"/>
  <c r="S153" i="1"/>
  <c r="N153" i="1"/>
  <c r="G153" i="1"/>
  <c r="D153" i="1"/>
  <c r="C153" i="1"/>
  <c r="CC154" i="1"/>
  <c r="CA154" i="1"/>
  <c r="BY154" i="1"/>
  <c r="BU154" i="1"/>
  <c r="BS154" i="1"/>
  <c r="BQ154" i="1"/>
  <c r="W154" i="1"/>
  <c r="CI154" i="1"/>
  <c r="T154" i="1"/>
  <c r="S154" i="1"/>
  <c r="N154" i="1"/>
  <c r="G154" i="1"/>
  <c r="D154" i="1"/>
  <c r="C154" i="1"/>
  <c r="CK438" i="1"/>
  <c r="CI438" i="1"/>
  <c r="CG438" i="1"/>
  <c r="CC438" i="1"/>
  <c r="CA438" i="1"/>
  <c r="BY438" i="1"/>
  <c r="BU438" i="1"/>
  <c r="BS438" i="1"/>
  <c r="BQ438" i="1"/>
  <c r="W438" i="1"/>
  <c r="T438" i="1"/>
  <c r="S438" i="1"/>
  <c r="G438" i="1"/>
  <c r="D438" i="1"/>
  <c r="C438" i="1"/>
  <c r="CK84" i="1"/>
  <c r="CI84" i="1"/>
  <c r="CG84" i="1"/>
  <c r="W84" i="1"/>
  <c r="BS84" i="1"/>
  <c r="T84" i="1"/>
  <c r="S84" i="1"/>
  <c r="N84" i="1"/>
  <c r="G84" i="1"/>
  <c r="D84" i="1"/>
  <c r="CK85" i="1"/>
  <c r="CI85" i="1"/>
  <c r="CG85" i="1"/>
  <c r="CC85" i="1"/>
  <c r="CA85" i="1"/>
  <c r="BY85" i="1"/>
  <c r="BU85" i="1"/>
  <c r="BS85" i="1"/>
  <c r="BQ85" i="1"/>
  <c r="N85" i="1"/>
  <c r="D85" i="1"/>
  <c r="CK77" i="1"/>
  <c r="CI77" i="1"/>
  <c r="CG77" i="1"/>
  <c r="CC77" i="1"/>
  <c r="CA77" i="1"/>
  <c r="BY77" i="1"/>
  <c r="BU77" i="1"/>
  <c r="BS77" i="1"/>
  <c r="BQ77" i="1"/>
  <c r="N77" i="1"/>
  <c r="D77" i="1"/>
  <c r="CC73" i="1"/>
  <c r="CA73" i="1"/>
  <c r="BY73" i="1"/>
  <c r="BU73" i="1"/>
  <c r="BS73" i="1"/>
  <c r="BQ73" i="1"/>
  <c r="W73" i="1"/>
  <c r="CI73" i="1"/>
  <c r="T73" i="1"/>
  <c r="S73" i="1"/>
  <c r="N73" i="1"/>
  <c r="G73" i="1"/>
  <c r="D73" i="1"/>
  <c r="BM262" i="1"/>
  <c r="CK262" i="1"/>
  <c r="BI262" i="1"/>
  <c r="CG262" i="1"/>
  <c r="BS260" i="1"/>
  <c r="CK250" i="1"/>
  <c r="CC250" i="1"/>
  <c r="BU293" i="1"/>
  <c r="CC293" i="1"/>
  <c r="BY293" i="1"/>
  <c r="BI291" i="1"/>
  <c r="BY291" i="1"/>
  <c r="CC256" i="1"/>
  <c r="BU256" i="1"/>
  <c r="BQ248" i="1"/>
  <c r="CG248" i="1"/>
  <c r="BY249" i="1"/>
  <c r="BQ249" i="1"/>
  <c r="BY265" i="1"/>
  <c r="BQ265" i="1"/>
  <c r="CC265" i="1"/>
  <c r="BU265" i="1"/>
  <c r="BY256" i="1"/>
  <c r="BQ256" i="1"/>
  <c r="CC266" i="1"/>
  <c r="BU248" i="1"/>
  <c r="CK248" i="1"/>
  <c r="AS250" i="1"/>
  <c r="BY250" i="1"/>
  <c r="CK269" i="1"/>
  <c r="CC269" i="1"/>
  <c r="BY290" i="1"/>
  <c r="BQ290" i="1"/>
  <c r="AS291" i="1"/>
  <c r="CC249" i="1"/>
  <c r="BU249" i="1"/>
  <c r="BY266" i="1"/>
  <c r="CK257" i="1"/>
  <c r="CC257" i="1"/>
  <c r="BY268" i="1"/>
  <c r="BQ268" i="1"/>
  <c r="BY269" i="1"/>
  <c r="BI260" i="1"/>
  <c r="BM261" i="1"/>
  <c r="BC261" i="1"/>
  <c r="AS261" i="1"/>
  <c r="AG261" i="1"/>
  <c r="BK261" i="1"/>
  <c r="BA261" i="1"/>
  <c r="AO261" i="1"/>
  <c r="AE261" i="1"/>
  <c r="BE261" i="1"/>
  <c r="AU261" i="1"/>
  <c r="AK261" i="1"/>
  <c r="BI261" i="1"/>
  <c r="AW261" i="1"/>
  <c r="AM261" i="1"/>
  <c r="AC261" i="1"/>
  <c r="CG257" i="1"/>
  <c r="BY257" i="1"/>
  <c r="CC268" i="1"/>
  <c r="BU268" i="1"/>
  <c r="CC290" i="1"/>
  <c r="BU290" i="1"/>
  <c r="BM291" i="1"/>
  <c r="CC291" i="1"/>
  <c r="AG352" i="1"/>
  <c r="AC352" i="1"/>
  <c r="BQ288" i="1"/>
  <c r="BU288" i="1"/>
  <c r="CA84" i="1"/>
  <c r="CG308" i="1"/>
  <c r="CC308" i="1"/>
  <c r="CK308" i="1"/>
  <c r="BQ293" i="1"/>
  <c r="BY347" i="1"/>
  <c r="AS347" i="1"/>
  <c r="AS268" i="1"/>
  <c r="BQ289" i="1"/>
  <c r="AW257" i="1"/>
  <c r="CC289" i="1"/>
  <c r="BU289" i="1"/>
  <c r="AW268" i="1"/>
  <c r="BU386" i="1"/>
  <c r="CG269" i="1"/>
  <c r="BY348" i="1"/>
  <c r="BQ348" i="1"/>
  <c r="BU347" i="1"/>
  <c r="CC347" i="1"/>
  <c r="CC348" i="1"/>
  <c r="BQ267" i="1"/>
  <c r="CG250" i="1"/>
  <c r="AS249" i="1"/>
  <c r="AW250" i="1"/>
  <c r="BQ255" i="1"/>
  <c r="AS257" i="1"/>
  <c r="AW256" i="1"/>
  <c r="AS256" i="1"/>
  <c r="AW249" i="1"/>
  <c r="U230" i="1"/>
  <c r="Y259" i="1"/>
  <c r="CK259" i="1"/>
  <c r="AU259" i="1"/>
  <c r="AK259" i="1"/>
  <c r="BC260" i="1"/>
  <c r="AU260" i="1"/>
  <c r="AG259" i="1"/>
  <c r="BE259" i="1"/>
  <c r="U260" i="1"/>
  <c r="AK260" i="1"/>
  <c r="BM260" i="1"/>
  <c r="BC259" i="1"/>
  <c r="AG260" i="1"/>
  <c r="BE260" i="1"/>
  <c r="Y260" i="1"/>
  <c r="AE260" i="1"/>
  <c r="AO260" i="1"/>
  <c r="BA260" i="1"/>
  <c r="BK260" i="1"/>
  <c r="AC260" i="1"/>
  <c r="AM260" i="1"/>
  <c r="U259" i="1"/>
  <c r="BI259" i="1"/>
  <c r="AE259" i="1"/>
  <c r="AO259" i="1"/>
  <c r="BA259" i="1"/>
  <c r="BK259" i="1"/>
  <c r="AC259" i="1"/>
  <c r="AM259" i="1"/>
  <c r="Y230" i="1"/>
  <c r="BU230" i="1"/>
  <c r="U155" i="1"/>
  <c r="Y155" i="1"/>
  <c r="U153" i="1"/>
  <c r="Y84" i="1"/>
  <c r="U438" i="1"/>
  <c r="Y154" i="1"/>
  <c r="Y153" i="1"/>
  <c r="U154" i="1"/>
  <c r="CG154" i="1"/>
  <c r="U84" i="1"/>
  <c r="Y438" i="1"/>
  <c r="U73" i="1"/>
  <c r="CG73" i="1"/>
  <c r="Y73" i="1"/>
  <c r="CK73" i="1"/>
  <c r="CK155" i="1"/>
  <c r="BQ230" i="1"/>
  <c r="CG260" i="1"/>
  <c r="BQ260" i="1"/>
  <c r="CG153" i="1"/>
  <c r="CK260" i="1"/>
  <c r="BU260" i="1"/>
  <c r="BM259" i="1"/>
  <c r="CK153" i="1"/>
  <c r="CG155" i="1"/>
  <c r="CK154" i="1"/>
  <c r="BU84" i="1"/>
  <c r="CC84" i="1"/>
  <c r="BQ84" i="1"/>
  <c r="BY84" i="1"/>
  <c r="AW260" i="1"/>
  <c r="AS260" i="1"/>
  <c r="AW259" i="1"/>
  <c r="CG259" i="1"/>
  <c r="AS259" i="1"/>
  <c r="CK24" i="1"/>
  <c r="CI24" i="1"/>
  <c r="CG24" i="1"/>
  <c r="CC24" i="1"/>
  <c r="CA24" i="1"/>
  <c r="BY24" i="1"/>
  <c r="BU24" i="1"/>
  <c r="BS24" i="1"/>
  <c r="BQ24" i="1"/>
  <c r="W24" i="1"/>
  <c r="T24" i="1"/>
  <c r="S24" i="1"/>
  <c r="N24" i="1"/>
  <c r="G24" i="1"/>
  <c r="CK25" i="1"/>
  <c r="CI25" i="1"/>
  <c r="CG25" i="1"/>
  <c r="CC25" i="1"/>
  <c r="CA25" i="1"/>
  <c r="BY25" i="1"/>
  <c r="BU25" i="1"/>
  <c r="BS25" i="1"/>
  <c r="BQ25" i="1"/>
  <c r="W25" i="1"/>
  <c r="T25" i="1"/>
  <c r="S25" i="1"/>
  <c r="N25" i="1"/>
  <c r="G25" i="1"/>
  <c r="CK12" i="1"/>
  <c r="CI12" i="1"/>
  <c r="CG12" i="1"/>
  <c r="CC12" i="1"/>
  <c r="CA12" i="1"/>
  <c r="BY12" i="1"/>
  <c r="BU12" i="1"/>
  <c r="BS12" i="1"/>
  <c r="BQ12" i="1"/>
  <c r="W12" i="1"/>
  <c r="T12" i="1"/>
  <c r="S12" i="1"/>
  <c r="N12" i="1"/>
  <c r="G12" i="1"/>
  <c r="U12" i="1"/>
  <c r="Y25" i="1"/>
  <c r="Y24" i="1"/>
  <c r="U24" i="1"/>
  <c r="U25" i="1"/>
  <c r="Y12" i="1"/>
  <c r="C186" i="5"/>
  <c r="C185" i="5"/>
  <c r="C184" i="5"/>
  <c r="C183" i="5"/>
  <c r="C181" i="5"/>
  <c r="C179" i="5"/>
  <c r="C178" i="5"/>
  <c r="C175" i="5"/>
  <c r="C174" i="5"/>
  <c r="C173" i="5"/>
  <c r="H46" i="5"/>
  <c r="K459" i="1"/>
  <c r="C303" i="7"/>
  <c r="AA468" i="1"/>
  <c r="Y468" i="1"/>
  <c r="W468" i="1"/>
  <c r="AA467" i="1"/>
  <c r="Y467" i="1"/>
  <c r="W467" i="1"/>
  <c r="AB464" i="1"/>
  <c r="BQ5" i="1"/>
  <c r="BS5" i="1"/>
  <c r="BU5" i="1"/>
  <c r="BY5" i="1"/>
  <c r="CA5" i="1"/>
  <c r="CC5" i="1"/>
  <c r="CG5" i="1"/>
  <c r="CI5" i="1"/>
  <c r="CK5" i="1"/>
  <c r="AC6" i="1"/>
  <c r="AE6" i="1"/>
  <c r="AM6" i="1"/>
  <c r="AO6" i="1"/>
  <c r="AW6" i="1"/>
  <c r="BA6" i="1"/>
  <c r="BI6" i="1"/>
  <c r="BK6" i="1"/>
  <c r="BQ6" i="1"/>
  <c r="BS6" i="1"/>
  <c r="BU6" i="1"/>
  <c r="BY6" i="1"/>
  <c r="CA6" i="1"/>
  <c r="CC6" i="1"/>
  <c r="CG6" i="1"/>
  <c r="CI6" i="1"/>
  <c r="CK6" i="1"/>
  <c r="BQ9" i="1"/>
  <c r="BS9" i="1"/>
  <c r="BU9" i="1"/>
  <c r="BY9" i="1"/>
  <c r="CA9" i="1"/>
  <c r="CC9" i="1"/>
  <c r="CG9" i="1"/>
  <c r="CI9" i="1"/>
  <c r="CK9" i="1"/>
  <c r="BQ10" i="1"/>
  <c r="BS10" i="1"/>
  <c r="BU10" i="1"/>
  <c r="BY10" i="1"/>
  <c r="CA10" i="1"/>
  <c r="CC10" i="1"/>
  <c r="CG10" i="1"/>
  <c r="CI10" i="1"/>
  <c r="CK10" i="1"/>
  <c r="BQ11" i="1"/>
  <c r="BS11" i="1"/>
  <c r="BU11" i="1"/>
  <c r="BY11" i="1"/>
  <c r="CA11" i="1"/>
  <c r="CC11" i="1"/>
  <c r="CG11" i="1"/>
  <c r="CI11" i="1"/>
  <c r="CK11" i="1"/>
  <c r="BQ13" i="1"/>
  <c r="BS13" i="1"/>
  <c r="BU13" i="1"/>
  <c r="BY13" i="1"/>
  <c r="CA13" i="1"/>
  <c r="CC13" i="1"/>
  <c r="CG13" i="1"/>
  <c r="CI13" i="1"/>
  <c r="CK13" i="1"/>
  <c r="BQ14" i="1"/>
  <c r="BS14" i="1"/>
  <c r="BU14" i="1"/>
  <c r="BY14" i="1"/>
  <c r="CA14" i="1"/>
  <c r="CC14" i="1"/>
  <c r="CG14" i="1"/>
  <c r="CI14" i="1"/>
  <c r="CK14" i="1"/>
  <c r="BQ15" i="1"/>
  <c r="BS15" i="1"/>
  <c r="BU15" i="1"/>
  <c r="BY15" i="1"/>
  <c r="CA15" i="1"/>
  <c r="CC15" i="1"/>
  <c r="CG15" i="1"/>
  <c r="CI15" i="1"/>
  <c r="CK15" i="1"/>
  <c r="BQ16" i="1"/>
  <c r="BS16" i="1"/>
  <c r="BU16" i="1"/>
  <c r="BY16" i="1"/>
  <c r="CA16" i="1"/>
  <c r="CC16" i="1"/>
  <c r="CG16" i="1"/>
  <c r="CI16" i="1"/>
  <c r="CK16" i="1"/>
  <c r="BQ17" i="1"/>
  <c r="BS17" i="1"/>
  <c r="BU17" i="1"/>
  <c r="BY17" i="1"/>
  <c r="CA17" i="1"/>
  <c r="CC17" i="1"/>
  <c r="CG17" i="1"/>
  <c r="CI17" i="1"/>
  <c r="CK17" i="1"/>
  <c r="BQ18" i="1"/>
  <c r="BS18" i="1"/>
  <c r="BU18" i="1"/>
  <c r="BY18" i="1"/>
  <c r="CA18" i="1"/>
  <c r="CC18" i="1"/>
  <c r="CG18" i="1"/>
  <c r="CI18" i="1"/>
  <c r="CK18" i="1"/>
  <c r="BQ19" i="1"/>
  <c r="BS19" i="1"/>
  <c r="BU19" i="1"/>
  <c r="BY19" i="1"/>
  <c r="CA19" i="1"/>
  <c r="CC19" i="1"/>
  <c r="CG19" i="1"/>
  <c r="CI19" i="1"/>
  <c r="CK19" i="1"/>
  <c r="BQ20" i="1"/>
  <c r="BS20" i="1"/>
  <c r="BU20" i="1"/>
  <c r="BY20" i="1"/>
  <c r="CA20" i="1"/>
  <c r="CC20" i="1"/>
  <c r="CG20" i="1"/>
  <c r="CI20" i="1"/>
  <c r="CK20" i="1"/>
  <c r="BQ21" i="1"/>
  <c r="BS21" i="1"/>
  <c r="BU21" i="1"/>
  <c r="BY21" i="1"/>
  <c r="CA21" i="1"/>
  <c r="CC21" i="1"/>
  <c r="CG21" i="1"/>
  <c r="CI21" i="1"/>
  <c r="CK21" i="1"/>
  <c r="BQ22" i="1"/>
  <c r="BS22" i="1"/>
  <c r="BU22" i="1"/>
  <c r="BY22" i="1"/>
  <c r="CA22" i="1"/>
  <c r="CC22" i="1"/>
  <c r="CG22" i="1"/>
  <c r="CI22" i="1"/>
  <c r="CK22" i="1"/>
  <c r="BQ23" i="1"/>
  <c r="BS23" i="1"/>
  <c r="BU23" i="1"/>
  <c r="BY23" i="1"/>
  <c r="CA23" i="1"/>
  <c r="CC23" i="1"/>
  <c r="CG23" i="1"/>
  <c r="CI23" i="1"/>
  <c r="CK23" i="1"/>
  <c r="BQ26" i="1"/>
  <c r="BS26" i="1"/>
  <c r="BU26" i="1"/>
  <c r="BY26" i="1"/>
  <c r="CA26" i="1"/>
  <c r="CC26" i="1"/>
  <c r="CG26" i="1"/>
  <c r="CI26" i="1"/>
  <c r="CK26" i="1"/>
  <c r="BQ27" i="1"/>
  <c r="BS27" i="1"/>
  <c r="BU27" i="1"/>
  <c r="BY27" i="1"/>
  <c r="CA27" i="1"/>
  <c r="CC27" i="1"/>
  <c r="CG27" i="1"/>
  <c r="CI27" i="1"/>
  <c r="CK27" i="1"/>
  <c r="BQ28" i="1"/>
  <c r="BS28" i="1"/>
  <c r="BU28" i="1"/>
  <c r="BY28" i="1"/>
  <c r="CA28" i="1"/>
  <c r="CC28" i="1"/>
  <c r="CG28" i="1"/>
  <c r="CI28" i="1"/>
  <c r="CK28" i="1"/>
  <c r="BQ29" i="1"/>
  <c r="BS29" i="1"/>
  <c r="BU29" i="1"/>
  <c r="BY29" i="1"/>
  <c r="CA29" i="1"/>
  <c r="CC29" i="1"/>
  <c r="CG29" i="1"/>
  <c r="CI29" i="1"/>
  <c r="CK29" i="1"/>
  <c r="BQ30" i="1"/>
  <c r="BS30" i="1"/>
  <c r="BU30" i="1"/>
  <c r="BY30" i="1"/>
  <c r="CA30" i="1"/>
  <c r="CC30" i="1"/>
  <c r="CG30" i="1"/>
  <c r="CI30" i="1"/>
  <c r="CK30" i="1"/>
  <c r="BQ31" i="1"/>
  <c r="BS31" i="1"/>
  <c r="BU31" i="1"/>
  <c r="BY31" i="1"/>
  <c r="CA31" i="1"/>
  <c r="CC31" i="1"/>
  <c r="CG31" i="1"/>
  <c r="CI31" i="1"/>
  <c r="CK31" i="1"/>
  <c r="BQ32" i="1"/>
  <c r="BS32" i="1"/>
  <c r="BU32" i="1"/>
  <c r="BY32" i="1"/>
  <c r="CA32" i="1"/>
  <c r="CC32" i="1"/>
  <c r="CG32" i="1"/>
  <c r="CI32" i="1"/>
  <c r="CK32" i="1"/>
  <c r="BQ33" i="1"/>
  <c r="BS33" i="1"/>
  <c r="BU33" i="1"/>
  <c r="BY33" i="1"/>
  <c r="CA33" i="1"/>
  <c r="CC33" i="1"/>
  <c r="CG33" i="1"/>
  <c r="CI33" i="1"/>
  <c r="CK33" i="1"/>
  <c r="BQ34" i="1"/>
  <c r="BS34" i="1"/>
  <c r="BU34" i="1"/>
  <c r="BY34" i="1"/>
  <c r="CA34" i="1"/>
  <c r="CC34" i="1"/>
  <c r="CG34" i="1"/>
  <c r="CI34" i="1"/>
  <c r="CK34" i="1"/>
  <c r="BQ35" i="1"/>
  <c r="BS35" i="1"/>
  <c r="BU35" i="1"/>
  <c r="BY35" i="1"/>
  <c r="CA35" i="1"/>
  <c r="CC35" i="1"/>
  <c r="CG35" i="1"/>
  <c r="CI35" i="1"/>
  <c r="CK35" i="1"/>
  <c r="BQ36" i="1"/>
  <c r="BS36" i="1"/>
  <c r="BU36" i="1"/>
  <c r="BY36" i="1"/>
  <c r="CA36" i="1"/>
  <c r="CC36" i="1"/>
  <c r="CG36" i="1"/>
  <c r="CI36" i="1"/>
  <c r="CK36" i="1"/>
  <c r="BQ37" i="1"/>
  <c r="BS37" i="1"/>
  <c r="BU37" i="1"/>
  <c r="BY37" i="1"/>
  <c r="CA37" i="1"/>
  <c r="CC37" i="1"/>
  <c r="CG37" i="1"/>
  <c r="CI37" i="1"/>
  <c r="CK37" i="1"/>
  <c r="BQ38" i="1"/>
  <c r="BS38" i="1"/>
  <c r="BU38" i="1"/>
  <c r="BY38" i="1"/>
  <c r="CA38" i="1"/>
  <c r="CC38" i="1"/>
  <c r="CG38" i="1"/>
  <c r="CI38" i="1"/>
  <c r="CK38" i="1"/>
  <c r="BQ39" i="1"/>
  <c r="BS39" i="1"/>
  <c r="BU39" i="1"/>
  <c r="BY39" i="1"/>
  <c r="CA39" i="1"/>
  <c r="CC39" i="1"/>
  <c r="CG39" i="1"/>
  <c r="CI39" i="1"/>
  <c r="CK39" i="1"/>
  <c r="BQ40" i="1"/>
  <c r="BS40" i="1"/>
  <c r="BU40" i="1"/>
  <c r="BY40" i="1"/>
  <c r="CA40" i="1"/>
  <c r="CC40" i="1"/>
  <c r="CG40" i="1"/>
  <c r="CI40" i="1"/>
  <c r="CK40" i="1"/>
  <c r="BQ41" i="1"/>
  <c r="BS41" i="1"/>
  <c r="BU41" i="1"/>
  <c r="BY41" i="1"/>
  <c r="CA41" i="1"/>
  <c r="CC41" i="1"/>
  <c r="CG41" i="1"/>
  <c r="CI41" i="1"/>
  <c r="CK41" i="1"/>
  <c r="BQ42" i="1"/>
  <c r="BS42" i="1"/>
  <c r="BU42" i="1"/>
  <c r="BY42" i="1"/>
  <c r="CA42" i="1"/>
  <c r="CC42" i="1"/>
  <c r="CG42" i="1"/>
  <c r="CI42" i="1"/>
  <c r="CK42" i="1"/>
  <c r="BQ43" i="1"/>
  <c r="BS43" i="1"/>
  <c r="BU43" i="1"/>
  <c r="BY43" i="1"/>
  <c r="CA43" i="1"/>
  <c r="CC43" i="1"/>
  <c r="CG43" i="1"/>
  <c r="CI43" i="1"/>
  <c r="CK43" i="1"/>
  <c r="BQ44" i="1"/>
  <c r="BS44" i="1"/>
  <c r="BU44" i="1"/>
  <c r="BY44" i="1"/>
  <c r="CA44" i="1"/>
  <c r="CC44" i="1"/>
  <c r="CG44" i="1"/>
  <c r="CI44" i="1"/>
  <c r="CK44" i="1"/>
  <c r="BQ45" i="1"/>
  <c r="BS45" i="1"/>
  <c r="BU45" i="1"/>
  <c r="BY45" i="1"/>
  <c r="CA45" i="1"/>
  <c r="CC45" i="1"/>
  <c r="CG45" i="1"/>
  <c r="CI45" i="1"/>
  <c r="CK45" i="1"/>
  <c r="BQ46" i="1"/>
  <c r="BS46" i="1"/>
  <c r="BU46" i="1"/>
  <c r="BY46" i="1"/>
  <c r="CA46" i="1"/>
  <c r="CC46" i="1"/>
  <c r="CG46" i="1"/>
  <c r="CI46" i="1"/>
  <c r="CK46" i="1"/>
  <c r="BQ47" i="1"/>
  <c r="BS47" i="1"/>
  <c r="BU47" i="1"/>
  <c r="BY47" i="1"/>
  <c r="CA47" i="1"/>
  <c r="CC47" i="1"/>
  <c r="CG47" i="1"/>
  <c r="CI47" i="1"/>
  <c r="CK47" i="1"/>
  <c r="BQ48" i="1"/>
  <c r="BS48" i="1"/>
  <c r="BU48" i="1"/>
  <c r="BY48" i="1"/>
  <c r="CA48" i="1"/>
  <c r="CC48" i="1"/>
  <c r="CG48" i="1"/>
  <c r="CI48" i="1"/>
  <c r="CK48" i="1"/>
  <c r="BQ49" i="1"/>
  <c r="BS49" i="1"/>
  <c r="BU49" i="1"/>
  <c r="BY49" i="1"/>
  <c r="CA49" i="1"/>
  <c r="CC49" i="1"/>
  <c r="CG49" i="1"/>
  <c r="CI49" i="1"/>
  <c r="CK49" i="1"/>
  <c r="BQ50" i="1"/>
  <c r="BS50" i="1"/>
  <c r="BU50" i="1"/>
  <c r="BY50" i="1"/>
  <c r="CA50" i="1"/>
  <c r="CC50" i="1"/>
  <c r="CG50" i="1"/>
  <c r="CI50" i="1"/>
  <c r="CK50" i="1"/>
  <c r="BQ51" i="1"/>
  <c r="BS51" i="1"/>
  <c r="BU51" i="1"/>
  <c r="BY51" i="1"/>
  <c r="CA51" i="1"/>
  <c r="CC51" i="1"/>
  <c r="CG51" i="1"/>
  <c r="CI51" i="1"/>
  <c r="CK51" i="1"/>
  <c r="BQ52" i="1"/>
  <c r="BS52" i="1"/>
  <c r="BU52" i="1"/>
  <c r="BY52" i="1"/>
  <c r="CA52" i="1"/>
  <c r="CC52" i="1"/>
  <c r="CG52" i="1"/>
  <c r="CI52" i="1"/>
  <c r="CK52" i="1"/>
  <c r="BQ53" i="1"/>
  <c r="BS53" i="1"/>
  <c r="BU53" i="1"/>
  <c r="BY53" i="1"/>
  <c r="CA53" i="1"/>
  <c r="CC53" i="1"/>
  <c r="CG53" i="1"/>
  <c r="CI53" i="1"/>
  <c r="CK53" i="1"/>
  <c r="BQ54" i="1"/>
  <c r="BS54" i="1"/>
  <c r="BU54" i="1"/>
  <c r="BY54" i="1"/>
  <c r="CA54" i="1"/>
  <c r="CC54" i="1"/>
  <c r="CG54" i="1"/>
  <c r="CI54" i="1"/>
  <c r="CK54" i="1"/>
  <c r="BQ55" i="1"/>
  <c r="BS55" i="1"/>
  <c r="BU55" i="1"/>
  <c r="BY55" i="1"/>
  <c r="CA55" i="1"/>
  <c r="CC55" i="1"/>
  <c r="CG55" i="1"/>
  <c r="CI55" i="1"/>
  <c r="CK55" i="1"/>
  <c r="BQ56" i="1"/>
  <c r="BS56" i="1"/>
  <c r="BU56" i="1"/>
  <c r="BY56" i="1"/>
  <c r="CA56" i="1"/>
  <c r="CC56" i="1"/>
  <c r="CG56" i="1"/>
  <c r="CI56" i="1"/>
  <c r="CK56" i="1"/>
  <c r="BQ57" i="1"/>
  <c r="BS57" i="1"/>
  <c r="BU57" i="1"/>
  <c r="BY57" i="1"/>
  <c r="CA57" i="1"/>
  <c r="CC57" i="1"/>
  <c r="CG57" i="1"/>
  <c r="CI57" i="1"/>
  <c r="CK57" i="1"/>
  <c r="BQ58" i="1"/>
  <c r="BS58" i="1"/>
  <c r="BU58" i="1"/>
  <c r="BY58" i="1"/>
  <c r="CA58" i="1"/>
  <c r="CC58" i="1"/>
  <c r="CG58" i="1"/>
  <c r="CI58" i="1"/>
  <c r="CK58" i="1"/>
  <c r="BQ59" i="1"/>
  <c r="BS59" i="1"/>
  <c r="BU59" i="1"/>
  <c r="BY59" i="1"/>
  <c r="CA59" i="1"/>
  <c r="CC59" i="1"/>
  <c r="CG59" i="1"/>
  <c r="CI59" i="1"/>
  <c r="CK59" i="1"/>
  <c r="BQ60" i="1"/>
  <c r="BS60" i="1"/>
  <c r="BU60" i="1"/>
  <c r="BY60" i="1"/>
  <c r="CA60" i="1"/>
  <c r="CC60" i="1"/>
  <c r="CG60" i="1"/>
  <c r="CI60" i="1"/>
  <c r="CK60" i="1"/>
  <c r="BQ61" i="1"/>
  <c r="BS61" i="1"/>
  <c r="BU61" i="1"/>
  <c r="BY61" i="1"/>
  <c r="CA61" i="1"/>
  <c r="CC61" i="1"/>
  <c r="CG61" i="1"/>
  <c r="CI61" i="1"/>
  <c r="CK61" i="1"/>
  <c r="BQ62" i="1"/>
  <c r="BS62" i="1"/>
  <c r="BU62" i="1"/>
  <c r="BY62" i="1"/>
  <c r="CA62" i="1"/>
  <c r="CC62" i="1"/>
  <c r="CG62" i="1"/>
  <c r="CI62" i="1"/>
  <c r="CK62" i="1"/>
  <c r="BQ63" i="1"/>
  <c r="BS63" i="1"/>
  <c r="BU63" i="1"/>
  <c r="BY63" i="1"/>
  <c r="CA63" i="1"/>
  <c r="CC63" i="1"/>
  <c r="CG63" i="1"/>
  <c r="CI63" i="1"/>
  <c r="CK63" i="1"/>
  <c r="BQ64" i="1"/>
  <c r="BS64" i="1"/>
  <c r="BU64" i="1"/>
  <c r="BY64" i="1"/>
  <c r="CA64" i="1"/>
  <c r="CC64" i="1"/>
  <c r="CG64" i="1"/>
  <c r="CI64" i="1"/>
  <c r="CK64" i="1"/>
  <c r="BQ65" i="1"/>
  <c r="BS65" i="1"/>
  <c r="BU65" i="1"/>
  <c r="BY65" i="1"/>
  <c r="CA65" i="1"/>
  <c r="CC65" i="1"/>
  <c r="CG65" i="1"/>
  <c r="CI65" i="1"/>
  <c r="CK65" i="1"/>
  <c r="BQ66" i="1"/>
  <c r="BS66" i="1"/>
  <c r="BU66" i="1"/>
  <c r="BY66" i="1"/>
  <c r="CA66" i="1"/>
  <c r="CC66" i="1"/>
  <c r="CG66" i="1"/>
  <c r="CI66" i="1"/>
  <c r="CK66" i="1"/>
  <c r="BQ67" i="1"/>
  <c r="BS67" i="1"/>
  <c r="BU67" i="1"/>
  <c r="BY67" i="1"/>
  <c r="CA67" i="1"/>
  <c r="CC67" i="1"/>
  <c r="CG67" i="1"/>
  <c r="CI67" i="1"/>
  <c r="CK67" i="1"/>
  <c r="AC68" i="1"/>
  <c r="AE68" i="1"/>
  <c r="AG68" i="1"/>
  <c r="AK68" i="1"/>
  <c r="AM68" i="1"/>
  <c r="AO68" i="1"/>
  <c r="AS68" i="1"/>
  <c r="AU68" i="1"/>
  <c r="AW68" i="1"/>
  <c r="BA68" i="1"/>
  <c r="BC68" i="1"/>
  <c r="BE68" i="1"/>
  <c r="BI68" i="1"/>
  <c r="BK68" i="1"/>
  <c r="BM68" i="1"/>
  <c r="BQ68" i="1"/>
  <c r="BS68" i="1"/>
  <c r="BU68" i="1"/>
  <c r="BY68" i="1"/>
  <c r="CA68" i="1"/>
  <c r="CC68" i="1"/>
  <c r="CG68" i="1"/>
  <c r="CI68" i="1"/>
  <c r="CK68" i="1"/>
  <c r="BQ69" i="1"/>
  <c r="BS69" i="1"/>
  <c r="BU69" i="1"/>
  <c r="BY69" i="1"/>
  <c r="CA69" i="1"/>
  <c r="CC69" i="1"/>
  <c r="CI69" i="1"/>
  <c r="BQ70" i="1"/>
  <c r="BS70" i="1"/>
  <c r="BU70" i="1"/>
  <c r="BY70" i="1"/>
  <c r="CA70" i="1"/>
  <c r="CC70" i="1"/>
  <c r="BQ71" i="1"/>
  <c r="BS71" i="1"/>
  <c r="BU71" i="1"/>
  <c r="BY71" i="1"/>
  <c r="CA71" i="1"/>
  <c r="CC71" i="1"/>
  <c r="CG71" i="1"/>
  <c r="CI71" i="1"/>
  <c r="CK71" i="1"/>
  <c r="BY74" i="1"/>
  <c r="CA74" i="1"/>
  <c r="CC74" i="1"/>
  <c r="CG75" i="1"/>
  <c r="CI75" i="1"/>
  <c r="CK75" i="1"/>
  <c r="BQ72" i="1"/>
  <c r="BS72" i="1"/>
  <c r="BU72" i="1"/>
  <c r="BQ76" i="1"/>
  <c r="BS76" i="1"/>
  <c r="BU76" i="1"/>
  <c r="BQ78" i="1"/>
  <c r="BS78" i="1"/>
  <c r="BU78" i="1"/>
  <c r="BY78" i="1"/>
  <c r="CA78" i="1"/>
  <c r="CC78" i="1"/>
  <c r="CG78" i="1"/>
  <c r="CI78" i="1"/>
  <c r="CK78" i="1"/>
  <c r="BY83" i="1"/>
  <c r="CA83" i="1"/>
  <c r="CC83" i="1"/>
  <c r="BY80" i="1"/>
  <c r="CA80" i="1"/>
  <c r="CC80" i="1"/>
  <c r="CG80" i="1"/>
  <c r="CI80" i="1"/>
  <c r="CK80" i="1"/>
  <c r="BQ79" i="1"/>
  <c r="BS79" i="1"/>
  <c r="BU79" i="1"/>
  <c r="BY79" i="1"/>
  <c r="CA79" i="1"/>
  <c r="CC79" i="1"/>
  <c r="CG81" i="1"/>
  <c r="CI81" i="1"/>
  <c r="CK81" i="1"/>
  <c r="BQ82" i="1"/>
  <c r="BS82" i="1"/>
  <c r="BU82" i="1"/>
  <c r="BY82" i="1"/>
  <c r="CA82" i="1"/>
  <c r="CC82" i="1"/>
  <c r="BQ86" i="1"/>
  <c r="BS86" i="1"/>
  <c r="BU86" i="1"/>
  <c r="BY86" i="1"/>
  <c r="CA86" i="1"/>
  <c r="CC86" i="1"/>
  <c r="CG86" i="1"/>
  <c r="CI86" i="1"/>
  <c r="CK86" i="1"/>
  <c r="BY87" i="1"/>
  <c r="CA87" i="1"/>
  <c r="CC87" i="1"/>
  <c r="CG87" i="1"/>
  <c r="CI87" i="1"/>
  <c r="CK87" i="1"/>
  <c r="CG88" i="1"/>
  <c r="CI88" i="1"/>
  <c r="CK88" i="1"/>
  <c r="BQ89" i="1"/>
  <c r="BS89" i="1"/>
  <c r="BU89" i="1"/>
  <c r="BY89" i="1"/>
  <c r="CA89" i="1"/>
  <c r="CC89" i="1"/>
  <c r="CG89" i="1"/>
  <c r="CI89" i="1"/>
  <c r="CK89" i="1"/>
  <c r="BY90" i="1"/>
  <c r="CA90" i="1"/>
  <c r="CC90" i="1"/>
  <c r="CG90" i="1"/>
  <c r="CI90" i="1"/>
  <c r="CK90" i="1"/>
  <c r="BQ91" i="1"/>
  <c r="BS91" i="1"/>
  <c r="BU91" i="1"/>
  <c r="CG91" i="1"/>
  <c r="CI91" i="1"/>
  <c r="CK91" i="1"/>
  <c r="BQ92" i="1"/>
  <c r="BS92" i="1"/>
  <c r="BU92" i="1"/>
  <c r="BY92" i="1"/>
  <c r="CA92" i="1"/>
  <c r="CC92" i="1"/>
  <c r="CG92" i="1"/>
  <c r="CI92" i="1"/>
  <c r="CK92" i="1"/>
  <c r="BY93" i="1"/>
  <c r="CA93" i="1"/>
  <c r="CC93" i="1"/>
  <c r="CG93" i="1"/>
  <c r="CI93" i="1"/>
  <c r="CK93" i="1"/>
  <c r="CG94" i="1"/>
  <c r="CI94" i="1"/>
  <c r="CK94" i="1"/>
  <c r="BQ95" i="1"/>
  <c r="BS95" i="1"/>
  <c r="BU95" i="1"/>
  <c r="CG95" i="1"/>
  <c r="CI95" i="1"/>
  <c r="CK95" i="1"/>
  <c r="BS96" i="1"/>
  <c r="BY96" i="1"/>
  <c r="CA96" i="1"/>
  <c r="CC96" i="1"/>
  <c r="CG96" i="1"/>
  <c r="CI96" i="1"/>
  <c r="CK96" i="1"/>
  <c r="BQ97" i="1"/>
  <c r="BS97" i="1"/>
  <c r="BU97" i="1"/>
  <c r="BY97" i="1"/>
  <c r="CA97" i="1"/>
  <c r="CC97" i="1"/>
  <c r="CG97" i="1"/>
  <c r="CI97" i="1"/>
  <c r="CK97" i="1"/>
  <c r="AC98" i="1"/>
  <c r="AE98" i="1"/>
  <c r="AG98" i="1"/>
  <c r="AK98" i="1"/>
  <c r="AM98" i="1"/>
  <c r="AO98" i="1"/>
  <c r="AS98" i="1"/>
  <c r="AU98" i="1"/>
  <c r="AW98" i="1"/>
  <c r="BA98" i="1"/>
  <c r="BC98" i="1"/>
  <c r="BE98" i="1"/>
  <c r="BI98" i="1"/>
  <c r="BK98" i="1"/>
  <c r="BM98" i="1"/>
  <c r="BQ98" i="1"/>
  <c r="BS98" i="1"/>
  <c r="BU98" i="1"/>
  <c r="BY98" i="1"/>
  <c r="CA98" i="1"/>
  <c r="CC98" i="1"/>
  <c r="CG98" i="1"/>
  <c r="CI98" i="1"/>
  <c r="CK98" i="1"/>
  <c r="BQ99" i="1"/>
  <c r="BS99" i="1"/>
  <c r="BU99" i="1"/>
  <c r="BY99" i="1"/>
  <c r="CA99" i="1"/>
  <c r="CC99" i="1"/>
  <c r="BY100" i="1"/>
  <c r="CA100" i="1"/>
  <c r="CC100" i="1"/>
  <c r="CI100" i="1"/>
  <c r="BQ102" i="1"/>
  <c r="BS102" i="1"/>
  <c r="BU102" i="1"/>
  <c r="BY102" i="1"/>
  <c r="CA102" i="1"/>
  <c r="CC102" i="1"/>
  <c r="CG102" i="1"/>
  <c r="CI102" i="1"/>
  <c r="CK102" i="1"/>
  <c r="BY103" i="1"/>
  <c r="CA103" i="1"/>
  <c r="CC103" i="1"/>
  <c r="BQ104" i="1"/>
  <c r="BS104" i="1"/>
  <c r="BU104" i="1"/>
  <c r="BQ105" i="1"/>
  <c r="BS105" i="1"/>
  <c r="BU105" i="1"/>
  <c r="BY105" i="1"/>
  <c r="CA105" i="1"/>
  <c r="CC105" i="1"/>
  <c r="BY106" i="1"/>
  <c r="CA106" i="1"/>
  <c r="CC106" i="1"/>
  <c r="BY107" i="1"/>
  <c r="CA107" i="1"/>
  <c r="CC107" i="1"/>
  <c r="CG107" i="1"/>
  <c r="CI107" i="1"/>
  <c r="CK107" i="1"/>
  <c r="CG108" i="1"/>
  <c r="CI108" i="1"/>
  <c r="CK108" i="1"/>
  <c r="BQ109" i="1"/>
  <c r="BS109" i="1"/>
  <c r="BU109" i="1"/>
  <c r="BY109" i="1"/>
  <c r="CA109" i="1"/>
  <c r="CC109" i="1"/>
  <c r="CG109" i="1"/>
  <c r="CI109" i="1"/>
  <c r="CK109" i="1"/>
  <c r="AE110" i="1"/>
  <c r="AO110" i="1"/>
  <c r="BA110" i="1"/>
  <c r="BK110" i="1"/>
  <c r="BQ110" i="1"/>
  <c r="BS110" i="1"/>
  <c r="BU110" i="1"/>
  <c r="BY110" i="1"/>
  <c r="CA110" i="1"/>
  <c r="CC110" i="1"/>
  <c r="CG110" i="1"/>
  <c r="CI110" i="1"/>
  <c r="CK110" i="1"/>
  <c r="BQ111" i="1"/>
  <c r="BS111" i="1"/>
  <c r="BU111" i="1"/>
  <c r="BY111" i="1"/>
  <c r="CA111" i="1"/>
  <c r="CC111" i="1"/>
  <c r="CG111" i="1"/>
  <c r="CI111" i="1"/>
  <c r="CK111" i="1"/>
  <c r="BQ112" i="1"/>
  <c r="BS112" i="1"/>
  <c r="BU112" i="1"/>
  <c r="BY112" i="1"/>
  <c r="CA112" i="1"/>
  <c r="CC112" i="1"/>
  <c r="CG112" i="1"/>
  <c r="CI112" i="1"/>
  <c r="CK112" i="1"/>
  <c r="BQ113" i="1"/>
  <c r="BS113" i="1"/>
  <c r="BU113" i="1"/>
  <c r="BY113" i="1"/>
  <c r="CA113" i="1"/>
  <c r="CC113" i="1"/>
  <c r="CG113" i="1"/>
  <c r="CI113" i="1"/>
  <c r="CK113" i="1"/>
  <c r="BQ114" i="1"/>
  <c r="BS114" i="1"/>
  <c r="BU114" i="1"/>
  <c r="BY114" i="1"/>
  <c r="CA114" i="1"/>
  <c r="CC114" i="1"/>
  <c r="CG114" i="1"/>
  <c r="CI114" i="1"/>
  <c r="CK114" i="1"/>
  <c r="BQ115" i="1"/>
  <c r="BS115" i="1"/>
  <c r="BU115" i="1"/>
  <c r="BY115" i="1"/>
  <c r="CA115" i="1"/>
  <c r="CC115" i="1"/>
  <c r="CG115" i="1"/>
  <c r="CI115" i="1"/>
  <c r="CK115" i="1"/>
  <c r="BQ116" i="1"/>
  <c r="BS116" i="1"/>
  <c r="BU116" i="1"/>
  <c r="BY116" i="1"/>
  <c r="CA116" i="1"/>
  <c r="CC116" i="1"/>
  <c r="CG116" i="1"/>
  <c r="CI116" i="1"/>
  <c r="CK116" i="1"/>
  <c r="BQ117" i="1"/>
  <c r="BS117" i="1"/>
  <c r="BU117" i="1"/>
  <c r="BY117" i="1"/>
  <c r="CA117" i="1"/>
  <c r="CC117" i="1"/>
  <c r="CG117" i="1"/>
  <c r="CI117" i="1"/>
  <c r="CK117" i="1"/>
  <c r="BQ118" i="1"/>
  <c r="BS118" i="1"/>
  <c r="BU118" i="1"/>
  <c r="BY118" i="1"/>
  <c r="CA118" i="1"/>
  <c r="CC118" i="1"/>
  <c r="CG118" i="1"/>
  <c r="CI118" i="1"/>
  <c r="CK118" i="1"/>
  <c r="BQ119" i="1"/>
  <c r="BS119" i="1"/>
  <c r="BU119" i="1"/>
  <c r="BY119" i="1"/>
  <c r="CA119" i="1"/>
  <c r="CC119" i="1"/>
  <c r="CG119" i="1"/>
  <c r="CI119" i="1"/>
  <c r="CK119" i="1"/>
  <c r="BQ120" i="1"/>
  <c r="BS120" i="1"/>
  <c r="BU120" i="1"/>
  <c r="BY120" i="1"/>
  <c r="CA120" i="1"/>
  <c r="CC120" i="1"/>
  <c r="CG120" i="1"/>
  <c r="CI120" i="1"/>
  <c r="CK120" i="1"/>
  <c r="BQ121" i="1"/>
  <c r="BS121" i="1"/>
  <c r="BU121" i="1"/>
  <c r="BY121" i="1"/>
  <c r="CA121" i="1"/>
  <c r="CC121" i="1"/>
  <c r="CG121" i="1"/>
  <c r="CI121" i="1"/>
  <c r="CK121" i="1"/>
  <c r="BQ122" i="1"/>
  <c r="BS122" i="1"/>
  <c r="BU122" i="1"/>
  <c r="BY122" i="1"/>
  <c r="CA122" i="1"/>
  <c r="CC122" i="1"/>
  <c r="CG122" i="1"/>
  <c r="CI122" i="1"/>
  <c r="CK122" i="1"/>
  <c r="BQ123" i="1"/>
  <c r="BS123" i="1"/>
  <c r="BU123" i="1"/>
  <c r="BY123" i="1"/>
  <c r="CA123" i="1"/>
  <c r="CC123" i="1"/>
  <c r="CG123" i="1"/>
  <c r="CI123" i="1"/>
  <c r="CK123" i="1"/>
  <c r="BQ124" i="1"/>
  <c r="BS124" i="1"/>
  <c r="BU124" i="1"/>
  <c r="BY124" i="1"/>
  <c r="CA124" i="1"/>
  <c r="CC124" i="1"/>
  <c r="CG124" i="1"/>
  <c r="CI124" i="1"/>
  <c r="CK124" i="1"/>
  <c r="BQ125" i="1"/>
  <c r="BS125" i="1"/>
  <c r="BU125" i="1"/>
  <c r="BY125" i="1"/>
  <c r="CA125" i="1"/>
  <c r="CC125" i="1"/>
  <c r="CG125" i="1"/>
  <c r="CI125" i="1"/>
  <c r="CK125" i="1"/>
  <c r="BQ126" i="1"/>
  <c r="BS126" i="1"/>
  <c r="BU126" i="1"/>
  <c r="BY126" i="1"/>
  <c r="CA126" i="1"/>
  <c r="CC126" i="1"/>
  <c r="CG126" i="1"/>
  <c r="CI126" i="1"/>
  <c r="CK126" i="1"/>
  <c r="BQ127" i="1"/>
  <c r="BS127" i="1"/>
  <c r="BU127" i="1"/>
  <c r="BY127" i="1"/>
  <c r="CA127" i="1"/>
  <c r="CC127" i="1"/>
  <c r="CG127" i="1"/>
  <c r="CI127" i="1"/>
  <c r="CK127" i="1"/>
  <c r="BQ128" i="1"/>
  <c r="BS128" i="1"/>
  <c r="BU128" i="1"/>
  <c r="BY128" i="1"/>
  <c r="CA128" i="1"/>
  <c r="CC128" i="1"/>
  <c r="CG128" i="1"/>
  <c r="CI128" i="1"/>
  <c r="CK128" i="1"/>
  <c r="BQ129" i="1"/>
  <c r="BS129" i="1"/>
  <c r="BU129" i="1"/>
  <c r="BY129" i="1"/>
  <c r="CA129" i="1"/>
  <c r="CC129" i="1"/>
  <c r="CG129" i="1"/>
  <c r="CI129" i="1"/>
  <c r="CK129" i="1"/>
  <c r="BQ130" i="1"/>
  <c r="BS130" i="1"/>
  <c r="BU130" i="1"/>
  <c r="BY130" i="1"/>
  <c r="CA130" i="1"/>
  <c r="CC130" i="1"/>
  <c r="CG130" i="1"/>
  <c r="CI130" i="1"/>
  <c r="CK130" i="1"/>
  <c r="BQ131" i="1"/>
  <c r="BS131" i="1"/>
  <c r="BU131" i="1"/>
  <c r="BY131" i="1"/>
  <c r="CA131" i="1"/>
  <c r="CC131" i="1"/>
  <c r="CG131" i="1"/>
  <c r="CI131" i="1"/>
  <c r="CK131" i="1"/>
  <c r="BQ132" i="1"/>
  <c r="BS132" i="1"/>
  <c r="BU132" i="1"/>
  <c r="BY132" i="1"/>
  <c r="CA132" i="1"/>
  <c r="CC132" i="1"/>
  <c r="CG132" i="1"/>
  <c r="CI132" i="1"/>
  <c r="CK132" i="1"/>
  <c r="BQ133" i="1"/>
  <c r="BS133" i="1"/>
  <c r="BU133" i="1"/>
  <c r="BY133" i="1"/>
  <c r="CA133" i="1"/>
  <c r="CC133" i="1"/>
  <c r="CG133" i="1"/>
  <c r="CI133" i="1"/>
  <c r="CK133" i="1"/>
  <c r="BQ134" i="1"/>
  <c r="BS134" i="1"/>
  <c r="BU134" i="1"/>
  <c r="BY134" i="1"/>
  <c r="CA134" i="1"/>
  <c r="CC134" i="1"/>
  <c r="CG134" i="1"/>
  <c r="CI134" i="1"/>
  <c r="CK134" i="1"/>
  <c r="BQ135" i="1"/>
  <c r="BS135" i="1"/>
  <c r="BU135" i="1"/>
  <c r="BY135" i="1"/>
  <c r="CA135" i="1"/>
  <c r="CC135" i="1"/>
  <c r="CG135" i="1"/>
  <c r="CI135" i="1"/>
  <c r="CK135" i="1"/>
  <c r="BQ136" i="1"/>
  <c r="BS136" i="1"/>
  <c r="BU136" i="1"/>
  <c r="BY136" i="1"/>
  <c r="CA136" i="1"/>
  <c r="CC136" i="1"/>
  <c r="CG136" i="1"/>
  <c r="CI136" i="1"/>
  <c r="CK136" i="1"/>
  <c r="BQ137" i="1"/>
  <c r="BS137" i="1"/>
  <c r="BU137" i="1"/>
  <c r="BY137" i="1"/>
  <c r="CA137" i="1"/>
  <c r="CC137" i="1"/>
  <c r="CG137" i="1"/>
  <c r="CI137" i="1"/>
  <c r="CK137" i="1"/>
  <c r="BQ138" i="1"/>
  <c r="BS138" i="1"/>
  <c r="BU138" i="1"/>
  <c r="BY138" i="1"/>
  <c r="CA138" i="1"/>
  <c r="CC138" i="1"/>
  <c r="CI138" i="1"/>
  <c r="BY139" i="1"/>
  <c r="CA139" i="1"/>
  <c r="CC139" i="1"/>
  <c r="CG139" i="1"/>
  <c r="CI139" i="1"/>
  <c r="CK139" i="1"/>
  <c r="BQ140" i="1"/>
  <c r="BS140" i="1"/>
  <c r="BU140" i="1"/>
  <c r="BY140" i="1"/>
  <c r="CA140" i="1"/>
  <c r="CC140" i="1"/>
  <c r="CG140" i="1"/>
  <c r="CI140" i="1"/>
  <c r="CK140" i="1"/>
  <c r="AC141" i="1"/>
  <c r="AK141" i="1"/>
  <c r="AM141" i="1"/>
  <c r="AU141" i="1"/>
  <c r="AW141" i="1"/>
  <c r="BE141" i="1"/>
  <c r="BI141" i="1"/>
  <c r="BQ141" i="1"/>
  <c r="BS141" i="1"/>
  <c r="BU141" i="1"/>
  <c r="BY141" i="1"/>
  <c r="CA141" i="1"/>
  <c r="CC141" i="1"/>
  <c r="CG141" i="1"/>
  <c r="CI141" i="1"/>
  <c r="CK141" i="1"/>
  <c r="BQ142" i="1"/>
  <c r="BS142" i="1"/>
  <c r="BU142" i="1"/>
  <c r="BY142" i="1"/>
  <c r="CA142" i="1"/>
  <c r="CC142" i="1"/>
  <c r="CG142" i="1"/>
  <c r="CI142" i="1"/>
  <c r="CK142" i="1"/>
  <c r="BQ143" i="1"/>
  <c r="BS143" i="1"/>
  <c r="BU143" i="1"/>
  <c r="BY143" i="1"/>
  <c r="CA143" i="1"/>
  <c r="CC143" i="1"/>
  <c r="CG143" i="1"/>
  <c r="CI143" i="1"/>
  <c r="CK143" i="1"/>
  <c r="BQ144" i="1"/>
  <c r="BS144" i="1"/>
  <c r="BU144" i="1"/>
  <c r="BY144" i="1"/>
  <c r="CA144" i="1"/>
  <c r="CC144" i="1"/>
  <c r="BY145" i="1"/>
  <c r="CA145" i="1"/>
  <c r="CC145" i="1"/>
  <c r="BY146" i="1"/>
  <c r="CA146" i="1"/>
  <c r="CC146" i="1"/>
  <c r="BQ147" i="1"/>
  <c r="BS147" i="1"/>
  <c r="BU147" i="1"/>
  <c r="BY147" i="1"/>
  <c r="CA147" i="1"/>
  <c r="CC147" i="1"/>
  <c r="BQ148" i="1"/>
  <c r="BS148" i="1"/>
  <c r="BU148" i="1"/>
  <c r="BY148" i="1"/>
  <c r="CA148" i="1"/>
  <c r="CC148" i="1"/>
  <c r="AW149" i="1"/>
  <c r="BQ149" i="1"/>
  <c r="BS149" i="1"/>
  <c r="BU149" i="1"/>
  <c r="BY149" i="1"/>
  <c r="CA149" i="1"/>
  <c r="CC149" i="1"/>
  <c r="CG149" i="1"/>
  <c r="CI149" i="1"/>
  <c r="CK149" i="1"/>
  <c r="BY150" i="1"/>
  <c r="CA150" i="1"/>
  <c r="CC150" i="1"/>
  <c r="BQ151" i="1"/>
  <c r="BS151" i="1"/>
  <c r="BU151" i="1"/>
  <c r="BQ205" i="1"/>
  <c r="BS205" i="1"/>
  <c r="BU205" i="1"/>
  <c r="BY205" i="1"/>
  <c r="CA205" i="1"/>
  <c r="CC205" i="1"/>
  <c r="CG205" i="1"/>
  <c r="CI205" i="1"/>
  <c r="CK205" i="1"/>
  <c r="BY206" i="1"/>
  <c r="CA206" i="1"/>
  <c r="CC206" i="1"/>
  <c r="CG206" i="1"/>
  <c r="CI206" i="1"/>
  <c r="CK206" i="1"/>
  <c r="BQ207" i="1"/>
  <c r="BS207" i="1"/>
  <c r="BU207" i="1"/>
  <c r="CG208" i="1"/>
  <c r="CI208" i="1"/>
  <c r="CK208" i="1"/>
  <c r="CA209" i="1"/>
  <c r="BQ152" i="1"/>
  <c r="BS152" i="1"/>
  <c r="BU152" i="1"/>
  <c r="BY152" i="1"/>
  <c r="CA152" i="1"/>
  <c r="CC152" i="1"/>
  <c r="CG152" i="1"/>
  <c r="CI152" i="1"/>
  <c r="CK152" i="1"/>
  <c r="BY156" i="1"/>
  <c r="CA156" i="1"/>
  <c r="CC156" i="1"/>
  <c r="CI156" i="1"/>
  <c r="BQ158" i="1"/>
  <c r="BS158" i="1"/>
  <c r="BU158" i="1"/>
  <c r="BY158" i="1"/>
  <c r="CA158" i="1"/>
  <c r="CC158" i="1"/>
  <c r="CG158" i="1"/>
  <c r="CI158" i="1"/>
  <c r="CK158" i="1"/>
  <c r="BQ159" i="1"/>
  <c r="BS159" i="1"/>
  <c r="BU159" i="1"/>
  <c r="BY160" i="1"/>
  <c r="CA160" i="1"/>
  <c r="CC160" i="1"/>
  <c r="BQ161" i="1"/>
  <c r="BS161" i="1"/>
  <c r="BU161" i="1"/>
  <c r="BS162" i="1"/>
  <c r="BY162" i="1"/>
  <c r="CA162" i="1"/>
  <c r="CC162" i="1"/>
  <c r="BQ163" i="1"/>
  <c r="BS163" i="1"/>
  <c r="BU163" i="1"/>
  <c r="BY164" i="1"/>
  <c r="CA164" i="1"/>
  <c r="CC164" i="1"/>
  <c r="CG165" i="1"/>
  <c r="CI165" i="1"/>
  <c r="CK165" i="1"/>
  <c r="CG167" i="1"/>
  <c r="CI167" i="1"/>
  <c r="CK167" i="1"/>
  <c r="CG168" i="1"/>
  <c r="CI168" i="1"/>
  <c r="CK168" i="1"/>
  <c r="CG169" i="1"/>
  <c r="CI169" i="1"/>
  <c r="CK169" i="1"/>
  <c r="BQ170" i="1"/>
  <c r="BS170" i="1"/>
  <c r="BU170" i="1"/>
  <c r="BQ171" i="1"/>
  <c r="BS171" i="1"/>
  <c r="BU171" i="1"/>
  <c r="BY171" i="1"/>
  <c r="CA171" i="1"/>
  <c r="CC171" i="1"/>
  <c r="CG171" i="1"/>
  <c r="CI171" i="1"/>
  <c r="CK171" i="1"/>
  <c r="BY172" i="1"/>
  <c r="CA172" i="1"/>
  <c r="CC172" i="1"/>
  <c r="CA173" i="1"/>
  <c r="CG174" i="1"/>
  <c r="CI174" i="1"/>
  <c r="CK174" i="1"/>
  <c r="BQ175" i="1"/>
  <c r="BS175" i="1"/>
  <c r="BU175" i="1"/>
  <c r="BY175" i="1"/>
  <c r="CA175" i="1"/>
  <c r="CC175" i="1"/>
  <c r="CG175" i="1"/>
  <c r="CI175" i="1"/>
  <c r="CK175" i="1"/>
  <c r="BQ176" i="1"/>
  <c r="BS176" i="1"/>
  <c r="BU176" i="1"/>
  <c r="BQ177" i="1"/>
  <c r="BS177" i="1"/>
  <c r="BU177" i="1"/>
  <c r="BY177" i="1"/>
  <c r="CA177" i="1"/>
  <c r="CC177" i="1"/>
  <c r="BY178" i="1"/>
  <c r="CA178" i="1"/>
  <c r="CC178" i="1"/>
  <c r="BQ180" i="1"/>
  <c r="BS180" i="1"/>
  <c r="BU180" i="1"/>
  <c r="BY180" i="1"/>
  <c r="CA180" i="1"/>
  <c r="CC180" i="1"/>
  <c r="CG180" i="1"/>
  <c r="CI180" i="1"/>
  <c r="CK180" i="1"/>
  <c r="BY181" i="1"/>
  <c r="CA181" i="1"/>
  <c r="CC181" i="1"/>
  <c r="CG181" i="1"/>
  <c r="CI181" i="1"/>
  <c r="CK181" i="1"/>
  <c r="CG182" i="1"/>
  <c r="CI182" i="1"/>
  <c r="CK182" i="1"/>
  <c r="BQ183" i="1"/>
  <c r="BS183" i="1"/>
  <c r="BU183" i="1"/>
  <c r="BY184" i="1"/>
  <c r="CA184" i="1"/>
  <c r="CC184" i="1"/>
  <c r="BQ185" i="1"/>
  <c r="BS185" i="1"/>
  <c r="BU185" i="1"/>
  <c r="BY185" i="1"/>
  <c r="CA185" i="1"/>
  <c r="CC185" i="1"/>
  <c r="BQ186" i="1"/>
  <c r="BS186" i="1"/>
  <c r="BU186" i="1"/>
  <c r="BY186" i="1"/>
  <c r="CA186" i="1"/>
  <c r="CC186" i="1"/>
  <c r="CG186" i="1"/>
  <c r="CI186" i="1"/>
  <c r="CK186" i="1"/>
  <c r="BQ187" i="1"/>
  <c r="BS187" i="1"/>
  <c r="BU187" i="1"/>
  <c r="BY187" i="1"/>
  <c r="CA187" i="1"/>
  <c r="CC187" i="1"/>
  <c r="CG187" i="1"/>
  <c r="CI187" i="1"/>
  <c r="CK187" i="1"/>
  <c r="BQ188" i="1"/>
  <c r="BS188" i="1"/>
  <c r="BU188" i="1"/>
  <c r="BY188" i="1"/>
  <c r="CA188" i="1"/>
  <c r="CC188" i="1"/>
  <c r="CI188" i="1"/>
  <c r="BQ189" i="1"/>
  <c r="BS189" i="1"/>
  <c r="BU189" i="1"/>
  <c r="BY189" i="1"/>
  <c r="CA189" i="1"/>
  <c r="CC189" i="1"/>
  <c r="BY190" i="1"/>
  <c r="CA190" i="1"/>
  <c r="CC190" i="1"/>
  <c r="BY191" i="1"/>
  <c r="CA191" i="1"/>
  <c r="CC191" i="1"/>
  <c r="CI191" i="1"/>
  <c r="BQ192" i="1"/>
  <c r="BS192" i="1"/>
  <c r="BU192" i="1"/>
  <c r="BY192" i="1"/>
  <c r="CA192" i="1"/>
  <c r="CC192" i="1"/>
  <c r="BQ193" i="1"/>
  <c r="BS193" i="1"/>
  <c r="BU193" i="1"/>
  <c r="BY193" i="1"/>
  <c r="CA193" i="1"/>
  <c r="CC193" i="1"/>
  <c r="CG193" i="1"/>
  <c r="CI193" i="1"/>
  <c r="CK193" i="1"/>
  <c r="BY194" i="1"/>
  <c r="CA194" i="1"/>
  <c r="CC194" i="1"/>
  <c r="BQ195" i="1"/>
  <c r="BS195" i="1"/>
  <c r="BU195" i="1"/>
  <c r="BQ196" i="1"/>
  <c r="BS196" i="1"/>
  <c r="BU196" i="1"/>
  <c r="BY196" i="1"/>
  <c r="CA196" i="1"/>
  <c r="CC196" i="1"/>
  <c r="BQ197" i="1"/>
  <c r="BS197" i="1"/>
  <c r="BU197" i="1"/>
  <c r="BY197" i="1"/>
  <c r="CA197" i="1"/>
  <c r="CC197" i="1"/>
  <c r="BQ198" i="1"/>
  <c r="BS198" i="1"/>
  <c r="BU198" i="1"/>
  <c r="BY198" i="1"/>
  <c r="CA198" i="1"/>
  <c r="CC198" i="1"/>
  <c r="BQ199" i="1"/>
  <c r="BS199" i="1"/>
  <c r="BU199" i="1"/>
  <c r="BY199" i="1"/>
  <c r="CA199" i="1"/>
  <c r="CC199" i="1"/>
  <c r="BY200" i="1"/>
  <c r="CA200" i="1"/>
  <c r="CC200" i="1"/>
  <c r="CG201" i="1"/>
  <c r="CI201" i="1"/>
  <c r="CK201" i="1"/>
  <c r="BQ203" i="1"/>
  <c r="BS203" i="1"/>
  <c r="BU203" i="1"/>
  <c r="BY203" i="1"/>
  <c r="CA203" i="1"/>
  <c r="CC203" i="1"/>
  <c r="CG203" i="1"/>
  <c r="CI203" i="1"/>
  <c r="CK203" i="1"/>
  <c r="BQ204" i="1"/>
  <c r="BS204" i="1"/>
  <c r="BU204" i="1"/>
  <c r="BY204" i="1"/>
  <c r="CA204" i="1"/>
  <c r="CC204" i="1"/>
  <c r="CG204" i="1"/>
  <c r="CI204" i="1"/>
  <c r="CK204" i="1"/>
  <c r="BQ210" i="1"/>
  <c r="BS210" i="1"/>
  <c r="BU210" i="1"/>
  <c r="BY210" i="1"/>
  <c r="CA210" i="1"/>
  <c r="CC210" i="1"/>
  <c r="CG210" i="1"/>
  <c r="CI210" i="1"/>
  <c r="CK210" i="1"/>
  <c r="BS211" i="1"/>
  <c r="BY211" i="1"/>
  <c r="CA211" i="1"/>
  <c r="CC211" i="1"/>
  <c r="BY213" i="1"/>
  <c r="CA213" i="1"/>
  <c r="CC213" i="1"/>
  <c r="BY214" i="1"/>
  <c r="CA214" i="1"/>
  <c r="CC214" i="1"/>
  <c r="CG215" i="1"/>
  <c r="CI215" i="1"/>
  <c r="CK215" i="1"/>
  <c r="BQ216" i="1"/>
  <c r="BS216" i="1"/>
  <c r="BU216" i="1"/>
  <c r="BY217" i="1"/>
  <c r="CA217" i="1"/>
  <c r="CC217" i="1"/>
  <c r="CG218" i="1"/>
  <c r="CI218" i="1"/>
  <c r="CK218" i="1"/>
  <c r="BQ219" i="1"/>
  <c r="BS219" i="1"/>
  <c r="BU219" i="1"/>
  <c r="BY219" i="1"/>
  <c r="CA219" i="1"/>
  <c r="CC219" i="1"/>
  <c r="CG219" i="1"/>
  <c r="CI219" i="1"/>
  <c r="CK219" i="1"/>
  <c r="BS220" i="1"/>
  <c r="BY220" i="1"/>
  <c r="CA220" i="1"/>
  <c r="CC220" i="1"/>
  <c r="BY221" i="1"/>
  <c r="CA221" i="1"/>
  <c r="CC221" i="1"/>
  <c r="BY222" i="1"/>
  <c r="CA222" i="1"/>
  <c r="CC222" i="1"/>
  <c r="BY223" i="1"/>
  <c r="CA223" i="1"/>
  <c r="CC223" i="1"/>
  <c r="CG224" i="1"/>
  <c r="CI224" i="1"/>
  <c r="CK224" i="1"/>
  <c r="BQ225" i="1"/>
  <c r="BS225" i="1"/>
  <c r="BU225" i="1"/>
  <c r="BY226" i="1"/>
  <c r="CA226" i="1"/>
  <c r="CC226" i="1"/>
  <c r="CG227" i="1"/>
  <c r="CI227" i="1"/>
  <c r="CK227" i="1"/>
  <c r="AG270" i="1"/>
  <c r="AS270" i="1"/>
  <c r="BC270" i="1"/>
  <c r="BM270" i="1"/>
  <c r="BQ270" i="1"/>
  <c r="BS270" i="1"/>
  <c r="BU270" i="1"/>
  <c r="BY270" i="1"/>
  <c r="CA270" i="1"/>
  <c r="CC270" i="1"/>
  <c r="CG270" i="1"/>
  <c r="CI270" i="1"/>
  <c r="CK270" i="1"/>
  <c r="AG271" i="1"/>
  <c r="AS271" i="1"/>
  <c r="BC271" i="1"/>
  <c r="BM271" i="1"/>
  <c r="BQ271" i="1"/>
  <c r="BS271" i="1"/>
  <c r="BU271" i="1"/>
  <c r="BY271" i="1"/>
  <c r="CA271" i="1"/>
  <c r="CC271" i="1"/>
  <c r="CG271" i="1"/>
  <c r="CI271" i="1"/>
  <c r="CK271" i="1"/>
  <c r="BQ272" i="1"/>
  <c r="BS272" i="1"/>
  <c r="BU272" i="1"/>
  <c r="BY272" i="1"/>
  <c r="CA272" i="1"/>
  <c r="CC272" i="1"/>
  <c r="CG272" i="1"/>
  <c r="CI272" i="1"/>
  <c r="CK272" i="1"/>
  <c r="BQ273" i="1"/>
  <c r="BS273" i="1"/>
  <c r="BU273" i="1"/>
  <c r="BY273" i="1"/>
  <c r="CA273" i="1"/>
  <c r="CC273" i="1"/>
  <c r="CG273" i="1"/>
  <c r="CI273" i="1"/>
  <c r="CK273" i="1"/>
  <c r="BQ274" i="1"/>
  <c r="BS274" i="1"/>
  <c r="BU274" i="1"/>
  <c r="BY274" i="1"/>
  <c r="CA274" i="1"/>
  <c r="CC274" i="1"/>
  <c r="BQ275" i="1"/>
  <c r="BS275" i="1"/>
  <c r="BU275" i="1"/>
  <c r="BY275" i="1"/>
  <c r="CA275" i="1"/>
  <c r="CC275" i="1"/>
  <c r="CI275" i="1"/>
  <c r="BQ276" i="1"/>
  <c r="BS276" i="1"/>
  <c r="BU276" i="1"/>
  <c r="BY276" i="1"/>
  <c r="CA276" i="1"/>
  <c r="CC276" i="1"/>
  <c r="CG276" i="1"/>
  <c r="CI276" i="1"/>
  <c r="CK276" i="1"/>
  <c r="BQ277" i="1"/>
  <c r="BS277" i="1"/>
  <c r="BU277" i="1"/>
  <c r="CG277" i="1"/>
  <c r="CI277" i="1"/>
  <c r="CK277" i="1"/>
  <c r="BY278" i="1"/>
  <c r="CA278" i="1"/>
  <c r="CC278" i="1"/>
  <c r="CG278" i="1"/>
  <c r="CI278" i="1"/>
  <c r="CK278" i="1"/>
  <c r="CG279" i="1"/>
  <c r="CI279" i="1"/>
  <c r="CK279" i="1"/>
  <c r="CG280" i="1"/>
  <c r="CI280" i="1"/>
  <c r="CK280" i="1"/>
  <c r="BQ231" i="1"/>
  <c r="BS231" i="1"/>
  <c r="BU231" i="1"/>
  <c r="BY231" i="1"/>
  <c r="CA231" i="1"/>
  <c r="CC231" i="1"/>
  <c r="CG231" i="1"/>
  <c r="CI231" i="1"/>
  <c r="CK231" i="1"/>
  <c r="BQ232" i="1"/>
  <c r="BS232" i="1"/>
  <c r="BU232" i="1"/>
  <c r="CG232" i="1"/>
  <c r="CI232" i="1"/>
  <c r="CK232" i="1"/>
  <c r="BQ234" i="1"/>
  <c r="BS234" i="1"/>
  <c r="BU234" i="1"/>
  <c r="BY234" i="1"/>
  <c r="CA234" i="1"/>
  <c r="CC234" i="1"/>
  <c r="CG234" i="1"/>
  <c r="CI234" i="1"/>
  <c r="CK234" i="1"/>
  <c r="CG235" i="1"/>
  <c r="CI235" i="1"/>
  <c r="CK235" i="1"/>
  <c r="BQ239" i="1"/>
  <c r="BS239" i="1"/>
  <c r="BU239" i="1"/>
  <c r="BY239" i="1"/>
  <c r="CA239" i="1"/>
  <c r="CC239" i="1"/>
  <c r="CG239" i="1"/>
  <c r="CI239" i="1"/>
  <c r="CK239" i="1"/>
  <c r="BQ240" i="1"/>
  <c r="BS240" i="1"/>
  <c r="BU240" i="1"/>
  <c r="BY240" i="1"/>
  <c r="CA240" i="1"/>
  <c r="CC240" i="1"/>
  <c r="BY241" i="1"/>
  <c r="CA241" i="1"/>
  <c r="CC241" i="1"/>
  <c r="CG237" i="1"/>
  <c r="CI237" i="1"/>
  <c r="CK237" i="1"/>
  <c r="CG242" i="1"/>
  <c r="CI242" i="1"/>
  <c r="CK242" i="1"/>
  <c r="BQ243" i="1"/>
  <c r="BS243" i="1"/>
  <c r="BU243" i="1"/>
  <c r="BY238" i="1"/>
  <c r="CA238" i="1"/>
  <c r="CC238" i="1"/>
  <c r="BQ246" i="1"/>
  <c r="BS246" i="1"/>
  <c r="BU246" i="1"/>
  <c r="BY246" i="1"/>
  <c r="CA246" i="1"/>
  <c r="CC246" i="1"/>
  <c r="BQ247" i="1"/>
  <c r="BS247" i="1"/>
  <c r="BU247" i="1"/>
  <c r="BY247" i="1"/>
  <c r="CA247" i="1"/>
  <c r="CC247" i="1"/>
  <c r="BQ252" i="1"/>
  <c r="BS252" i="1"/>
  <c r="BU252" i="1"/>
  <c r="BY252" i="1"/>
  <c r="CA252" i="1"/>
  <c r="CC252" i="1"/>
  <c r="BQ253" i="1"/>
  <c r="BS253" i="1"/>
  <c r="BU253" i="1"/>
  <c r="BY253" i="1"/>
  <c r="CA253" i="1"/>
  <c r="CC253" i="1"/>
  <c r="BQ254" i="1"/>
  <c r="BS254" i="1"/>
  <c r="BU254" i="1"/>
  <c r="BY254" i="1"/>
  <c r="CA254" i="1"/>
  <c r="CC254" i="1"/>
  <c r="CG254" i="1"/>
  <c r="CI254" i="1"/>
  <c r="CK254" i="1"/>
  <c r="BQ281" i="1"/>
  <c r="BS281" i="1"/>
  <c r="BU281" i="1"/>
  <c r="BY281" i="1"/>
  <c r="CA281" i="1"/>
  <c r="CC281" i="1"/>
  <c r="CG281" i="1"/>
  <c r="CI281" i="1"/>
  <c r="CK281" i="1"/>
  <c r="BQ282" i="1"/>
  <c r="BS282" i="1"/>
  <c r="BU282" i="1"/>
  <c r="BQ283" i="1"/>
  <c r="BS283" i="1"/>
  <c r="BU283" i="1"/>
  <c r="BY283" i="1"/>
  <c r="CA283" i="1"/>
  <c r="CC283" i="1"/>
  <c r="CG285" i="1"/>
  <c r="CI285" i="1"/>
  <c r="CK285" i="1"/>
  <c r="AC294" i="1"/>
  <c r="AE294" i="1"/>
  <c r="AM294" i="1"/>
  <c r="AO294" i="1"/>
  <c r="AW294" i="1"/>
  <c r="BA294" i="1"/>
  <c r="BI294" i="1"/>
  <c r="BK294" i="1"/>
  <c r="BQ294" i="1"/>
  <c r="BS294" i="1"/>
  <c r="BU294" i="1"/>
  <c r="BY294" i="1"/>
  <c r="CA294" i="1"/>
  <c r="CC294" i="1"/>
  <c r="CG294" i="1"/>
  <c r="CI294" i="1"/>
  <c r="CK294" i="1"/>
  <c r="BQ295" i="1"/>
  <c r="BS295" i="1"/>
  <c r="BU295" i="1"/>
  <c r="BY295" i="1"/>
  <c r="CA295" i="1"/>
  <c r="CC295" i="1"/>
  <c r="CG295" i="1"/>
  <c r="CI295" i="1"/>
  <c r="CK295" i="1"/>
  <c r="BY296" i="1"/>
  <c r="CA296" i="1"/>
  <c r="CC296" i="1"/>
  <c r="CG296" i="1"/>
  <c r="CI296" i="1"/>
  <c r="CK296" i="1"/>
  <c r="CG297" i="1"/>
  <c r="CI297" i="1"/>
  <c r="CK297" i="1"/>
  <c r="BQ298" i="1"/>
  <c r="BS298" i="1"/>
  <c r="BU298" i="1"/>
  <c r="CG298" i="1"/>
  <c r="CI298" i="1"/>
  <c r="CK298" i="1"/>
  <c r="BQ299" i="1"/>
  <c r="BS299" i="1"/>
  <c r="BU299" i="1"/>
  <c r="BY299" i="1"/>
  <c r="CA299" i="1"/>
  <c r="CC299" i="1"/>
  <c r="CG299" i="1"/>
  <c r="CI299" i="1"/>
  <c r="CK299" i="1"/>
  <c r="BQ300" i="1"/>
  <c r="BS300" i="1"/>
  <c r="BU300" i="1"/>
  <c r="BY300" i="1"/>
  <c r="CA300" i="1"/>
  <c r="CC300" i="1"/>
  <c r="CI300" i="1"/>
  <c r="BQ301" i="1"/>
  <c r="BS301" i="1"/>
  <c r="BU301" i="1"/>
  <c r="BY301" i="1"/>
  <c r="CA301" i="1"/>
  <c r="CC301" i="1"/>
  <c r="CG301" i="1"/>
  <c r="CI301" i="1"/>
  <c r="CK301" i="1"/>
  <c r="BQ302" i="1"/>
  <c r="BS302" i="1"/>
  <c r="BU302" i="1"/>
  <c r="BY302" i="1"/>
  <c r="CA302" i="1"/>
  <c r="CC302" i="1"/>
  <c r="CG302" i="1"/>
  <c r="CI302" i="1"/>
  <c r="CK302" i="1"/>
  <c r="BQ303" i="1"/>
  <c r="BS303" i="1"/>
  <c r="BU303" i="1"/>
  <c r="BY303" i="1"/>
  <c r="CA303" i="1"/>
  <c r="CC303" i="1"/>
  <c r="CG303" i="1"/>
  <c r="CI303" i="1"/>
  <c r="CK303" i="1"/>
  <c r="BY304" i="1"/>
  <c r="CA304" i="1"/>
  <c r="CC304" i="1"/>
  <c r="CG304" i="1"/>
  <c r="CI304" i="1"/>
  <c r="CK304" i="1"/>
  <c r="BQ305" i="1"/>
  <c r="BS305" i="1"/>
  <c r="BU305" i="1"/>
  <c r="CG305" i="1"/>
  <c r="CI305" i="1"/>
  <c r="CK305" i="1"/>
  <c r="BQ306" i="1"/>
  <c r="BS306" i="1"/>
  <c r="BU306" i="1"/>
  <c r="BY306" i="1"/>
  <c r="CA306" i="1"/>
  <c r="CC306" i="1"/>
  <c r="CG306" i="1"/>
  <c r="CI306" i="1"/>
  <c r="CK306" i="1"/>
  <c r="BQ307" i="1"/>
  <c r="BS307" i="1"/>
  <c r="BU307" i="1"/>
  <c r="BY307" i="1"/>
  <c r="CA307" i="1"/>
  <c r="CC307" i="1"/>
  <c r="CG307" i="1"/>
  <c r="CI307" i="1"/>
  <c r="CK307" i="1"/>
  <c r="AE309" i="1"/>
  <c r="AG309" i="1"/>
  <c r="AO309" i="1"/>
  <c r="AS309" i="1"/>
  <c r="BA309" i="1"/>
  <c r="BC309" i="1"/>
  <c r="BK309" i="1"/>
  <c r="BM309" i="1"/>
  <c r="BQ309" i="1"/>
  <c r="BS309" i="1"/>
  <c r="BU309" i="1"/>
  <c r="BY309" i="1"/>
  <c r="CA309" i="1"/>
  <c r="CC309" i="1"/>
  <c r="CG309" i="1"/>
  <c r="CI309" i="1"/>
  <c r="CK309" i="1"/>
  <c r="BQ310" i="1"/>
  <c r="BS310" i="1"/>
  <c r="BU310" i="1"/>
  <c r="BY310" i="1"/>
  <c r="CA310" i="1"/>
  <c r="CC310" i="1"/>
  <c r="BS311" i="1"/>
  <c r="BY311" i="1"/>
  <c r="CA311" i="1"/>
  <c r="CC311" i="1"/>
  <c r="CG311" i="1"/>
  <c r="CI311" i="1"/>
  <c r="CK311" i="1"/>
  <c r="BQ312" i="1"/>
  <c r="BS312" i="1"/>
  <c r="BU312" i="1"/>
  <c r="CA312" i="1"/>
  <c r="CG312" i="1"/>
  <c r="CI312" i="1"/>
  <c r="CK312" i="1"/>
  <c r="BY313" i="1"/>
  <c r="CA313" i="1"/>
  <c r="CC313" i="1"/>
  <c r="CG313" i="1"/>
  <c r="CI313" i="1"/>
  <c r="CK313" i="1"/>
  <c r="BQ314" i="1"/>
  <c r="BS314" i="1"/>
  <c r="BU314" i="1"/>
  <c r="CG314" i="1"/>
  <c r="CI314" i="1"/>
  <c r="CK314" i="1"/>
  <c r="BY315" i="1"/>
  <c r="CA315" i="1"/>
  <c r="CC315" i="1"/>
  <c r="CG315" i="1"/>
  <c r="CI315" i="1"/>
  <c r="CK315" i="1"/>
  <c r="BQ316" i="1"/>
  <c r="BS316" i="1"/>
  <c r="BU316" i="1"/>
  <c r="CG316" i="1"/>
  <c r="CI316" i="1"/>
  <c r="CK316" i="1"/>
  <c r="AC317" i="1"/>
  <c r="AE317" i="1"/>
  <c r="AM317" i="1"/>
  <c r="AO317" i="1"/>
  <c r="AW317" i="1"/>
  <c r="BA317" i="1"/>
  <c r="BI317" i="1"/>
  <c r="BK317" i="1"/>
  <c r="BQ317" i="1"/>
  <c r="BS317" i="1"/>
  <c r="BU317" i="1"/>
  <c r="BY317" i="1"/>
  <c r="CA317" i="1"/>
  <c r="CC317" i="1"/>
  <c r="CG317" i="1"/>
  <c r="CI317" i="1"/>
  <c r="CK317" i="1"/>
  <c r="AC318" i="1"/>
  <c r="AE318" i="1"/>
  <c r="AG318" i="1"/>
  <c r="AK318" i="1"/>
  <c r="AM318" i="1"/>
  <c r="AO318" i="1"/>
  <c r="AS318" i="1"/>
  <c r="AU318" i="1"/>
  <c r="AW318" i="1"/>
  <c r="BA318" i="1"/>
  <c r="BC318" i="1"/>
  <c r="BE318" i="1"/>
  <c r="BI318" i="1"/>
  <c r="BK318" i="1"/>
  <c r="BM318" i="1"/>
  <c r="BQ318" i="1"/>
  <c r="BS318" i="1"/>
  <c r="BU318" i="1"/>
  <c r="BY318" i="1"/>
  <c r="CA318" i="1"/>
  <c r="CC318" i="1"/>
  <c r="CG318" i="1"/>
  <c r="CI318" i="1"/>
  <c r="CK318" i="1"/>
  <c r="BQ319" i="1"/>
  <c r="BS319" i="1"/>
  <c r="BU319" i="1"/>
  <c r="BY319" i="1"/>
  <c r="CA319" i="1"/>
  <c r="CC319" i="1"/>
  <c r="BQ320" i="1"/>
  <c r="BS320" i="1"/>
  <c r="BU320" i="1"/>
  <c r="BY320" i="1"/>
  <c r="CA320" i="1"/>
  <c r="CC320" i="1"/>
  <c r="BY321" i="1"/>
  <c r="CA321" i="1"/>
  <c r="CC321" i="1"/>
  <c r="CG321" i="1"/>
  <c r="CI321" i="1"/>
  <c r="CK321" i="1"/>
  <c r="BQ322" i="1"/>
  <c r="BS322" i="1"/>
  <c r="BU322" i="1"/>
  <c r="CG322" i="1"/>
  <c r="CI322" i="1"/>
  <c r="CK322" i="1"/>
  <c r="BY323" i="1"/>
  <c r="CA323" i="1"/>
  <c r="CC323" i="1"/>
  <c r="CG323" i="1"/>
  <c r="CI323" i="1"/>
  <c r="CK323" i="1"/>
  <c r="CG324" i="1"/>
  <c r="CI324" i="1"/>
  <c r="CK324" i="1"/>
  <c r="BY325" i="1"/>
  <c r="CA325" i="1"/>
  <c r="CC325" i="1"/>
  <c r="CG325" i="1"/>
  <c r="CI325" i="1"/>
  <c r="CK325" i="1"/>
  <c r="CG326" i="1"/>
  <c r="CI326" i="1"/>
  <c r="CK326" i="1"/>
  <c r="BQ327" i="1"/>
  <c r="BS327" i="1"/>
  <c r="BU327" i="1"/>
  <c r="CA327" i="1"/>
  <c r="AG328" i="1"/>
  <c r="AK328" i="1"/>
  <c r="AS328" i="1"/>
  <c r="AU328" i="1"/>
  <c r="BC328" i="1"/>
  <c r="BE328" i="1"/>
  <c r="BM328" i="1"/>
  <c r="BQ328" i="1"/>
  <c r="BS328" i="1"/>
  <c r="BU328" i="1"/>
  <c r="BY328" i="1"/>
  <c r="CA328" i="1"/>
  <c r="CC328" i="1"/>
  <c r="CG328" i="1"/>
  <c r="CI328" i="1"/>
  <c r="CK328" i="1"/>
  <c r="BQ329" i="1"/>
  <c r="BS329" i="1"/>
  <c r="BU329" i="1"/>
  <c r="BY329" i="1"/>
  <c r="CA329" i="1"/>
  <c r="CC329" i="1"/>
  <c r="CG329" i="1"/>
  <c r="CI329" i="1"/>
  <c r="CK329" i="1"/>
  <c r="BQ330" i="1"/>
  <c r="BS330" i="1"/>
  <c r="BU330" i="1"/>
  <c r="BY330" i="1"/>
  <c r="CA330" i="1"/>
  <c r="CC330" i="1"/>
  <c r="CG330" i="1"/>
  <c r="CI330" i="1"/>
  <c r="CK330" i="1"/>
  <c r="BQ331" i="1"/>
  <c r="BS331" i="1"/>
  <c r="BU331" i="1"/>
  <c r="BY331" i="1"/>
  <c r="CA331" i="1"/>
  <c r="CC331" i="1"/>
  <c r="CG331" i="1"/>
  <c r="CI331" i="1"/>
  <c r="CK331" i="1"/>
  <c r="BQ332" i="1"/>
  <c r="BS332" i="1"/>
  <c r="BU332" i="1"/>
  <c r="BY332" i="1"/>
  <c r="CA332" i="1"/>
  <c r="CC332" i="1"/>
  <c r="CG332" i="1"/>
  <c r="CI332" i="1"/>
  <c r="CK332" i="1"/>
  <c r="AG333" i="1"/>
  <c r="AS333" i="1"/>
  <c r="BC333" i="1"/>
  <c r="BM333" i="1"/>
  <c r="BQ333" i="1"/>
  <c r="BS333" i="1"/>
  <c r="BU333" i="1"/>
  <c r="BY333" i="1"/>
  <c r="CA333" i="1"/>
  <c r="CC333" i="1"/>
  <c r="CG333" i="1"/>
  <c r="CI333" i="1"/>
  <c r="CK333" i="1"/>
  <c r="BY334" i="1"/>
  <c r="CA334" i="1"/>
  <c r="CC334" i="1"/>
  <c r="CG334" i="1"/>
  <c r="CI334" i="1"/>
  <c r="CK334" i="1"/>
  <c r="BQ335" i="1"/>
  <c r="BS335" i="1"/>
  <c r="BU335" i="1"/>
  <c r="BY335" i="1"/>
  <c r="CA335" i="1"/>
  <c r="CC335" i="1"/>
  <c r="CG335" i="1"/>
  <c r="CI335" i="1"/>
  <c r="CK335" i="1"/>
  <c r="BY336" i="1"/>
  <c r="CA336" i="1"/>
  <c r="CC336" i="1"/>
  <c r="CG336" i="1"/>
  <c r="CI336" i="1"/>
  <c r="CK336" i="1"/>
  <c r="BQ337" i="1"/>
  <c r="BS337" i="1"/>
  <c r="BU337" i="1"/>
  <c r="CG337" i="1"/>
  <c r="CI337" i="1"/>
  <c r="CK337" i="1"/>
  <c r="BY338" i="1"/>
  <c r="CA338" i="1"/>
  <c r="CC338" i="1"/>
  <c r="CG338" i="1"/>
  <c r="CI338" i="1"/>
  <c r="CK338" i="1"/>
  <c r="BQ339" i="1"/>
  <c r="BS339" i="1"/>
  <c r="BU339" i="1"/>
  <c r="BY339" i="1"/>
  <c r="CA339" i="1"/>
  <c r="CC339" i="1"/>
  <c r="CG339" i="1"/>
  <c r="CI339" i="1"/>
  <c r="CK339" i="1"/>
  <c r="BQ340" i="1"/>
  <c r="BS340" i="1"/>
  <c r="BU340" i="1"/>
  <c r="BY340" i="1"/>
  <c r="CA340" i="1"/>
  <c r="CC340" i="1"/>
  <c r="CG340" i="1"/>
  <c r="CI340" i="1"/>
  <c r="CK340" i="1"/>
  <c r="BQ341" i="1"/>
  <c r="BS341" i="1"/>
  <c r="BU341" i="1"/>
  <c r="BY341" i="1"/>
  <c r="CA341" i="1"/>
  <c r="CC341" i="1"/>
  <c r="CG341" i="1"/>
  <c r="CI341" i="1"/>
  <c r="CK341" i="1"/>
  <c r="BQ342" i="1"/>
  <c r="BS342" i="1"/>
  <c r="BU342" i="1"/>
  <c r="BY342" i="1"/>
  <c r="CA342" i="1"/>
  <c r="CC342" i="1"/>
  <c r="CG342" i="1"/>
  <c r="CI342" i="1"/>
  <c r="CK342" i="1"/>
  <c r="BQ343" i="1"/>
  <c r="BS343" i="1"/>
  <c r="BU343" i="1"/>
  <c r="BY343" i="1"/>
  <c r="CA343" i="1"/>
  <c r="CC343" i="1"/>
  <c r="CG343" i="1"/>
  <c r="CI343" i="1"/>
  <c r="CK343" i="1"/>
  <c r="BQ344" i="1"/>
  <c r="BS344" i="1"/>
  <c r="BU344" i="1"/>
  <c r="BY344" i="1"/>
  <c r="CA344" i="1"/>
  <c r="CC344" i="1"/>
  <c r="CG344" i="1"/>
  <c r="CI344" i="1"/>
  <c r="CK344" i="1"/>
  <c r="BQ349" i="1"/>
  <c r="BS349" i="1"/>
  <c r="BU349" i="1"/>
  <c r="BY349" i="1"/>
  <c r="CA349" i="1"/>
  <c r="CC349" i="1"/>
  <c r="CG349" i="1"/>
  <c r="CI349" i="1"/>
  <c r="CK349" i="1"/>
  <c r="AC353" i="1"/>
  <c r="AM353" i="1"/>
  <c r="AW353" i="1"/>
  <c r="BI353" i="1"/>
  <c r="BQ353" i="1"/>
  <c r="BS353" i="1"/>
  <c r="BU353" i="1"/>
  <c r="BY353" i="1"/>
  <c r="CA353" i="1"/>
  <c r="CC353" i="1"/>
  <c r="CG353" i="1"/>
  <c r="CI353" i="1"/>
  <c r="CK353" i="1"/>
  <c r="BQ354" i="1"/>
  <c r="BS354" i="1"/>
  <c r="BU354" i="1"/>
  <c r="BY354" i="1"/>
  <c r="CA354" i="1"/>
  <c r="CC354" i="1"/>
  <c r="CG354" i="1"/>
  <c r="CI354" i="1"/>
  <c r="CK354" i="1"/>
  <c r="BQ355" i="1"/>
  <c r="BS355" i="1"/>
  <c r="BU355" i="1"/>
  <c r="BY355" i="1"/>
  <c r="CA355" i="1"/>
  <c r="CC355" i="1"/>
  <c r="CG355" i="1"/>
  <c r="CI355" i="1"/>
  <c r="CK355" i="1"/>
  <c r="BQ356" i="1"/>
  <c r="BS356" i="1"/>
  <c r="BU356" i="1"/>
  <c r="BY356" i="1"/>
  <c r="CA356" i="1"/>
  <c r="CC356" i="1"/>
  <c r="CG356" i="1"/>
  <c r="CI356" i="1"/>
  <c r="CK356" i="1"/>
  <c r="BQ357" i="1"/>
  <c r="BS357" i="1"/>
  <c r="BU357" i="1"/>
  <c r="BY357" i="1"/>
  <c r="CA357" i="1"/>
  <c r="CC357" i="1"/>
  <c r="CG357" i="1"/>
  <c r="CI357" i="1"/>
  <c r="CK357" i="1"/>
  <c r="AC358" i="1"/>
  <c r="AE358" i="1"/>
  <c r="AM358" i="1"/>
  <c r="AO358" i="1"/>
  <c r="AW358" i="1"/>
  <c r="BA358" i="1"/>
  <c r="BI358" i="1"/>
  <c r="BK358" i="1"/>
  <c r="BQ358" i="1"/>
  <c r="BS358" i="1"/>
  <c r="BU358" i="1"/>
  <c r="BY358" i="1"/>
  <c r="CA358" i="1"/>
  <c r="CC358" i="1"/>
  <c r="CG358" i="1"/>
  <c r="CI358" i="1"/>
  <c r="CK358" i="1"/>
  <c r="BQ359" i="1"/>
  <c r="BS359" i="1"/>
  <c r="BU359" i="1"/>
  <c r="BY359" i="1"/>
  <c r="CA359" i="1"/>
  <c r="CC359" i="1"/>
  <c r="CG359" i="1"/>
  <c r="CI359" i="1"/>
  <c r="CK359" i="1"/>
  <c r="BQ360" i="1"/>
  <c r="BS360" i="1"/>
  <c r="BU360" i="1"/>
  <c r="BY360" i="1"/>
  <c r="CA360" i="1"/>
  <c r="CC360" i="1"/>
  <c r="CG360" i="1"/>
  <c r="CI360" i="1"/>
  <c r="CK360" i="1"/>
  <c r="BQ361" i="1"/>
  <c r="BS361" i="1"/>
  <c r="BU361" i="1"/>
  <c r="BY361" i="1"/>
  <c r="CA361" i="1"/>
  <c r="CC361" i="1"/>
  <c r="CI361" i="1"/>
  <c r="BQ362" i="1"/>
  <c r="BS362" i="1"/>
  <c r="BU362" i="1"/>
  <c r="BY362" i="1"/>
  <c r="CA362" i="1"/>
  <c r="CC362" i="1"/>
  <c r="AC363" i="1"/>
  <c r="AM363" i="1"/>
  <c r="AW363" i="1"/>
  <c r="BI363" i="1"/>
  <c r="BQ363" i="1"/>
  <c r="BS363" i="1"/>
  <c r="BU363" i="1"/>
  <c r="BY363" i="1"/>
  <c r="CA363" i="1"/>
  <c r="CC363" i="1"/>
  <c r="CG363" i="1"/>
  <c r="CI363" i="1"/>
  <c r="CK363" i="1"/>
  <c r="BQ364" i="1"/>
  <c r="BS364" i="1"/>
  <c r="BU364" i="1"/>
  <c r="CG364" i="1"/>
  <c r="CI364" i="1"/>
  <c r="CK364" i="1"/>
  <c r="AC365" i="1"/>
  <c r="AK365" i="1"/>
  <c r="AM365" i="1"/>
  <c r="AU365" i="1"/>
  <c r="AW365" i="1"/>
  <c r="BE365" i="1"/>
  <c r="BI365" i="1"/>
  <c r="BQ365" i="1"/>
  <c r="BS365" i="1"/>
  <c r="BU365" i="1"/>
  <c r="BY365" i="1"/>
  <c r="CA365" i="1"/>
  <c r="CC365" i="1"/>
  <c r="CG365" i="1"/>
  <c r="CI365" i="1"/>
  <c r="CK365" i="1"/>
  <c r="BQ366" i="1"/>
  <c r="BS366" i="1"/>
  <c r="BU366" i="1"/>
  <c r="CG366" i="1"/>
  <c r="CI366" i="1"/>
  <c r="CK366" i="1"/>
  <c r="BQ367" i="1"/>
  <c r="BS367" i="1"/>
  <c r="BU367" i="1"/>
  <c r="BY367" i="1"/>
  <c r="CA367" i="1"/>
  <c r="CC367" i="1"/>
  <c r="CG367" i="1"/>
  <c r="CI367" i="1"/>
  <c r="CK367" i="1"/>
  <c r="BQ368" i="1"/>
  <c r="BS368" i="1"/>
  <c r="BU368" i="1"/>
  <c r="BY368" i="1"/>
  <c r="CA368" i="1"/>
  <c r="CC368" i="1"/>
  <c r="CG368" i="1"/>
  <c r="CI368" i="1"/>
  <c r="CK368" i="1"/>
  <c r="BQ369" i="1"/>
  <c r="BS369" i="1"/>
  <c r="BU369" i="1"/>
  <c r="BY369" i="1"/>
  <c r="CA369" i="1"/>
  <c r="CC369" i="1"/>
  <c r="CG369" i="1"/>
  <c r="CI369" i="1"/>
  <c r="CK369" i="1"/>
  <c r="BQ370" i="1"/>
  <c r="BS370" i="1"/>
  <c r="BU370" i="1"/>
  <c r="BY370" i="1"/>
  <c r="CA370" i="1"/>
  <c r="CC370" i="1"/>
  <c r="CG370" i="1"/>
  <c r="CI370" i="1"/>
  <c r="CK370" i="1"/>
  <c r="AG371" i="1"/>
  <c r="AK371" i="1"/>
  <c r="AS371" i="1"/>
  <c r="AU371" i="1"/>
  <c r="BC371" i="1"/>
  <c r="BE371" i="1"/>
  <c r="BM371" i="1"/>
  <c r="BQ371" i="1"/>
  <c r="BS371" i="1"/>
  <c r="BU371" i="1"/>
  <c r="BY371" i="1"/>
  <c r="CA371" i="1"/>
  <c r="CC371" i="1"/>
  <c r="CG371" i="1"/>
  <c r="CI371" i="1"/>
  <c r="CK371" i="1"/>
  <c r="BQ372" i="1"/>
  <c r="BS372" i="1"/>
  <c r="BU372" i="1"/>
  <c r="BY372" i="1"/>
  <c r="CA372" i="1"/>
  <c r="CC372" i="1"/>
  <c r="BQ373" i="1"/>
  <c r="BS373" i="1"/>
  <c r="BU373" i="1"/>
  <c r="BY373" i="1"/>
  <c r="CA373" i="1"/>
  <c r="CC373" i="1"/>
  <c r="CG374" i="1"/>
  <c r="CI374" i="1"/>
  <c r="CK374" i="1"/>
  <c r="BS375" i="1"/>
  <c r="CG375" i="1"/>
  <c r="CI375" i="1"/>
  <c r="CK375" i="1"/>
  <c r="BY376" i="1"/>
  <c r="CA376" i="1"/>
  <c r="CC376" i="1"/>
  <c r="CG376" i="1"/>
  <c r="CI376" i="1"/>
  <c r="CK376" i="1"/>
  <c r="CG377" i="1"/>
  <c r="CI377" i="1"/>
  <c r="CK377" i="1"/>
  <c r="AG378" i="1"/>
  <c r="AS378" i="1"/>
  <c r="BC378" i="1"/>
  <c r="BM378" i="1"/>
  <c r="BQ378" i="1"/>
  <c r="BS378" i="1"/>
  <c r="BU378" i="1"/>
  <c r="BY378" i="1"/>
  <c r="CA378" i="1"/>
  <c r="CC378" i="1"/>
  <c r="CG378" i="1"/>
  <c r="CI378" i="1"/>
  <c r="CK378" i="1"/>
  <c r="BQ379" i="1"/>
  <c r="BS379" i="1"/>
  <c r="BU379" i="1"/>
  <c r="BY379" i="1"/>
  <c r="CA379" i="1"/>
  <c r="CC379" i="1"/>
  <c r="CG379" i="1"/>
  <c r="CI379" i="1"/>
  <c r="CK379" i="1"/>
  <c r="BQ380" i="1"/>
  <c r="BS380" i="1"/>
  <c r="BU380" i="1"/>
  <c r="BY380" i="1"/>
  <c r="CA380" i="1"/>
  <c r="CC380" i="1"/>
  <c r="CG380" i="1"/>
  <c r="CI380" i="1"/>
  <c r="CK380" i="1"/>
  <c r="BQ381" i="1"/>
  <c r="BS381" i="1"/>
  <c r="BU381" i="1"/>
  <c r="BY381" i="1"/>
  <c r="CA381" i="1"/>
  <c r="CC381" i="1"/>
  <c r="CG381" i="1"/>
  <c r="CI381" i="1"/>
  <c r="CK381" i="1"/>
  <c r="BQ382" i="1"/>
  <c r="BS382" i="1"/>
  <c r="BU382" i="1"/>
  <c r="BY382" i="1"/>
  <c r="CA382" i="1"/>
  <c r="CC382" i="1"/>
  <c r="CG382" i="1"/>
  <c r="CI382" i="1"/>
  <c r="CK382" i="1"/>
  <c r="AC387" i="1"/>
  <c r="AE387" i="1"/>
  <c r="AG387" i="1"/>
  <c r="AK387" i="1"/>
  <c r="AM387" i="1"/>
  <c r="AO387" i="1"/>
  <c r="AS387" i="1"/>
  <c r="AU387" i="1"/>
  <c r="AW387" i="1"/>
  <c r="BA387" i="1"/>
  <c r="BC387" i="1"/>
  <c r="BE387" i="1"/>
  <c r="BI387" i="1"/>
  <c r="BK387" i="1"/>
  <c r="BM387" i="1"/>
  <c r="BQ387" i="1"/>
  <c r="BS387" i="1"/>
  <c r="BU387" i="1"/>
  <c r="BY387" i="1"/>
  <c r="CA387" i="1"/>
  <c r="CC387" i="1"/>
  <c r="CG387" i="1"/>
  <c r="CI387" i="1"/>
  <c r="CK387" i="1"/>
  <c r="AG388" i="1"/>
  <c r="AK388" i="1"/>
  <c r="AS388" i="1"/>
  <c r="AU388" i="1"/>
  <c r="BC388" i="1"/>
  <c r="BE388" i="1"/>
  <c r="BM388" i="1"/>
  <c r="BQ388" i="1"/>
  <c r="BS388" i="1"/>
  <c r="BU388" i="1"/>
  <c r="BY388" i="1"/>
  <c r="CA388" i="1"/>
  <c r="CC388" i="1"/>
  <c r="CG388" i="1"/>
  <c r="CI388" i="1"/>
  <c r="CK388" i="1"/>
  <c r="BY389" i="1"/>
  <c r="CA389" i="1"/>
  <c r="CC389" i="1"/>
  <c r="CG389" i="1"/>
  <c r="CI389" i="1"/>
  <c r="CK389" i="1"/>
  <c r="BQ390" i="1"/>
  <c r="BS390" i="1"/>
  <c r="BU390" i="1"/>
  <c r="CG390" i="1"/>
  <c r="CI390" i="1"/>
  <c r="CK390" i="1"/>
  <c r="BQ391" i="1"/>
  <c r="BS391" i="1"/>
  <c r="BU391" i="1"/>
  <c r="BY391" i="1"/>
  <c r="CA391" i="1"/>
  <c r="CC391" i="1"/>
  <c r="CG391" i="1"/>
  <c r="CI391" i="1"/>
  <c r="CK391" i="1"/>
  <c r="AC392" i="1"/>
  <c r="AE392" i="1"/>
  <c r="AG392" i="1"/>
  <c r="AK392" i="1"/>
  <c r="AM392" i="1"/>
  <c r="AO392" i="1"/>
  <c r="AS392" i="1"/>
  <c r="AU392" i="1"/>
  <c r="AW392" i="1"/>
  <c r="BA392" i="1"/>
  <c r="BC392" i="1"/>
  <c r="BE392" i="1"/>
  <c r="BI392" i="1"/>
  <c r="BK392" i="1"/>
  <c r="BM392" i="1"/>
  <c r="BQ392" i="1"/>
  <c r="BS392" i="1"/>
  <c r="BU392" i="1"/>
  <c r="BY392" i="1"/>
  <c r="CA392" i="1"/>
  <c r="CC392" i="1"/>
  <c r="CG392" i="1"/>
  <c r="CI392" i="1"/>
  <c r="CK392" i="1"/>
  <c r="BQ393" i="1"/>
  <c r="BS393" i="1"/>
  <c r="BU393" i="1"/>
  <c r="BY393" i="1"/>
  <c r="CA393" i="1"/>
  <c r="CC393" i="1"/>
  <c r="CG393" i="1"/>
  <c r="CI393" i="1"/>
  <c r="CK393" i="1"/>
  <c r="BQ394" i="1"/>
  <c r="BS394" i="1"/>
  <c r="BU394" i="1"/>
  <c r="BY394" i="1"/>
  <c r="CA394" i="1"/>
  <c r="CC394" i="1"/>
  <c r="CG394" i="1"/>
  <c r="CI394" i="1"/>
  <c r="CK394" i="1"/>
  <c r="BQ395" i="1"/>
  <c r="BS395" i="1"/>
  <c r="BU395" i="1"/>
  <c r="BY395" i="1"/>
  <c r="CA395" i="1"/>
  <c r="CC395" i="1"/>
  <c r="CG395" i="1"/>
  <c r="CI395" i="1"/>
  <c r="CK395" i="1"/>
  <c r="AG396" i="1"/>
  <c r="AK396" i="1"/>
  <c r="AS396" i="1"/>
  <c r="AU396" i="1"/>
  <c r="BC396" i="1"/>
  <c r="BE396" i="1"/>
  <c r="BM396" i="1"/>
  <c r="BQ396" i="1"/>
  <c r="BS396" i="1"/>
  <c r="BU396" i="1"/>
  <c r="BY396" i="1"/>
  <c r="CA396" i="1"/>
  <c r="CC396" i="1"/>
  <c r="CG396" i="1"/>
  <c r="CI396" i="1"/>
  <c r="CK396" i="1"/>
  <c r="BQ397" i="1"/>
  <c r="BS397" i="1"/>
  <c r="BU397" i="1"/>
  <c r="BY397" i="1"/>
  <c r="CA397" i="1"/>
  <c r="CC397" i="1"/>
  <c r="CG397" i="1"/>
  <c r="CI397" i="1"/>
  <c r="CK397" i="1"/>
  <c r="BQ398" i="1"/>
  <c r="BS398" i="1"/>
  <c r="BU398" i="1"/>
  <c r="BY398" i="1"/>
  <c r="CA398" i="1"/>
  <c r="CC398" i="1"/>
  <c r="CG398" i="1"/>
  <c r="CI398" i="1"/>
  <c r="CK398" i="1"/>
  <c r="AC399" i="1"/>
  <c r="AE399" i="1"/>
  <c r="AG399" i="1"/>
  <c r="AK399" i="1"/>
  <c r="AM399" i="1"/>
  <c r="AO399" i="1"/>
  <c r="AS399" i="1"/>
  <c r="AU399" i="1"/>
  <c r="AW399" i="1"/>
  <c r="BA399" i="1"/>
  <c r="BC399" i="1"/>
  <c r="BE399" i="1"/>
  <c r="BI399" i="1"/>
  <c r="BK399" i="1"/>
  <c r="BM399" i="1"/>
  <c r="BQ399" i="1"/>
  <c r="BS399" i="1"/>
  <c r="BU399" i="1"/>
  <c r="BY399" i="1"/>
  <c r="CA399" i="1"/>
  <c r="CC399" i="1"/>
  <c r="CG399" i="1"/>
  <c r="CI399" i="1"/>
  <c r="CK399" i="1"/>
  <c r="BQ400" i="1"/>
  <c r="BS400" i="1"/>
  <c r="BU400" i="1"/>
  <c r="BY400" i="1"/>
  <c r="CA400" i="1"/>
  <c r="CC400" i="1"/>
  <c r="CG400" i="1"/>
  <c r="CI400" i="1"/>
  <c r="CK400" i="1"/>
  <c r="BQ401" i="1"/>
  <c r="BS401" i="1"/>
  <c r="BU401" i="1"/>
  <c r="BY401" i="1"/>
  <c r="CA401" i="1"/>
  <c r="CC401" i="1"/>
  <c r="CG401" i="1"/>
  <c r="CI401" i="1"/>
  <c r="CK401" i="1"/>
  <c r="BQ402" i="1"/>
  <c r="BS402" i="1"/>
  <c r="BU402" i="1"/>
  <c r="BY402" i="1"/>
  <c r="CA402" i="1"/>
  <c r="CC402" i="1"/>
  <c r="CG402" i="1"/>
  <c r="CI402" i="1"/>
  <c r="CK402" i="1"/>
  <c r="BQ403" i="1"/>
  <c r="BS403" i="1"/>
  <c r="BU403" i="1"/>
  <c r="BY403" i="1"/>
  <c r="CA403" i="1"/>
  <c r="CC403" i="1"/>
  <c r="CG403" i="1"/>
  <c r="CI403" i="1"/>
  <c r="CK403" i="1"/>
  <c r="BQ404" i="1"/>
  <c r="BS404" i="1"/>
  <c r="BU404" i="1"/>
  <c r="BY404" i="1"/>
  <c r="CA404" i="1"/>
  <c r="CC404" i="1"/>
  <c r="CG404" i="1"/>
  <c r="CI404" i="1"/>
  <c r="CK404" i="1"/>
  <c r="AC405" i="1"/>
  <c r="AE405" i="1"/>
  <c r="AG405" i="1"/>
  <c r="AK405" i="1"/>
  <c r="AM405" i="1"/>
  <c r="AO405" i="1"/>
  <c r="AS405" i="1"/>
  <c r="AU405" i="1"/>
  <c r="AW405" i="1"/>
  <c r="BA405" i="1"/>
  <c r="BC405" i="1"/>
  <c r="BE405" i="1"/>
  <c r="BI405" i="1"/>
  <c r="BK405" i="1"/>
  <c r="BM405" i="1"/>
  <c r="BQ405" i="1"/>
  <c r="BS405" i="1"/>
  <c r="BU405" i="1"/>
  <c r="BY405" i="1"/>
  <c r="CA405" i="1"/>
  <c r="CC405" i="1"/>
  <c r="CG405" i="1"/>
  <c r="CI405" i="1"/>
  <c r="CK405" i="1"/>
  <c r="BQ406" i="1"/>
  <c r="BS406" i="1"/>
  <c r="BU406" i="1"/>
  <c r="BY406" i="1"/>
  <c r="CA406" i="1"/>
  <c r="CC406" i="1"/>
  <c r="CG406" i="1"/>
  <c r="CI406" i="1"/>
  <c r="CK406" i="1"/>
  <c r="BQ407" i="1"/>
  <c r="BS407" i="1"/>
  <c r="BU407" i="1"/>
  <c r="BY407" i="1"/>
  <c r="CA407" i="1"/>
  <c r="CC407" i="1"/>
  <c r="CG407" i="1"/>
  <c r="CI407" i="1"/>
  <c r="CK407" i="1"/>
  <c r="BQ408" i="1"/>
  <c r="BS408" i="1"/>
  <c r="BU408" i="1"/>
  <c r="BY408" i="1"/>
  <c r="CA408" i="1"/>
  <c r="CC408" i="1"/>
  <c r="CG408" i="1"/>
  <c r="CI408" i="1"/>
  <c r="CK408" i="1"/>
  <c r="BQ409" i="1"/>
  <c r="BS409" i="1"/>
  <c r="BU409" i="1"/>
  <c r="BY409" i="1"/>
  <c r="CA409" i="1"/>
  <c r="CC409" i="1"/>
  <c r="CG409" i="1"/>
  <c r="CI409" i="1"/>
  <c r="CK409" i="1"/>
  <c r="BQ410" i="1"/>
  <c r="BS410" i="1"/>
  <c r="BU410" i="1"/>
  <c r="BY410" i="1"/>
  <c r="CA410" i="1"/>
  <c r="CC410" i="1"/>
  <c r="CG410" i="1"/>
  <c r="CI410" i="1"/>
  <c r="CK410" i="1"/>
  <c r="BQ411" i="1"/>
  <c r="BS411" i="1"/>
  <c r="BU411" i="1"/>
  <c r="BY411" i="1"/>
  <c r="CA411" i="1"/>
  <c r="CC411" i="1"/>
  <c r="CG411" i="1"/>
  <c r="CI411" i="1"/>
  <c r="CK411" i="1"/>
  <c r="AC412" i="1"/>
  <c r="AE412" i="1"/>
  <c r="AG412" i="1"/>
  <c r="AK412" i="1"/>
  <c r="AM412" i="1"/>
  <c r="AO412" i="1"/>
  <c r="AS412" i="1"/>
  <c r="AU412" i="1"/>
  <c r="AW412" i="1"/>
  <c r="BA412" i="1"/>
  <c r="BC412" i="1"/>
  <c r="BE412" i="1"/>
  <c r="BI412" i="1"/>
  <c r="BK412" i="1"/>
  <c r="BM412" i="1"/>
  <c r="BQ412" i="1"/>
  <c r="BS412" i="1"/>
  <c r="BU412" i="1"/>
  <c r="BY412" i="1"/>
  <c r="CA412" i="1"/>
  <c r="CC412" i="1"/>
  <c r="CG412" i="1"/>
  <c r="CI412" i="1"/>
  <c r="CK412" i="1"/>
  <c r="BQ413" i="1"/>
  <c r="BS413" i="1"/>
  <c r="BU413" i="1"/>
  <c r="BY413" i="1"/>
  <c r="CA413" i="1"/>
  <c r="CC413" i="1"/>
  <c r="CG413" i="1"/>
  <c r="CI413" i="1"/>
  <c r="CK413" i="1"/>
  <c r="BQ414" i="1"/>
  <c r="BS414" i="1"/>
  <c r="BU414" i="1"/>
  <c r="BY414" i="1"/>
  <c r="CA414" i="1"/>
  <c r="CC414" i="1"/>
  <c r="CG414" i="1"/>
  <c r="CI414" i="1"/>
  <c r="CK414" i="1"/>
  <c r="BQ415" i="1"/>
  <c r="BS415" i="1"/>
  <c r="BU415" i="1"/>
  <c r="BY415" i="1"/>
  <c r="CA415" i="1"/>
  <c r="CC415" i="1"/>
  <c r="CG415" i="1"/>
  <c r="CI415" i="1"/>
  <c r="CK415" i="1"/>
  <c r="BQ416" i="1"/>
  <c r="BS416" i="1"/>
  <c r="BU416" i="1"/>
  <c r="BY416" i="1"/>
  <c r="CA416" i="1"/>
  <c r="CC416" i="1"/>
  <c r="CG416" i="1"/>
  <c r="CI416" i="1"/>
  <c r="CK416" i="1"/>
  <c r="BQ417" i="1"/>
  <c r="BS417" i="1"/>
  <c r="BU417" i="1"/>
  <c r="BY417" i="1"/>
  <c r="CA417" i="1"/>
  <c r="CC417" i="1"/>
  <c r="CG417" i="1"/>
  <c r="CI417" i="1"/>
  <c r="CK417" i="1"/>
  <c r="AE418" i="1"/>
  <c r="AO418" i="1"/>
  <c r="BA418" i="1"/>
  <c r="BK418" i="1"/>
  <c r="BQ418" i="1"/>
  <c r="BS418" i="1"/>
  <c r="BU418" i="1"/>
  <c r="BY418" i="1"/>
  <c r="CA418" i="1"/>
  <c r="CC418" i="1"/>
  <c r="CG418" i="1"/>
  <c r="CI418" i="1"/>
  <c r="CK418" i="1"/>
  <c r="BQ419" i="1"/>
  <c r="BS419" i="1"/>
  <c r="BU419" i="1"/>
  <c r="BY419" i="1"/>
  <c r="CA419" i="1"/>
  <c r="CC419" i="1"/>
  <c r="CG419" i="1"/>
  <c r="CI419" i="1"/>
  <c r="CK419" i="1"/>
  <c r="BQ420" i="1"/>
  <c r="BS420" i="1"/>
  <c r="BU420" i="1"/>
  <c r="BY420" i="1"/>
  <c r="CA420" i="1"/>
  <c r="CC420" i="1"/>
  <c r="CG420" i="1"/>
  <c r="CI420" i="1"/>
  <c r="CK420" i="1"/>
  <c r="BQ421" i="1"/>
  <c r="BS421" i="1"/>
  <c r="BU421" i="1"/>
  <c r="BY421" i="1"/>
  <c r="CA421" i="1"/>
  <c r="CC421" i="1"/>
  <c r="CG421" i="1"/>
  <c r="CI421" i="1"/>
  <c r="CK421" i="1"/>
  <c r="AG422" i="1"/>
  <c r="AK422" i="1"/>
  <c r="AS422" i="1"/>
  <c r="AU422" i="1"/>
  <c r="BC422" i="1"/>
  <c r="BE422" i="1"/>
  <c r="BM422" i="1"/>
  <c r="BQ422" i="1"/>
  <c r="BS422" i="1"/>
  <c r="BU422" i="1"/>
  <c r="BY422" i="1"/>
  <c r="CA422" i="1"/>
  <c r="CC422" i="1"/>
  <c r="CG422" i="1"/>
  <c r="CI422" i="1"/>
  <c r="CK422" i="1"/>
  <c r="BQ423" i="1"/>
  <c r="BS423" i="1"/>
  <c r="BU423" i="1"/>
  <c r="BY423" i="1"/>
  <c r="CA423" i="1"/>
  <c r="CC423" i="1"/>
  <c r="CG423" i="1"/>
  <c r="CI423" i="1"/>
  <c r="CK423" i="1"/>
  <c r="BQ424" i="1"/>
  <c r="BS424" i="1"/>
  <c r="BU424" i="1"/>
  <c r="BY424" i="1"/>
  <c r="CA424" i="1"/>
  <c r="CC424" i="1"/>
  <c r="CG424" i="1"/>
  <c r="CI424" i="1"/>
  <c r="CK424" i="1"/>
  <c r="BQ425" i="1"/>
  <c r="BS425" i="1"/>
  <c r="BU425" i="1"/>
  <c r="BY425" i="1"/>
  <c r="CA425" i="1"/>
  <c r="CC425" i="1"/>
  <c r="CG425" i="1"/>
  <c r="CI425" i="1"/>
  <c r="CK425" i="1"/>
  <c r="AC426" i="1"/>
  <c r="AE426" i="1"/>
  <c r="AM426" i="1"/>
  <c r="AO426" i="1"/>
  <c r="AW426" i="1"/>
  <c r="BA426" i="1"/>
  <c r="BI426" i="1"/>
  <c r="BK426" i="1"/>
  <c r="BQ426" i="1"/>
  <c r="BS426" i="1"/>
  <c r="BU426" i="1"/>
  <c r="BY426" i="1"/>
  <c r="CA426" i="1"/>
  <c r="CC426" i="1"/>
  <c r="CG426" i="1"/>
  <c r="CI426" i="1"/>
  <c r="CK426" i="1"/>
  <c r="BQ427" i="1"/>
  <c r="BS427" i="1"/>
  <c r="BU427" i="1"/>
  <c r="BY427" i="1"/>
  <c r="CA427" i="1"/>
  <c r="CC427" i="1"/>
  <c r="CG427" i="1"/>
  <c r="CI427" i="1"/>
  <c r="CK427" i="1"/>
  <c r="BQ428" i="1"/>
  <c r="BS428" i="1"/>
  <c r="BU428" i="1"/>
  <c r="BY428" i="1"/>
  <c r="CA428" i="1"/>
  <c r="CC428" i="1"/>
  <c r="CG428" i="1"/>
  <c r="CI428" i="1"/>
  <c r="CK428" i="1"/>
  <c r="BQ429" i="1"/>
  <c r="BS429" i="1"/>
  <c r="BU429" i="1"/>
  <c r="BY429" i="1"/>
  <c r="CA429" i="1"/>
  <c r="CC429" i="1"/>
  <c r="CG429" i="1"/>
  <c r="CI429" i="1"/>
  <c r="CK429" i="1"/>
  <c r="BQ430" i="1"/>
  <c r="BS430" i="1"/>
  <c r="BU430" i="1"/>
  <c r="BY430" i="1"/>
  <c r="CA430" i="1"/>
  <c r="CC430" i="1"/>
  <c r="CG430" i="1"/>
  <c r="CI430" i="1"/>
  <c r="CK430" i="1"/>
  <c r="BQ431" i="1"/>
  <c r="BS431" i="1"/>
  <c r="BU431" i="1"/>
  <c r="BY431" i="1"/>
  <c r="CA431" i="1"/>
  <c r="CC431" i="1"/>
  <c r="CG431" i="1"/>
  <c r="CI431" i="1"/>
  <c r="CK431" i="1"/>
  <c r="BQ432" i="1"/>
  <c r="BS432" i="1"/>
  <c r="BU432" i="1"/>
  <c r="BY432" i="1"/>
  <c r="CA432" i="1"/>
  <c r="CC432" i="1"/>
  <c r="CG432" i="1"/>
  <c r="CI432" i="1"/>
  <c r="CK432" i="1"/>
  <c r="AS433" i="1"/>
  <c r="BC433" i="1"/>
  <c r="BQ433" i="1"/>
  <c r="BS433" i="1"/>
  <c r="BU433" i="1"/>
  <c r="BY433" i="1"/>
  <c r="CA433" i="1"/>
  <c r="CC433" i="1"/>
  <c r="CG433" i="1"/>
  <c r="CI433" i="1"/>
  <c r="CK433" i="1"/>
  <c r="BQ434" i="1"/>
  <c r="BS434" i="1"/>
  <c r="BU434" i="1"/>
  <c r="BY434" i="1"/>
  <c r="CA434" i="1"/>
  <c r="CC434" i="1"/>
  <c r="CG434" i="1"/>
  <c r="CI434" i="1"/>
  <c r="CK434" i="1"/>
  <c r="AE435" i="1"/>
  <c r="AG435" i="1"/>
  <c r="AO435" i="1"/>
  <c r="AS435" i="1"/>
  <c r="BA435" i="1"/>
  <c r="BC435" i="1"/>
  <c r="BK435" i="1"/>
  <c r="BM435" i="1"/>
  <c r="BQ435" i="1"/>
  <c r="BS435" i="1"/>
  <c r="BU435" i="1"/>
  <c r="BY435" i="1"/>
  <c r="CA435" i="1"/>
  <c r="CC435" i="1"/>
  <c r="CG435" i="1"/>
  <c r="CI435" i="1"/>
  <c r="CK435" i="1"/>
  <c r="BQ436" i="1"/>
  <c r="BS436" i="1"/>
  <c r="BU436" i="1"/>
  <c r="BY436" i="1"/>
  <c r="CA436" i="1"/>
  <c r="CC436" i="1"/>
  <c r="CG436" i="1"/>
  <c r="CI436" i="1"/>
  <c r="CK436" i="1"/>
  <c r="BQ437" i="1"/>
  <c r="BS437" i="1"/>
  <c r="BU437" i="1"/>
  <c r="BY437" i="1"/>
  <c r="CA437" i="1"/>
  <c r="CC437" i="1"/>
  <c r="CG437" i="1"/>
  <c r="CI437" i="1"/>
  <c r="CK437" i="1"/>
  <c r="BQ439" i="1"/>
  <c r="BS439" i="1"/>
  <c r="BU439" i="1"/>
  <c r="BY439" i="1"/>
  <c r="CA439" i="1"/>
  <c r="CC439" i="1"/>
  <c r="CG439" i="1"/>
  <c r="CI439" i="1"/>
  <c r="CK439" i="1"/>
  <c r="BQ440" i="1"/>
  <c r="BS440" i="1"/>
  <c r="BU440" i="1"/>
  <c r="BY440" i="1"/>
  <c r="CA440" i="1"/>
  <c r="CC440" i="1"/>
  <c r="CG440" i="1"/>
  <c r="CI440" i="1"/>
  <c r="CK440" i="1"/>
  <c r="BQ441" i="1"/>
  <c r="BS441" i="1"/>
  <c r="BU441" i="1"/>
  <c r="BY441" i="1"/>
  <c r="CA441" i="1"/>
  <c r="CC441" i="1"/>
  <c r="CG441" i="1"/>
  <c r="CI441" i="1"/>
  <c r="CK441" i="1"/>
  <c r="BQ442" i="1"/>
  <c r="BS442" i="1"/>
  <c r="BU442" i="1"/>
  <c r="BY442" i="1"/>
  <c r="CA442" i="1"/>
  <c r="CC442" i="1"/>
  <c r="CG442" i="1"/>
  <c r="CI442" i="1"/>
  <c r="CK442" i="1"/>
  <c r="BQ443" i="1"/>
  <c r="BS443" i="1"/>
  <c r="BU443" i="1"/>
  <c r="BY443" i="1"/>
  <c r="CA443" i="1"/>
  <c r="CC443" i="1"/>
  <c r="CG443" i="1"/>
  <c r="CI443" i="1"/>
  <c r="CK443" i="1"/>
  <c r="BQ444" i="1"/>
  <c r="BS444" i="1"/>
  <c r="BU444" i="1"/>
  <c r="BY444" i="1"/>
  <c r="CA444" i="1"/>
  <c r="CC444" i="1"/>
  <c r="CG444" i="1"/>
  <c r="CI444" i="1"/>
  <c r="CK444" i="1"/>
  <c r="BQ445" i="1"/>
  <c r="BS445" i="1"/>
  <c r="BU445" i="1"/>
  <c r="BY445" i="1"/>
  <c r="CA445" i="1"/>
  <c r="CC445" i="1"/>
  <c r="CG445" i="1"/>
  <c r="CI445" i="1"/>
  <c r="CK445" i="1"/>
  <c r="BQ446" i="1"/>
  <c r="BS446" i="1"/>
  <c r="BU446" i="1"/>
  <c r="BY446" i="1"/>
  <c r="CA446" i="1"/>
  <c r="CC446" i="1"/>
  <c r="CG446" i="1"/>
  <c r="CI446" i="1"/>
  <c r="CK446" i="1"/>
  <c r="BQ447" i="1"/>
  <c r="BS447" i="1"/>
  <c r="BU447" i="1"/>
  <c r="BY447" i="1"/>
  <c r="CA447" i="1"/>
  <c r="CC447" i="1"/>
  <c r="CG447" i="1"/>
  <c r="CI447" i="1"/>
  <c r="CK447" i="1"/>
  <c r="BQ448" i="1"/>
  <c r="BS448" i="1"/>
  <c r="BU448" i="1"/>
  <c r="BY448" i="1"/>
  <c r="CA448" i="1"/>
  <c r="CC448" i="1"/>
  <c r="CG448" i="1"/>
  <c r="CI448" i="1"/>
  <c r="CK448" i="1"/>
  <c r="BQ449" i="1"/>
  <c r="BS449" i="1"/>
  <c r="BU449" i="1"/>
  <c r="BY449" i="1"/>
  <c r="CA449" i="1"/>
  <c r="CC449" i="1"/>
  <c r="CG449" i="1"/>
  <c r="CI449" i="1"/>
  <c r="CK449" i="1"/>
  <c r="BQ450" i="1"/>
  <c r="BS450" i="1"/>
  <c r="BU450" i="1"/>
  <c r="BY450" i="1"/>
  <c r="CA450" i="1"/>
  <c r="CC450" i="1"/>
  <c r="CG450" i="1"/>
  <c r="CI450" i="1"/>
  <c r="CK450" i="1"/>
  <c r="BQ451" i="1"/>
  <c r="BS451" i="1"/>
  <c r="BU451" i="1"/>
  <c r="BY451" i="1"/>
  <c r="CA451" i="1"/>
  <c r="CC451" i="1"/>
  <c r="CG451" i="1"/>
  <c r="CI451" i="1"/>
  <c r="CK451" i="1"/>
  <c r="BQ452" i="1"/>
  <c r="BS452" i="1"/>
  <c r="BU452" i="1"/>
  <c r="BY452" i="1"/>
  <c r="CA452" i="1"/>
  <c r="CC452" i="1"/>
  <c r="CG452" i="1"/>
  <c r="CI452" i="1"/>
  <c r="CK452" i="1"/>
  <c r="BQ453" i="1"/>
  <c r="BS453" i="1"/>
  <c r="BU453" i="1"/>
  <c r="BY453" i="1"/>
  <c r="CA453" i="1"/>
  <c r="CC453" i="1"/>
  <c r="CG453" i="1"/>
  <c r="CI453" i="1"/>
  <c r="CK453" i="1"/>
  <c r="BQ454" i="1"/>
  <c r="BS454" i="1"/>
  <c r="BU454" i="1"/>
  <c r="BY454" i="1"/>
  <c r="CA454" i="1"/>
  <c r="CC454" i="1"/>
  <c r="CG454" i="1"/>
  <c r="CI454" i="1"/>
  <c r="CK454" i="1"/>
  <c r="C446" i="1"/>
  <c r="C422" i="1"/>
  <c r="C399" i="1"/>
  <c r="C349" i="1"/>
  <c r="C317" i="1"/>
  <c r="C270" i="1"/>
  <c r="C140" i="1"/>
  <c r="C109" i="1"/>
  <c r="C97" i="1"/>
  <c r="C67" i="1"/>
  <c r="C38" i="1"/>
  <c r="C1" i="1"/>
  <c r="S82" i="1"/>
  <c r="T82" i="1"/>
  <c r="W82" i="1"/>
  <c r="W397" i="1"/>
  <c r="T397" i="1"/>
  <c r="S397" i="1"/>
  <c r="W390" i="1"/>
  <c r="CA390" i="1"/>
  <c r="T390" i="1"/>
  <c r="S390" i="1"/>
  <c r="W389" i="1"/>
  <c r="BS389" i="1"/>
  <c r="T389" i="1"/>
  <c r="S389" i="1"/>
  <c r="W382" i="1"/>
  <c r="T382" i="1"/>
  <c r="S382" i="1"/>
  <c r="W381" i="1"/>
  <c r="T381" i="1"/>
  <c r="S381" i="1"/>
  <c r="W380" i="1"/>
  <c r="T380" i="1"/>
  <c r="S380" i="1"/>
  <c r="W379" i="1"/>
  <c r="T379" i="1"/>
  <c r="S379" i="1"/>
  <c r="W377" i="1"/>
  <c r="T377" i="1"/>
  <c r="S377" i="1"/>
  <c r="W376" i="1"/>
  <c r="BS376" i="1"/>
  <c r="T376" i="1"/>
  <c r="S376" i="1"/>
  <c r="W375" i="1"/>
  <c r="CA375" i="1"/>
  <c r="T375" i="1"/>
  <c r="S375" i="1"/>
  <c r="W374" i="1"/>
  <c r="BS374" i="1"/>
  <c r="T374" i="1"/>
  <c r="S374" i="1"/>
  <c r="W373" i="1"/>
  <c r="CI373" i="1"/>
  <c r="T373" i="1"/>
  <c r="S373" i="1"/>
  <c r="W372" i="1"/>
  <c r="T372" i="1"/>
  <c r="S372" i="1"/>
  <c r="W367" i="1"/>
  <c r="T367" i="1"/>
  <c r="S367" i="1"/>
  <c r="W366" i="1"/>
  <c r="CA366" i="1"/>
  <c r="T366" i="1"/>
  <c r="S366" i="1"/>
  <c r="W364" i="1"/>
  <c r="CA364" i="1"/>
  <c r="T364" i="1"/>
  <c r="S364" i="1"/>
  <c r="W359" i="1"/>
  <c r="T359" i="1"/>
  <c r="S359" i="1"/>
  <c r="W355" i="1"/>
  <c r="T355" i="1"/>
  <c r="S355" i="1"/>
  <c r="W354" i="1"/>
  <c r="T354" i="1"/>
  <c r="S354" i="1"/>
  <c r="W339" i="1"/>
  <c r="T339" i="1"/>
  <c r="S339" i="1"/>
  <c r="W337" i="1"/>
  <c r="CA337" i="1"/>
  <c r="T337" i="1"/>
  <c r="S337" i="1"/>
  <c r="W336" i="1"/>
  <c r="BS336" i="1"/>
  <c r="T336" i="1"/>
  <c r="S336" i="1"/>
  <c r="W327" i="1"/>
  <c r="CI327" i="1"/>
  <c r="T327" i="1"/>
  <c r="S327" i="1"/>
  <c r="W326" i="1"/>
  <c r="T326" i="1"/>
  <c r="S326" i="1"/>
  <c r="W325" i="1"/>
  <c r="BS325" i="1"/>
  <c r="T325" i="1"/>
  <c r="S325" i="1"/>
  <c r="W324" i="1"/>
  <c r="CA324" i="1"/>
  <c r="T324" i="1"/>
  <c r="S324" i="1"/>
  <c r="W323" i="1"/>
  <c r="BS323" i="1"/>
  <c r="T323" i="1"/>
  <c r="S323" i="1"/>
  <c r="W322" i="1"/>
  <c r="CA322" i="1"/>
  <c r="T322" i="1"/>
  <c r="S322" i="1"/>
  <c r="W321" i="1"/>
  <c r="BS321" i="1"/>
  <c r="T321" i="1"/>
  <c r="S321" i="1"/>
  <c r="W314" i="1"/>
  <c r="CA314" i="1"/>
  <c r="T314" i="1"/>
  <c r="S314" i="1"/>
  <c r="W313" i="1"/>
  <c r="BS313" i="1"/>
  <c r="T313" i="1"/>
  <c r="S313" i="1"/>
  <c r="W297" i="1"/>
  <c r="T297" i="1"/>
  <c r="S297" i="1"/>
  <c r="W296" i="1"/>
  <c r="BS296" i="1"/>
  <c r="T296" i="1"/>
  <c r="S296" i="1"/>
  <c r="W285" i="1"/>
  <c r="CA285" i="1"/>
  <c r="T285" i="1"/>
  <c r="S285" i="1"/>
  <c r="W284" i="1"/>
  <c r="BS284" i="1"/>
  <c r="T284" i="1"/>
  <c r="S284" i="1"/>
  <c r="W254" i="1"/>
  <c r="T254" i="1"/>
  <c r="S254" i="1"/>
  <c r="W242" i="1"/>
  <c r="CA242" i="1"/>
  <c r="T242" i="1"/>
  <c r="S242" i="1"/>
  <c r="W241" i="1"/>
  <c r="BS241" i="1"/>
  <c r="T241" i="1"/>
  <c r="S241" i="1"/>
  <c r="W236" i="1"/>
  <c r="CA236" i="1"/>
  <c r="T236" i="1"/>
  <c r="S236" i="1"/>
  <c r="W235" i="1"/>
  <c r="T235" i="1"/>
  <c r="S235" i="1"/>
  <c r="W233" i="1"/>
  <c r="BS233" i="1"/>
  <c r="T233" i="1"/>
  <c r="S233" i="1"/>
  <c r="W232" i="1"/>
  <c r="CA232" i="1"/>
  <c r="T232" i="1"/>
  <c r="S232" i="1"/>
  <c r="W231" i="1"/>
  <c r="T231" i="1"/>
  <c r="S231" i="1"/>
  <c r="W278" i="1"/>
  <c r="BS278" i="1"/>
  <c r="T278" i="1"/>
  <c r="S278" i="1"/>
  <c r="W272" i="1"/>
  <c r="T272" i="1"/>
  <c r="S272" i="1"/>
  <c r="W227" i="1"/>
  <c r="CA227" i="1"/>
  <c r="T227" i="1"/>
  <c r="S227" i="1"/>
  <c r="W226" i="1"/>
  <c r="BS226" i="1"/>
  <c r="T226" i="1"/>
  <c r="S226" i="1"/>
  <c r="W225" i="1"/>
  <c r="CI225" i="1"/>
  <c r="T225" i="1"/>
  <c r="S225" i="1"/>
  <c r="W224" i="1"/>
  <c r="CA224" i="1"/>
  <c r="T224" i="1"/>
  <c r="S224" i="1"/>
  <c r="W223" i="1"/>
  <c r="BS223" i="1"/>
  <c r="T223" i="1"/>
  <c r="S223" i="1"/>
  <c r="W222" i="1"/>
  <c r="CI222" i="1"/>
  <c r="T222" i="1"/>
  <c r="S222" i="1"/>
  <c r="W221" i="1"/>
  <c r="BS221" i="1"/>
  <c r="T221" i="1"/>
  <c r="S221" i="1"/>
  <c r="W220" i="1"/>
  <c r="CI220" i="1"/>
  <c r="T220" i="1"/>
  <c r="S220" i="1"/>
  <c r="W218" i="1"/>
  <c r="CA218" i="1"/>
  <c r="T218" i="1"/>
  <c r="S218" i="1"/>
  <c r="W217" i="1"/>
  <c r="BS217" i="1"/>
  <c r="T217" i="1"/>
  <c r="S217" i="1"/>
  <c r="W216" i="1"/>
  <c r="CI216" i="1"/>
  <c r="T216" i="1"/>
  <c r="S216" i="1"/>
  <c r="W215" i="1"/>
  <c r="CA215" i="1"/>
  <c r="T215" i="1"/>
  <c r="S215" i="1"/>
  <c r="W214" i="1"/>
  <c r="BS214" i="1"/>
  <c r="T214" i="1"/>
  <c r="S214" i="1"/>
  <c r="W213" i="1"/>
  <c r="CI213" i="1"/>
  <c r="T213" i="1"/>
  <c r="S213" i="1"/>
  <c r="W212" i="1"/>
  <c r="T212" i="1"/>
  <c r="S212" i="1"/>
  <c r="W211" i="1"/>
  <c r="CI211" i="1"/>
  <c r="T211" i="1"/>
  <c r="S211" i="1"/>
  <c r="W201" i="1"/>
  <c r="CA201" i="1"/>
  <c r="T201" i="1"/>
  <c r="S201" i="1"/>
  <c r="W200" i="1"/>
  <c r="BS200" i="1"/>
  <c r="T200" i="1"/>
  <c r="S200" i="1"/>
  <c r="W185" i="1"/>
  <c r="CI185" i="1"/>
  <c r="T185" i="1"/>
  <c r="S185" i="1"/>
  <c r="W182" i="1"/>
  <c r="CA182" i="1"/>
  <c r="T182" i="1"/>
  <c r="S182" i="1"/>
  <c r="W181" i="1"/>
  <c r="BS181" i="1"/>
  <c r="T181" i="1"/>
  <c r="S181" i="1"/>
  <c r="W179" i="1"/>
  <c r="CA179" i="1"/>
  <c r="T179" i="1"/>
  <c r="S179" i="1"/>
  <c r="W178" i="1"/>
  <c r="T178" i="1"/>
  <c r="S178" i="1"/>
  <c r="W174" i="1"/>
  <c r="CA174" i="1"/>
  <c r="T174" i="1"/>
  <c r="S174" i="1"/>
  <c r="W173" i="1"/>
  <c r="BS173" i="1"/>
  <c r="T173" i="1"/>
  <c r="S173" i="1"/>
  <c r="W172" i="1"/>
  <c r="CI172" i="1"/>
  <c r="T172" i="1"/>
  <c r="S172" i="1"/>
  <c r="W169" i="1"/>
  <c r="T169" i="1"/>
  <c r="S169" i="1"/>
  <c r="W168" i="1"/>
  <c r="BS168" i="1"/>
  <c r="T168" i="1"/>
  <c r="S168" i="1"/>
  <c r="W167" i="1"/>
  <c r="CA167" i="1"/>
  <c r="T167" i="1"/>
  <c r="S167" i="1"/>
  <c r="W166" i="1"/>
  <c r="BS166" i="1"/>
  <c r="T166" i="1"/>
  <c r="S166" i="1"/>
  <c r="W165" i="1"/>
  <c r="T165" i="1"/>
  <c r="S165" i="1"/>
  <c r="W164" i="1"/>
  <c r="BS164" i="1"/>
  <c r="T164" i="1"/>
  <c r="S164" i="1"/>
  <c r="W157" i="1"/>
  <c r="CA157" i="1"/>
  <c r="T157" i="1"/>
  <c r="S157" i="1"/>
  <c r="W156" i="1"/>
  <c r="BS156" i="1"/>
  <c r="T156" i="1"/>
  <c r="S156" i="1"/>
  <c r="W208" i="1"/>
  <c r="T208" i="1"/>
  <c r="S208" i="1"/>
  <c r="W207" i="1"/>
  <c r="CA207" i="1"/>
  <c r="T207" i="1"/>
  <c r="S207" i="1"/>
  <c r="W114" i="1"/>
  <c r="T114" i="1"/>
  <c r="S114" i="1"/>
  <c r="W108" i="1"/>
  <c r="CA108" i="1"/>
  <c r="T108" i="1"/>
  <c r="S108" i="1"/>
  <c r="W107" i="1"/>
  <c r="BS107" i="1"/>
  <c r="T107" i="1"/>
  <c r="S107" i="1"/>
  <c r="W101" i="1"/>
  <c r="CA101" i="1"/>
  <c r="T101" i="1"/>
  <c r="S101" i="1"/>
  <c r="W100" i="1"/>
  <c r="BS100" i="1"/>
  <c r="T100" i="1"/>
  <c r="S100" i="1"/>
  <c r="W94" i="1"/>
  <c r="CA94" i="1"/>
  <c r="T94" i="1"/>
  <c r="S94" i="1"/>
  <c r="W93" i="1"/>
  <c r="BS93" i="1"/>
  <c r="T93" i="1"/>
  <c r="S93" i="1"/>
  <c r="W88" i="1"/>
  <c r="CA88" i="1"/>
  <c r="T88" i="1"/>
  <c r="S88" i="1"/>
  <c r="W87" i="1"/>
  <c r="BS87" i="1"/>
  <c r="T87" i="1"/>
  <c r="S87" i="1"/>
  <c r="W79" i="1"/>
  <c r="CI79" i="1"/>
  <c r="T79" i="1"/>
  <c r="S79" i="1"/>
  <c r="W80" i="1"/>
  <c r="BS80" i="1"/>
  <c r="T80" i="1"/>
  <c r="S80" i="1"/>
  <c r="W83" i="1"/>
  <c r="BS83" i="1"/>
  <c r="T83" i="1"/>
  <c r="S83" i="1"/>
  <c r="W75" i="1"/>
  <c r="CA75" i="1"/>
  <c r="T75" i="1"/>
  <c r="S75" i="1"/>
  <c r="W74" i="1"/>
  <c r="BS74" i="1"/>
  <c r="T74" i="1"/>
  <c r="S74" i="1"/>
  <c r="W22" i="1"/>
  <c r="T22" i="1"/>
  <c r="S22" i="1"/>
  <c r="T9" i="1"/>
  <c r="W454" i="1"/>
  <c r="T454" i="1"/>
  <c r="S454" i="1"/>
  <c r="W453" i="1"/>
  <c r="T453" i="1"/>
  <c r="S453" i="1"/>
  <c r="W452" i="1"/>
  <c r="T452" i="1"/>
  <c r="S452" i="1"/>
  <c r="W451" i="1"/>
  <c r="T451" i="1"/>
  <c r="S451" i="1"/>
  <c r="W450" i="1"/>
  <c r="T450" i="1"/>
  <c r="S450" i="1"/>
  <c r="W449" i="1"/>
  <c r="T449" i="1"/>
  <c r="S449" i="1"/>
  <c r="W448" i="1"/>
  <c r="T448" i="1"/>
  <c r="S448" i="1"/>
  <c r="W447" i="1"/>
  <c r="T447" i="1"/>
  <c r="S447" i="1"/>
  <c r="W445" i="1"/>
  <c r="T445" i="1"/>
  <c r="S445" i="1"/>
  <c r="T444" i="1"/>
  <c r="S444" i="1"/>
  <c r="W444" i="1"/>
  <c r="W443" i="1"/>
  <c r="T443" i="1"/>
  <c r="S443" i="1"/>
  <c r="W442" i="1"/>
  <c r="T442" i="1"/>
  <c r="S442" i="1"/>
  <c r="W441" i="1"/>
  <c r="T441" i="1"/>
  <c r="S441" i="1"/>
  <c r="W440" i="1"/>
  <c r="T440" i="1"/>
  <c r="S440" i="1"/>
  <c r="W439" i="1"/>
  <c r="T439" i="1"/>
  <c r="S439" i="1"/>
  <c r="W437" i="1"/>
  <c r="T437" i="1"/>
  <c r="S437" i="1"/>
  <c r="W436" i="1"/>
  <c r="T436" i="1"/>
  <c r="S436" i="1"/>
  <c r="W434" i="1"/>
  <c r="T434" i="1"/>
  <c r="S434" i="1"/>
  <c r="W432" i="1"/>
  <c r="T432" i="1"/>
  <c r="S432" i="1"/>
  <c r="W431" i="1"/>
  <c r="T431" i="1"/>
  <c r="S431" i="1"/>
  <c r="W430" i="1"/>
  <c r="T430" i="1"/>
  <c r="S430" i="1"/>
  <c r="W429" i="1"/>
  <c r="T429" i="1"/>
  <c r="S429" i="1"/>
  <c r="W428" i="1"/>
  <c r="T428" i="1"/>
  <c r="S428" i="1"/>
  <c r="W427" i="1"/>
  <c r="T427" i="1"/>
  <c r="S427" i="1"/>
  <c r="W425" i="1"/>
  <c r="T425" i="1"/>
  <c r="S425" i="1"/>
  <c r="W424" i="1"/>
  <c r="T424" i="1"/>
  <c r="S424" i="1"/>
  <c r="W421" i="1"/>
  <c r="T421" i="1"/>
  <c r="S421" i="1"/>
  <c r="W420" i="1"/>
  <c r="T420" i="1"/>
  <c r="S420" i="1"/>
  <c r="W419" i="1"/>
  <c r="T419" i="1"/>
  <c r="S419" i="1"/>
  <c r="W417" i="1"/>
  <c r="T417" i="1"/>
  <c r="S417" i="1"/>
  <c r="W416" i="1"/>
  <c r="T416" i="1"/>
  <c r="S416" i="1"/>
  <c r="W415" i="1"/>
  <c r="T415" i="1"/>
  <c r="S415" i="1"/>
  <c r="W414" i="1"/>
  <c r="T414" i="1"/>
  <c r="S414" i="1"/>
  <c r="W413" i="1"/>
  <c r="T413" i="1"/>
  <c r="S413" i="1"/>
  <c r="W411" i="1"/>
  <c r="T411" i="1"/>
  <c r="S411" i="1"/>
  <c r="W410" i="1"/>
  <c r="T410" i="1"/>
  <c r="S410" i="1"/>
  <c r="W409" i="1"/>
  <c r="T409" i="1"/>
  <c r="S409" i="1"/>
  <c r="W408" i="1"/>
  <c r="T408" i="1"/>
  <c r="S408" i="1"/>
  <c r="W407" i="1"/>
  <c r="T407" i="1"/>
  <c r="S407" i="1"/>
  <c r="W406" i="1"/>
  <c r="T406" i="1"/>
  <c r="S406" i="1"/>
  <c r="W404" i="1"/>
  <c r="T404" i="1"/>
  <c r="S404" i="1"/>
  <c r="W403" i="1"/>
  <c r="T403" i="1"/>
  <c r="S403" i="1"/>
  <c r="W402" i="1"/>
  <c r="T402" i="1"/>
  <c r="S402" i="1"/>
  <c r="W401" i="1"/>
  <c r="T401" i="1"/>
  <c r="S401" i="1"/>
  <c r="W398" i="1"/>
  <c r="T398" i="1"/>
  <c r="S398" i="1"/>
  <c r="W395" i="1"/>
  <c r="T395" i="1"/>
  <c r="S395" i="1"/>
  <c r="W394" i="1"/>
  <c r="T394" i="1"/>
  <c r="S394" i="1"/>
  <c r="W393" i="1"/>
  <c r="T393" i="1"/>
  <c r="S393" i="1"/>
  <c r="W391" i="1"/>
  <c r="T391" i="1"/>
  <c r="S391" i="1"/>
  <c r="W370" i="1"/>
  <c r="T370" i="1"/>
  <c r="S370" i="1"/>
  <c r="W369" i="1"/>
  <c r="T369" i="1"/>
  <c r="S369" i="1"/>
  <c r="W368" i="1"/>
  <c r="T368" i="1"/>
  <c r="S368" i="1"/>
  <c r="W362" i="1"/>
  <c r="CI362" i="1"/>
  <c r="T362" i="1"/>
  <c r="S362" i="1"/>
  <c r="W361" i="1"/>
  <c r="T361" i="1"/>
  <c r="S361" i="1"/>
  <c r="W360" i="1"/>
  <c r="T360" i="1"/>
  <c r="S360" i="1"/>
  <c r="W357" i="1"/>
  <c r="T357" i="1"/>
  <c r="S357" i="1"/>
  <c r="W356" i="1"/>
  <c r="T356" i="1"/>
  <c r="S356" i="1"/>
  <c r="W344" i="1"/>
  <c r="T344" i="1"/>
  <c r="S344" i="1"/>
  <c r="W343" i="1"/>
  <c r="T343" i="1"/>
  <c r="S343" i="1"/>
  <c r="W342" i="1"/>
  <c r="T342" i="1"/>
  <c r="S342" i="1"/>
  <c r="W341" i="1"/>
  <c r="T341" i="1"/>
  <c r="S341" i="1"/>
  <c r="W340" i="1"/>
  <c r="T340" i="1"/>
  <c r="S340" i="1"/>
  <c r="W338" i="1"/>
  <c r="BS338" i="1"/>
  <c r="T338" i="1"/>
  <c r="S338" i="1"/>
  <c r="W335" i="1"/>
  <c r="T335" i="1"/>
  <c r="S335" i="1"/>
  <c r="W334" i="1"/>
  <c r="T334" i="1"/>
  <c r="S334" i="1"/>
  <c r="W332" i="1"/>
  <c r="T332" i="1"/>
  <c r="S332" i="1"/>
  <c r="W331" i="1"/>
  <c r="T331" i="1"/>
  <c r="S331" i="1"/>
  <c r="W330" i="1"/>
  <c r="T330" i="1"/>
  <c r="S330" i="1"/>
  <c r="W329" i="1"/>
  <c r="T329" i="1"/>
  <c r="S329" i="1"/>
  <c r="W320" i="1"/>
  <c r="CI320" i="1"/>
  <c r="T320" i="1"/>
  <c r="S320" i="1"/>
  <c r="W319" i="1"/>
  <c r="CI319" i="1"/>
  <c r="T319" i="1"/>
  <c r="S319" i="1"/>
  <c r="W316" i="1"/>
  <c r="CA316" i="1"/>
  <c r="T316" i="1"/>
  <c r="S316" i="1"/>
  <c r="W315" i="1"/>
  <c r="BS315" i="1"/>
  <c r="T315" i="1"/>
  <c r="S315" i="1"/>
  <c r="W312" i="1"/>
  <c r="T312" i="1"/>
  <c r="S312" i="1"/>
  <c r="W311" i="1"/>
  <c r="T311" i="1"/>
  <c r="S311" i="1"/>
  <c r="W310" i="1"/>
  <c r="CI310" i="1"/>
  <c r="T310" i="1"/>
  <c r="S310" i="1"/>
  <c r="W307" i="1"/>
  <c r="T307" i="1"/>
  <c r="S307" i="1"/>
  <c r="W305" i="1"/>
  <c r="CA305" i="1"/>
  <c r="T305" i="1"/>
  <c r="S305" i="1"/>
  <c r="W304" i="1"/>
  <c r="BS304" i="1"/>
  <c r="T304" i="1"/>
  <c r="S304" i="1"/>
  <c r="W303" i="1"/>
  <c r="T303" i="1"/>
  <c r="S303" i="1"/>
  <c r="W302" i="1"/>
  <c r="T302" i="1"/>
  <c r="S302" i="1"/>
  <c r="W301" i="1"/>
  <c r="T301" i="1"/>
  <c r="S301" i="1"/>
  <c r="W300" i="1"/>
  <c r="T300" i="1"/>
  <c r="S300" i="1"/>
  <c r="W298" i="1"/>
  <c r="CA298" i="1"/>
  <c r="T298" i="1"/>
  <c r="S298" i="1"/>
  <c r="W295" i="1"/>
  <c r="T295" i="1"/>
  <c r="S295" i="1"/>
  <c r="W283" i="1"/>
  <c r="CI283" i="1"/>
  <c r="T283" i="1"/>
  <c r="S283" i="1"/>
  <c r="W282" i="1"/>
  <c r="CI282" i="1"/>
  <c r="T282" i="1"/>
  <c r="S282" i="1"/>
  <c r="W253" i="1"/>
  <c r="CI253" i="1"/>
  <c r="T253" i="1"/>
  <c r="S253" i="1"/>
  <c r="W252" i="1"/>
  <c r="CI252" i="1"/>
  <c r="T252" i="1"/>
  <c r="S252" i="1"/>
  <c r="W247" i="1"/>
  <c r="CI247" i="1"/>
  <c r="T247" i="1"/>
  <c r="S247" i="1"/>
  <c r="W246" i="1"/>
  <c r="CI246" i="1"/>
  <c r="T246" i="1"/>
  <c r="S246" i="1"/>
  <c r="W238" i="1"/>
  <c r="BS238" i="1"/>
  <c r="T238" i="1"/>
  <c r="S238" i="1"/>
  <c r="W243" i="1"/>
  <c r="T243" i="1"/>
  <c r="S243" i="1"/>
  <c r="W237" i="1"/>
  <c r="BS237" i="1"/>
  <c r="T237" i="1"/>
  <c r="S237" i="1"/>
  <c r="W240" i="1"/>
  <c r="CI240" i="1"/>
  <c r="T240" i="1"/>
  <c r="S240" i="1"/>
  <c r="W280" i="1"/>
  <c r="CA280" i="1"/>
  <c r="T280" i="1"/>
  <c r="S280" i="1"/>
  <c r="W279" i="1"/>
  <c r="BS279" i="1"/>
  <c r="T279" i="1"/>
  <c r="S279" i="1"/>
  <c r="W277" i="1"/>
  <c r="CA277" i="1"/>
  <c r="T277" i="1"/>
  <c r="S277" i="1"/>
  <c r="W275" i="1"/>
  <c r="T275" i="1"/>
  <c r="S275" i="1"/>
  <c r="W274" i="1"/>
  <c r="CI274" i="1"/>
  <c r="T274" i="1"/>
  <c r="S274" i="1"/>
  <c r="W273" i="1"/>
  <c r="T273" i="1"/>
  <c r="S273" i="1"/>
  <c r="W204" i="1"/>
  <c r="T204" i="1"/>
  <c r="S204" i="1"/>
  <c r="W202" i="1"/>
  <c r="CI202" i="1"/>
  <c r="T202" i="1"/>
  <c r="S202" i="1"/>
  <c r="W199" i="1"/>
  <c r="CI199" i="1"/>
  <c r="T199" i="1"/>
  <c r="S199" i="1"/>
  <c r="W198" i="1"/>
  <c r="CI198" i="1"/>
  <c r="T198" i="1"/>
  <c r="S198" i="1"/>
  <c r="W197" i="1"/>
  <c r="CI197" i="1"/>
  <c r="T197" i="1"/>
  <c r="S197" i="1"/>
  <c r="W196" i="1"/>
  <c r="CI196" i="1"/>
  <c r="T196" i="1"/>
  <c r="S196" i="1"/>
  <c r="W195" i="1"/>
  <c r="CI195" i="1"/>
  <c r="T195" i="1"/>
  <c r="S195" i="1"/>
  <c r="W194" i="1"/>
  <c r="T194" i="1"/>
  <c r="S194" i="1"/>
  <c r="W192" i="1"/>
  <c r="CI192" i="1"/>
  <c r="T192" i="1"/>
  <c r="S192" i="1"/>
  <c r="W191" i="1"/>
  <c r="BS191" i="1"/>
  <c r="T191" i="1"/>
  <c r="S191" i="1"/>
  <c r="W190" i="1"/>
  <c r="BS190" i="1"/>
  <c r="T190" i="1"/>
  <c r="S190" i="1"/>
  <c r="W189" i="1"/>
  <c r="CI189" i="1"/>
  <c r="T189" i="1"/>
  <c r="S189" i="1"/>
  <c r="W188" i="1"/>
  <c r="T188" i="1"/>
  <c r="S188" i="1"/>
  <c r="W187" i="1"/>
  <c r="T187" i="1"/>
  <c r="S187" i="1"/>
  <c r="W184" i="1"/>
  <c r="CI184" i="1"/>
  <c r="T184" i="1"/>
  <c r="S184" i="1"/>
  <c r="W183" i="1"/>
  <c r="T183" i="1"/>
  <c r="S183" i="1"/>
  <c r="W177" i="1"/>
  <c r="CI177" i="1"/>
  <c r="T177" i="1"/>
  <c r="S177" i="1"/>
  <c r="W176" i="1"/>
  <c r="CI176" i="1"/>
  <c r="T176" i="1"/>
  <c r="S176" i="1"/>
  <c r="W170" i="1"/>
  <c r="CI170" i="1"/>
  <c r="T170" i="1"/>
  <c r="S170" i="1"/>
  <c r="W163" i="1"/>
  <c r="T163" i="1"/>
  <c r="S163" i="1"/>
  <c r="W162" i="1"/>
  <c r="CI162" i="1"/>
  <c r="T162" i="1"/>
  <c r="S162" i="1"/>
  <c r="W161" i="1"/>
  <c r="CI161" i="1"/>
  <c r="T161" i="1"/>
  <c r="S161" i="1"/>
  <c r="W160" i="1"/>
  <c r="CI160" i="1"/>
  <c r="T160" i="1"/>
  <c r="S160" i="1"/>
  <c r="W159" i="1"/>
  <c r="T159" i="1"/>
  <c r="S159" i="1"/>
  <c r="W209" i="1"/>
  <c r="CI209" i="1"/>
  <c r="T209" i="1"/>
  <c r="S209" i="1"/>
  <c r="W206" i="1"/>
  <c r="BS206" i="1"/>
  <c r="T206" i="1"/>
  <c r="S206" i="1"/>
  <c r="W151" i="1"/>
  <c r="CI151" i="1"/>
  <c r="T151" i="1"/>
  <c r="S151" i="1"/>
  <c r="W150" i="1"/>
  <c r="T150" i="1"/>
  <c r="S150" i="1"/>
  <c r="W148" i="1"/>
  <c r="CI148" i="1"/>
  <c r="T148" i="1"/>
  <c r="S148" i="1"/>
  <c r="W147" i="1"/>
  <c r="CI147" i="1"/>
  <c r="T147" i="1"/>
  <c r="S147" i="1"/>
  <c r="W146" i="1"/>
  <c r="CI146" i="1"/>
  <c r="T146" i="1"/>
  <c r="S146" i="1"/>
  <c r="W145" i="1"/>
  <c r="T145" i="1"/>
  <c r="S145" i="1"/>
  <c r="W144" i="1"/>
  <c r="CI144" i="1"/>
  <c r="T144" i="1"/>
  <c r="S144" i="1"/>
  <c r="W143" i="1"/>
  <c r="T143" i="1"/>
  <c r="S143" i="1"/>
  <c r="W142" i="1"/>
  <c r="T142" i="1"/>
  <c r="S142" i="1"/>
  <c r="W139" i="1"/>
  <c r="BS139" i="1"/>
  <c r="T139" i="1"/>
  <c r="S139" i="1"/>
  <c r="W138" i="1"/>
  <c r="T138" i="1"/>
  <c r="S138" i="1"/>
  <c r="W137" i="1"/>
  <c r="T137" i="1"/>
  <c r="S137" i="1"/>
  <c r="W136" i="1"/>
  <c r="T136" i="1"/>
  <c r="S136" i="1"/>
  <c r="W135" i="1"/>
  <c r="T135" i="1"/>
  <c r="S135" i="1"/>
  <c r="W133" i="1"/>
  <c r="T133" i="1"/>
  <c r="S133" i="1"/>
  <c r="W132" i="1"/>
  <c r="T132" i="1"/>
  <c r="S132" i="1"/>
  <c r="W131" i="1"/>
  <c r="T131" i="1"/>
  <c r="S131" i="1"/>
  <c r="W130" i="1"/>
  <c r="T130" i="1"/>
  <c r="S130" i="1"/>
  <c r="W129" i="1"/>
  <c r="T129" i="1"/>
  <c r="S129" i="1"/>
  <c r="W128" i="1"/>
  <c r="T128" i="1"/>
  <c r="S128" i="1"/>
  <c r="W126" i="1"/>
  <c r="T126" i="1"/>
  <c r="S126" i="1"/>
  <c r="W125" i="1"/>
  <c r="T125" i="1"/>
  <c r="S125" i="1"/>
  <c r="W124" i="1"/>
  <c r="T124" i="1"/>
  <c r="S124" i="1"/>
  <c r="W122" i="1"/>
  <c r="T122" i="1"/>
  <c r="S122" i="1"/>
  <c r="W121" i="1"/>
  <c r="T121" i="1"/>
  <c r="S121" i="1"/>
  <c r="W120" i="1"/>
  <c r="T120" i="1"/>
  <c r="S120" i="1"/>
  <c r="W119" i="1"/>
  <c r="T119" i="1"/>
  <c r="S119" i="1"/>
  <c r="W118" i="1"/>
  <c r="T118" i="1"/>
  <c r="S118" i="1"/>
  <c r="W117" i="1"/>
  <c r="T117" i="1"/>
  <c r="S117" i="1"/>
  <c r="W116" i="1"/>
  <c r="T116" i="1"/>
  <c r="S116" i="1"/>
  <c r="W115" i="1"/>
  <c r="T115" i="1"/>
  <c r="S115" i="1"/>
  <c r="W113" i="1"/>
  <c r="T113" i="1"/>
  <c r="S113" i="1"/>
  <c r="W112" i="1"/>
  <c r="T112" i="1"/>
  <c r="S112" i="1"/>
  <c r="W111" i="1"/>
  <c r="T111" i="1"/>
  <c r="S111" i="1"/>
  <c r="W106" i="1"/>
  <c r="BS106" i="1"/>
  <c r="T106" i="1"/>
  <c r="S106" i="1"/>
  <c r="W105" i="1"/>
  <c r="CI105" i="1"/>
  <c r="T105" i="1"/>
  <c r="S105" i="1"/>
  <c r="W104" i="1"/>
  <c r="CI104" i="1"/>
  <c r="T104" i="1"/>
  <c r="S104" i="1"/>
  <c r="W103" i="1"/>
  <c r="T103" i="1"/>
  <c r="S103" i="1"/>
  <c r="W99" i="1"/>
  <c r="CI99" i="1"/>
  <c r="T99" i="1"/>
  <c r="S99" i="1"/>
  <c r="W96" i="1"/>
  <c r="T96" i="1"/>
  <c r="S96" i="1"/>
  <c r="W95" i="1"/>
  <c r="CA95" i="1"/>
  <c r="T95" i="1"/>
  <c r="S95" i="1"/>
  <c r="W92" i="1"/>
  <c r="T92" i="1"/>
  <c r="S92" i="1"/>
  <c r="W91" i="1"/>
  <c r="CA91" i="1"/>
  <c r="T91" i="1"/>
  <c r="S91" i="1"/>
  <c r="W90" i="1"/>
  <c r="BS90" i="1"/>
  <c r="T90" i="1"/>
  <c r="S90" i="1"/>
  <c r="W86" i="1"/>
  <c r="T86" i="1"/>
  <c r="S86" i="1"/>
  <c r="W81" i="1"/>
  <c r="T81" i="1"/>
  <c r="S81" i="1"/>
  <c r="W78" i="1"/>
  <c r="T78" i="1"/>
  <c r="S78" i="1"/>
  <c r="W76" i="1"/>
  <c r="CI76" i="1"/>
  <c r="T76" i="1"/>
  <c r="S76" i="1"/>
  <c r="W72" i="1"/>
  <c r="CI72" i="1"/>
  <c r="T72" i="1"/>
  <c r="S72" i="1"/>
  <c r="W70" i="1"/>
  <c r="CI70" i="1"/>
  <c r="T70" i="1"/>
  <c r="S70" i="1"/>
  <c r="W69" i="1"/>
  <c r="T69" i="1"/>
  <c r="S69" i="1"/>
  <c r="W66" i="1"/>
  <c r="T66" i="1"/>
  <c r="S66" i="1"/>
  <c r="W65" i="1"/>
  <c r="T65" i="1"/>
  <c r="S65" i="1"/>
  <c r="W64" i="1"/>
  <c r="T64" i="1"/>
  <c r="S64" i="1"/>
  <c r="W63" i="1"/>
  <c r="T63" i="1"/>
  <c r="S63" i="1"/>
  <c r="W62" i="1"/>
  <c r="T62" i="1"/>
  <c r="S62" i="1"/>
  <c r="W60" i="1"/>
  <c r="T60" i="1"/>
  <c r="S60" i="1"/>
  <c r="W59" i="1"/>
  <c r="T59" i="1"/>
  <c r="S59" i="1"/>
  <c r="W58" i="1"/>
  <c r="T58" i="1"/>
  <c r="S58" i="1"/>
  <c r="W57" i="1"/>
  <c r="T57" i="1"/>
  <c r="S57" i="1"/>
  <c r="W55" i="1"/>
  <c r="T55" i="1"/>
  <c r="S55" i="1"/>
  <c r="W54" i="1"/>
  <c r="T54" i="1"/>
  <c r="S54" i="1"/>
  <c r="W53" i="1"/>
  <c r="T53" i="1"/>
  <c r="S53" i="1"/>
  <c r="W52" i="1"/>
  <c r="T52" i="1"/>
  <c r="S52" i="1"/>
  <c r="W51" i="1"/>
  <c r="T51" i="1"/>
  <c r="S51" i="1"/>
  <c r="W49" i="1"/>
  <c r="T49" i="1"/>
  <c r="S49" i="1"/>
  <c r="W48" i="1"/>
  <c r="T48" i="1"/>
  <c r="S48" i="1"/>
  <c r="W47" i="1"/>
  <c r="T47" i="1"/>
  <c r="S47" i="1"/>
  <c r="W46" i="1"/>
  <c r="T46" i="1"/>
  <c r="S46" i="1"/>
  <c r="W45" i="1"/>
  <c r="T45" i="1"/>
  <c r="S45" i="1"/>
  <c r="W44" i="1"/>
  <c r="T44" i="1"/>
  <c r="S44" i="1"/>
  <c r="W42" i="1"/>
  <c r="T42" i="1"/>
  <c r="S42" i="1"/>
  <c r="W41" i="1"/>
  <c r="T41" i="1"/>
  <c r="S41" i="1"/>
  <c r="W40" i="1"/>
  <c r="T40" i="1"/>
  <c r="S40" i="1"/>
  <c r="W37" i="1"/>
  <c r="T37" i="1"/>
  <c r="S37" i="1"/>
  <c r="W36" i="1"/>
  <c r="T36" i="1"/>
  <c r="S36" i="1"/>
  <c r="W35" i="1"/>
  <c r="T35" i="1"/>
  <c r="S35" i="1"/>
  <c r="W34" i="1"/>
  <c r="T34" i="1"/>
  <c r="S34" i="1"/>
  <c r="W33" i="1"/>
  <c r="T33" i="1"/>
  <c r="S33" i="1"/>
  <c r="W32" i="1"/>
  <c r="T32" i="1"/>
  <c r="S32" i="1"/>
  <c r="W31" i="1"/>
  <c r="T31" i="1"/>
  <c r="S31" i="1"/>
  <c r="W30" i="1"/>
  <c r="T30" i="1"/>
  <c r="S30" i="1"/>
  <c r="W29" i="1"/>
  <c r="T29" i="1"/>
  <c r="S29" i="1"/>
  <c r="W28" i="1"/>
  <c r="T28" i="1"/>
  <c r="S28" i="1"/>
  <c r="W27" i="1"/>
  <c r="T27" i="1"/>
  <c r="S27" i="1"/>
  <c r="W26" i="1"/>
  <c r="T26" i="1"/>
  <c r="S26" i="1"/>
  <c r="W23" i="1"/>
  <c r="T23" i="1"/>
  <c r="S23" i="1"/>
  <c r="W21" i="1"/>
  <c r="T21" i="1"/>
  <c r="S21" i="1"/>
  <c r="W20" i="1"/>
  <c r="T20" i="1"/>
  <c r="S20" i="1"/>
  <c r="W18" i="1"/>
  <c r="T18" i="1"/>
  <c r="S18" i="1"/>
  <c r="W17" i="1"/>
  <c r="T17" i="1"/>
  <c r="S17" i="1"/>
  <c r="W16" i="1"/>
  <c r="T16" i="1"/>
  <c r="S16" i="1"/>
  <c r="W15" i="1"/>
  <c r="T15" i="1"/>
  <c r="S15" i="1"/>
  <c r="W14" i="1"/>
  <c r="T14" i="1"/>
  <c r="S14" i="1"/>
  <c r="W13" i="1"/>
  <c r="T13" i="1"/>
  <c r="S13" i="1"/>
  <c r="W11" i="1"/>
  <c r="T11" i="1"/>
  <c r="S11" i="1"/>
  <c r="W10" i="1"/>
  <c r="T10" i="1"/>
  <c r="S10" i="1"/>
  <c r="W5" i="1"/>
  <c r="T5" i="1"/>
  <c r="S5" i="1"/>
  <c r="N80" i="1"/>
  <c r="G80" i="1"/>
  <c r="D80" i="1"/>
  <c r="D69" i="1"/>
  <c r="D70" i="1"/>
  <c r="D68" i="1"/>
  <c r="D74" i="1"/>
  <c r="D75" i="1"/>
  <c r="D72" i="1"/>
  <c r="D76" i="1"/>
  <c r="D78" i="1"/>
  <c r="D83" i="1"/>
  <c r="D79" i="1"/>
  <c r="D81" i="1"/>
  <c r="D82" i="1"/>
  <c r="D86" i="1"/>
  <c r="D87" i="1"/>
  <c r="D88" i="1"/>
  <c r="D71" i="1"/>
  <c r="G120" i="1"/>
  <c r="G454" i="1"/>
  <c r="AO454" i="1"/>
  <c r="D454" i="1"/>
  <c r="C454" i="1"/>
  <c r="G453" i="1"/>
  <c r="D453" i="1"/>
  <c r="C453" i="1"/>
  <c r="G452" i="1"/>
  <c r="BC452" i="1"/>
  <c r="D452" i="1"/>
  <c r="C452" i="1"/>
  <c r="G451" i="1"/>
  <c r="D451" i="1"/>
  <c r="C451" i="1"/>
  <c r="G450" i="1"/>
  <c r="BE450" i="1"/>
  <c r="D450" i="1"/>
  <c r="C450" i="1"/>
  <c r="G449" i="1"/>
  <c r="D449" i="1"/>
  <c r="C449" i="1"/>
  <c r="G448" i="1"/>
  <c r="D448" i="1"/>
  <c r="C448" i="1"/>
  <c r="G447" i="1"/>
  <c r="D447" i="1"/>
  <c r="C447" i="1"/>
  <c r="D446" i="1"/>
  <c r="G445" i="1"/>
  <c r="D445" i="1"/>
  <c r="C445" i="1"/>
  <c r="G444" i="1"/>
  <c r="AS444" i="1"/>
  <c r="D444" i="1"/>
  <c r="C444" i="1"/>
  <c r="G443" i="1"/>
  <c r="AS443" i="1"/>
  <c r="D443" i="1"/>
  <c r="C443" i="1"/>
  <c r="G442" i="1"/>
  <c r="AG442" i="1"/>
  <c r="D442" i="1"/>
  <c r="C442" i="1"/>
  <c r="G441" i="1"/>
  <c r="D441" i="1"/>
  <c r="C441" i="1"/>
  <c r="G440" i="1"/>
  <c r="AG426" i="1"/>
  <c r="D440" i="1"/>
  <c r="C440" i="1"/>
  <c r="G439" i="1"/>
  <c r="AS439" i="1"/>
  <c r="D439" i="1"/>
  <c r="C439" i="1"/>
  <c r="G437" i="1"/>
  <c r="D437" i="1"/>
  <c r="C437" i="1"/>
  <c r="G436" i="1"/>
  <c r="AC422" i="1"/>
  <c r="D436" i="1"/>
  <c r="C436" i="1"/>
  <c r="D435" i="1"/>
  <c r="C435" i="1"/>
  <c r="G434" i="1"/>
  <c r="AG434" i="1"/>
  <c r="D434" i="1"/>
  <c r="C434" i="1"/>
  <c r="D433" i="1"/>
  <c r="C433" i="1"/>
  <c r="G432" i="1"/>
  <c r="AO432" i="1"/>
  <c r="D432" i="1"/>
  <c r="C432" i="1"/>
  <c r="G431" i="1"/>
  <c r="AO431" i="1"/>
  <c r="D431" i="1"/>
  <c r="C431" i="1"/>
  <c r="G430" i="1"/>
  <c r="D430" i="1"/>
  <c r="C430" i="1"/>
  <c r="G429" i="1"/>
  <c r="D429" i="1"/>
  <c r="C429" i="1"/>
  <c r="G428" i="1"/>
  <c r="D428" i="1"/>
  <c r="C428" i="1"/>
  <c r="G427" i="1"/>
  <c r="D427" i="1"/>
  <c r="C427" i="1"/>
  <c r="D426" i="1"/>
  <c r="C426" i="1"/>
  <c r="G425" i="1"/>
  <c r="D425" i="1"/>
  <c r="C425" i="1"/>
  <c r="G424" i="1"/>
  <c r="AE424" i="1"/>
  <c r="D424" i="1"/>
  <c r="C424" i="1"/>
  <c r="D423" i="1"/>
  <c r="C423" i="1"/>
  <c r="G421" i="1"/>
  <c r="D421" i="1"/>
  <c r="C421" i="1"/>
  <c r="G420" i="1"/>
  <c r="AO420" i="1"/>
  <c r="D420" i="1"/>
  <c r="C420" i="1"/>
  <c r="G419" i="1"/>
  <c r="D419" i="1"/>
  <c r="C419" i="1"/>
  <c r="D418" i="1"/>
  <c r="C418" i="1"/>
  <c r="G417" i="1"/>
  <c r="D417" i="1"/>
  <c r="C417" i="1"/>
  <c r="G416" i="1"/>
  <c r="D416" i="1"/>
  <c r="C416" i="1"/>
  <c r="G415" i="1"/>
  <c r="D415" i="1"/>
  <c r="C415" i="1"/>
  <c r="G414" i="1"/>
  <c r="AE414" i="1"/>
  <c r="D414" i="1"/>
  <c r="C414" i="1"/>
  <c r="G413" i="1"/>
  <c r="D413" i="1"/>
  <c r="C413" i="1"/>
  <c r="D412" i="1"/>
  <c r="C412" i="1"/>
  <c r="G411" i="1"/>
  <c r="AG411" i="1"/>
  <c r="D411" i="1"/>
  <c r="C411" i="1"/>
  <c r="G410" i="1"/>
  <c r="D410" i="1"/>
  <c r="C410" i="1"/>
  <c r="G409" i="1"/>
  <c r="AC396" i="1"/>
  <c r="D409" i="1"/>
  <c r="C409" i="1"/>
  <c r="G408" i="1"/>
  <c r="D408" i="1"/>
  <c r="C408" i="1"/>
  <c r="G407" i="1"/>
  <c r="D407" i="1"/>
  <c r="C407" i="1"/>
  <c r="G406" i="1"/>
  <c r="AO406" i="1"/>
  <c r="D406" i="1"/>
  <c r="C406" i="1"/>
  <c r="D405" i="1"/>
  <c r="C405" i="1"/>
  <c r="G404" i="1"/>
  <c r="D404" i="1"/>
  <c r="C404" i="1"/>
  <c r="G403" i="1"/>
  <c r="AO403" i="1"/>
  <c r="D403" i="1"/>
  <c r="C403" i="1"/>
  <c r="G402" i="1"/>
  <c r="D402" i="1"/>
  <c r="C402" i="1"/>
  <c r="G401" i="1"/>
  <c r="AC388" i="1"/>
  <c r="D401" i="1"/>
  <c r="C401" i="1"/>
  <c r="D400" i="1"/>
  <c r="C400" i="1"/>
  <c r="G398" i="1"/>
  <c r="D398" i="1"/>
  <c r="C398" i="1"/>
  <c r="G397" i="1"/>
  <c r="D397" i="1"/>
  <c r="C397" i="1"/>
  <c r="D396" i="1"/>
  <c r="C396" i="1"/>
  <c r="G395" i="1"/>
  <c r="D395" i="1"/>
  <c r="C395" i="1"/>
  <c r="G394" i="1"/>
  <c r="D394" i="1"/>
  <c r="C394" i="1"/>
  <c r="G393" i="1"/>
  <c r="D393" i="1"/>
  <c r="C393" i="1"/>
  <c r="D392" i="1"/>
  <c r="C392" i="1"/>
  <c r="G391" i="1"/>
  <c r="D391" i="1"/>
  <c r="C391" i="1"/>
  <c r="G390" i="1"/>
  <c r="AE378" i="1"/>
  <c r="D390" i="1"/>
  <c r="C390" i="1"/>
  <c r="G389" i="1"/>
  <c r="AK389" i="1"/>
  <c r="D389" i="1"/>
  <c r="C389" i="1"/>
  <c r="D388" i="1"/>
  <c r="C388" i="1"/>
  <c r="C387" i="1"/>
  <c r="G382" i="1"/>
  <c r="AC371" i="1"/>
  <c r="D382" i="1"/>
  <c r="C382" i="1"/>
  <c r="G381" i="1"/>
  <c r="BE381" i="1"/>
  <c r="D381" i="1"/>
  <c r="C381" i="1"/>
  <c r="G380" i="1"/>
  <c r="D380" i="1"/>
  <c r="C380" i="1"/>
  <c r="G379" i="1"/>
  <c r="D379" i="1"/>
  <c r="C379" i="1"/>
  <c r="D378" i="1"/>
  <c r="C378" i="1"/>
  <c r="G377" i="1"/>
  <c r="BK377" i="1"/>
  <c r="D377" i="1"/>
  <c r="C377" i="1"/>
  <c r="G376" i="1"/>
  <c r="BE376" i="1"/>
  <c r="D376" i="1"/>
  <c r="C376" i="1"/>
  <c r="G375" i="1"/>
  <c r="D375" i="1"/>
  <c r="C375" i="1"/>
  <c r="G374" i="1"/>
  <c r="AE374" i="1"/>
  <c r="D374" i="1"/>
  <c r="C374" i="1"/>
  <c r="G373" i="1"/>
  <c r="D373" i="1"/>
  <c r="C373" i="1"/>
  <c r="G372" i="1"/>
  <c r="BC372" i="1"/>
  <c r="D372" i="1"/>
  <c r="C372" i="1"/>
  <c r="D371" i="1"/>
  <c r="C371" i="1"/>
  <c r="G370" i="1"/>
  <c r="AG370" i="1"/>
  <c r="D370" i="1"/>
  <c r="C370" i="1"/>
  <c r="G369" i="1"/>
  <c r="D369" i="1"/>
  <c r="C369" i="1"/>
  <c r="G368" i="1"/>
  <c r="D368" i="1"/>
  <c r="C368" i="1"/>
  <c r="G367" i="1"/>
  <c r="AE367" i="1"/>
  <c r="D367" i="1"/>
  <c r="C367" i="1"/>
  <c r="G366" i="1"/>
  <c r="D366" i="1"/>
  <c r="C366" i="1"/>
  <c r="D365" i="1"/>
  <c r="C365" i="1"/>
  <c r="G364" i="1"/>
  <c r="D364" i="1"/>
  <c r="C364" i="1"/>
  <c r="D363" i="1"/>
  <c r="C363" i="1"/>
  <c r="G362" i="1"/>
  <c r="D362" i="1"/>
  <c r="C362" i="1"/>
  <c r="G361" i="1"/>
  <c r="D361" i="1"/>
  <c r="C361" i="1"/>
  <c r="G360" i="1"/>
  <c r="D360" i="1"/>
  <c r="C360" i="1"/>
  <c r="G359" i="1"/>
  <c r="D359" i="1"/>
  <c r="C359" i="1"/>
  <c r="D358" i="1"/>
  <c r="C358" i="1"/>
  <c r="G357" i="1"/>
  <c r="D357" i="1"/>
  <c r="C357" i="1"/>
  <c r="G356" i="1"/>
  <c r="D356" i="1"/>
  <c r="C356" i="1"/>
  <c r="G355" i="1"/>
  <c r="D355" i="1"/>
  <c r="C355" i="1"/>
  <c r="G354" i="1"/>
  <c r="BE354" i="1"/>
  <c r="D354" i="1"/>
  <c r="C354" i="1"/>
  <c r="D353" i="1"/>
  <c r="C353" i="1"/>
  <c r="G344" i="1"/>
  <c r="D344" i="1"/>
  <c r="C344" i="1"/>
  <c r="G343" i="1"/>
  <c r="BK343" i="1"/>
  <c r="D343" i="1"/>
  <c r="C343" i="1"/>
  <c r="G342" i="1"/>
  <c r="BC342" i="1"/>
  <c r="D342" i="1"/>
  <c r="C342" i="1"/>
  <c r="G341" i="1"/>
  <c r="BK341" i="1"/>
  <c r="D341" i="1"/>
  <c r="C341" i="1"/>
  <c r="N340" i="1"/>
  <c r="G340" i="1"/>
  <c r="AU340" i="1"/>
  <c r="D340" i="1"/>
  <c r="C340" i="1"/>
  <c r="N339" i="1"/>
  <c r="G339" i="1"/>
  <c r="AG339" i="1"/>
  <c r="D339" i="1"/>
  <c r="C339" i="1"/>
  <c r="G338" i="1"/>
  <c r="AC328" i="1"/>
  <c r="D338" i="1"/>
  <c r="C338" i="1"/>
  <c r="G337" i="1"/>
  <c r="BE337" i="1"/>
  <c r="D337" i="1"/>
  <c r="C337" i="1"/>
  <c r="N336" i="1"/>
  <c r="G336" i="1"/>
  <c r="D336" i="1"/>
  <c r="C336" i="1"/>
  <c r="N335" i="1"/>
  <c r="G335" i="1"/>
  <c r="D335" i="1"/>
  <c r="C335" i="1"/>
  <c r="N334" i="1"/>
  <c r="G334" i="1"/>
  <c r="BE334" i="1"/>
  <c r="D334" i="1"/>
  <c r="C334" i="1"/>
  <c r="D333" i="1"/>
  <c r="C333" i="1"/>
  <c r="N332" i="1"/>
  <c r="G332" i="1"/>
  <c r="D332" i="1"/>
  <c r="C332" i="1"/>
  <c r="N331" i="1"/>
  <c r="G331" i="1"/>
  <c r="D331" i="1"/>
  <c r="C331" i="1"/>
  <c r="N330" i="1"/>
  <c r="G330" i="1"/>
  <c r="AS330" i="1"/>
  <c r="D330" i="1"/>
  <c r="C330" i="1"/>
  <c r="N329" i="1"/>
  <c r="G329" i="1"/>
  <c r="BA329" i="1"/>
  <c r="D329" i="1"/>
  <c r="C329" i="1"/>
  <c r="N328" i="1"/>
  <c r="D328" i="1"/>
  <c r="C328" i="1"/>
  <c r="N327" i="1"/>
  <c r="G327" i="1"/>
  <c r="AG317" i="1"/>
  <c r="D327" i="1"/>
  <c r="C327" i="1"/>
  <c r="N326" i="1"/>
  <c r="G326" i="1"/>
  <c r="D326" i="1"/>
  <c r="C326" i="1"/>
  <c r="N325" i="1"/>
  <c r="G325" i="1"/>
  <c r="D325" i="1"/>
  <c r="C325" i="1"/>
  <c r="N324" i="1"/>
  <c r="G324" i="1"/>
  <c r="D324" i="1"/>
  <c r="C324" i="1"/>
  <c r="N323" i="1"/>
  <c r="G323" i="1"/>
  <c r="D323" i="1"/>
  <c r="C323" i="1"/>
  <c r="N322" i="1"/>
  <c r="G322" i="1"/>
  <c r="D322" i="1"/>
  <c r="C322" i="1"/>
  <c r="N321" i="1"/>
  <c r="G321" i="1"/>
  <c r="D321" i="1"/>
  <c r="C321" i="1"/>
  <c r="N320" i="1"/>
  <c r="G320" i="1"/>
  <c r="D320" i="1"/>
  <c r="C320" i="1"/>
  <c r="N319" i="1"/>
  <c r="G319" i="1"/>
  <c r="AK309" i="1"/>
  <c r="D319" i="1"/>
  <c r="C319" i="1"/>
  <c r="N318" i="1"/>
  <c r="D318" i="1"/>
  <c r="C318" i="1"/>
  <c r="N316" i="1"/>
  <c r="G316" i="1"/>
  <c r="D316" i="1"/>
  <c r="C316" i="1"/>
  <c r="N315" i="1"/>
  <c r="G315" i="1"/>
  <c r="D315" i="1"/>
  <c r="C315" i="1"/>
  <c r="N314" i="1"/>
  <c r="G314" i="1"/>
  <c r="D314" i="1"/>
  <c r="C314" i="1"/>
  <c r="N313" i="1"/>
  <c r="G313" i="1"/>
  <c r="D313" i="1"/>
  <c r="C313" i="1"/>
  <c r="N312" i="1"/>
  <c r="G312" i="1"/>
  <c r="D312" i="1"/>
  <c r="C312" i="1"/>
  <c r="N311" i="1"/>
  <c r="G311" i="1"/>
  <c r="D311" i="1"/>
  <c r="C311" i="1"/>
  <c r="N310" i="1"/>
  <c r="G310" i="1"/>
  <c r="D310" i="1"/>
  <c r="C310" i="1"/>
  <c r="N309" i="1"/>
  <c r="D309" i="1"/>
  <c r="C309" i="1"/>
  <c r="N307" i="1"/>
  <c r="G307" i="1"/>
  <c r="D307" i="1"/>
  <c r="C307" i="1"/>
  <c r="N306" i="1"/>
  <c r="D306" i="1"/>
  <c r="C306" i="1"/>
  <c r="N305" i="1"/>
  <c r="G305" i="1"/>
  <c r="BC306" i="1"/>
  <c r="D305" i="1"/>
  <c r="C305" i="1"/>
  <c r="N304" i="1"/>
  <c r="G304" i="1"/>
  <c r="D304" i="1"/>
  <c r="C304" i="1"/>
  <c r="N303" i="1"/>
  <c r="G303" i="1"/>
  <c r="D303" i="1"/>
  <c r="C303" i="1"/>
  <c r="N302" i="1"/>
  <c r="G302" i="1"/>
  <c r="AG294" i="1"/>
  <c r="D302" i="1"/>
  <c r="C302" i="1"/>
  <c r="N301" i="1"/>
  <c r="G301" i="1"/>
  <c r="D301" i="1"/>
  <c r="C301" i="1"/>
  <c r="N300" i="1"/>
  <c r="G300" i="1"/>
  <c r="D300" i="1"/>
  <c r="C300" i="1"/>
  <c r="N299" i="1"/>
  <c r="D299" i="1"/>
  <c r="C299" i="1"/>
  <c r="N298" i="1"/>
  <c r="G298" i="1"/>
  <c r="D298" i="1"/>
  <c r="C298" i="1"/>
  <c r="N297" i="1"/>
  <c r="G297" i="1"/>
  <c r="D297" i="1"/>
  <c r="C297" i="1"/>
  <c r="N296" i="1"/>
  <c r="G296" i="1"/>
  <c r="D296" i="1"/>
  <c r="C296" i="1"/>
  <c r="N295" i="1"/>
  <c r="G295" i="1"/>
  <c r="D295" i="1"/>
  <c r="C295" i="1"/>
  <c r="N294" i="1"/>
  <c r="D294" i="1"/>
  <c r="C294" i="1"/>
  <c r="N285" i="1"/>
  <c r="G285" i="1"/>
  <c r="D285" i="1"/>
  <c r="C285" i="1"/>
  <c r="N284" i="1"/>
  <c r="G284" i="1"/>
  <c r="D284" i="1"/>
  <c r="C284" i="1"/>
  <c r="G283" i="1"/>
  <c r="D283" i="1"/>
  <c r="C283" i="1"/>
  <c r="N282" i="1"/>
  <c r="G282" i="1"/>
  <c r="D282" i="1"/>
  <c r="C282" i="1"/>
  <c r="N281" i="1"/>
  <c r="D281" i="1"/>
  <c r="C281" i="1"/>
  <c r="N254" i="1"/>
  <c r="G254" i="1"/>
  <c r="D254" i="1"/>
  <c r="N253" i="1"/>
  <c r="G253" i="1"/>
  <c r="D253" i="1"/>
  <c r="N252" i="1"/>
  <c r="G252" i="1"/>
  <c r="D252" i="1"/>
  <c r="N247" i="1"/>
  <c r="G247" i="1"/>
  <c r="D247" i="1"/>
  <c r="N246" i="1"/>
  <c r="G246" i="1"/>
  <c r="D246" i="1"/>
  <c r="N238" i="1"/>
  <c r="G238" i="1"/>
  <c r="AK239" i="1"/>
  <c r="D238" i="1"/>
  <c r="N243" i="1"/>
  <c r="G243" i="1"/>
  <c r="D243" i="1"/>
  <c r="N242" i="1"/>
  <c r="G242" i="1"/>
  <c r="D242" i="1"/>
  <c r="N237" i="1"/>
  <c r="G237" i="1"/>
  <c r="D237" i="1"/>
  <c r="N241" i="1"/>
  <c r="G241" i="1"/>
  <c r="D241" i="1"/>
  <c r="N240" i="1"/>
  <c r="G240" i="1"/>
  <c r="BM240" i="1"/>
  <c r="D240" i="1"/>
  <c r="N239" i="1"/>
  <c r="D239" i="1"/>
  <c r="N236" i="1"/>
  <c r="G236" i="1"/>
  <c r="D236" i="1"/>
  <c r="N235" i="1"/>
  <c r="G235" i="1"/>
  <c r="BK235" i="1"/>
  <c r="D235" i="1"/>
  <c r="N234" i="1"/>
  <c r="D234" i="1"/>
  <c r="N233" i="1"/>
  <c r="G233" i="1"/>
  <c r="AC234" i="1"/>
  <c r="D233" i="1"/>
  <c r="N232" i="1"/>
  <c r="G232" i="1"/>
  <c r="D232" i="1"/>
  <c r="N231" i="1"/>
  <c r="G231" i="1"/>
  <c r="D231" i="1"/>
  <c r="N280" i="1"/>
  <c r="G280" i="1"/>
  <c r="AS281" i="1"/>
  <c r="D280" i="1"/>
  <c r="C280" i="1"/>
  <c r="N279" i="1"/>
  <c r="G279" i="1"/>
  <c r="AC271" i="1"/>
  <c r="D279" i="1"/>
  <c r="C279" i="1"/>
  <c r="N278" i="1"/>
  <c r="G278" i="1"/>
  <c r="AC270" i="1"/>
  <c r="D278" i="1"/>
  <c r="C278" i="1"/>
  <c r="N277" i="1"/>
  <c r="G277" i="1"/>
  <c r="D277" i="1"/>
  <c r="C277" i="1"/>
  <c r="N276" i="1"/>
  <c r="D276" i="1"/>
  <c r="C276" i="1"/>
  <c r="N275" i="1"/>
  <c r="G275" i="1"/>
  <c r="D275" i="1"/>
  <c r="C275" i="1"/>
  <c r="N274" i="1"/>
  <c r="G274" i="1"/>
  <c r="D274" i="1"/>
  <c r="C274" i="1"/>
  <c r="N273" i="1"/>
  <c r="G273" i="1"/>
  <c r="D273" i="1"/>
  <c r="C273" i="1"/>
  <c r="N272" i="1"/>
  <c r="G272" i="1"/>
  <c r="D272" i="1"/>
  <c r="C272" i="1"/>
  <c r="N271" i="1"/>
  <c r="D271" i="1"/>
  <c r="C271" i="1"/>
  <c r="N227" i="1"/>
  <c r="G227" i="1"/>
  <c r="D227" i="1"/>
  <c r="N226" i="1"/>
  <c r="G226" i="1"/>
  <c r="D226" i="1"/>
  <c r="N225" i="1"/>
  <c r="G225" i="1"/>
  <c r="D225" i="1"/>
  <c r="N224" i="1"/>
  <c r="G224" i="1"/>
  <c r="D224" i="1"/>
  <c r="N223" i="1"/>
  <c r="G223" i="1"/>
  <c r="D223" i="1"/>
  <c r="N222" i="1"/>
  <c r="G222" i="1"/>
  <c r="D222" i="1"/>
  <c r="N221" i="1"/>
  <c r="G221" i="1"/>
  <c r="D221" i="1"/>
  <c r="N220" i="1"/>
  <c r="G220" i="1"/>
  <c r="D220" i="1"/>
  <c r="N219" i="1"/>
  <c r="D219" i="1"/>
  <c r="N218" i="1"/>
  <c r="G218" i="1"/>
  <c r="AE219" i="1"/>
  <c r="D218" i="1"/>
  <c r="N217" i="1"/>
  <c r="G217" i="1"/>
  <c r="D217" i="1"/>
  <c r="N216" i="1"/>
  <c r="G216" i="1"/>
  <c r="D216" i="1"/>
  <c r="N215" i="1"/>
  <c r="G215" i="1"/>
  <c r="D215" i="1"/>
  <c r="N214" i="1"/>
  <c r="G214" i="1"/>
  <c r="D214" i="1"/>
  <c r="N213" i="1"/>
  <c r="G213" i="1"/>
  <c r="D213" i="1"/>
  <c r="N212" i="1"/>
  <c r="G212" i="1"/>
  <c r="D212" i="1"/>
  <c r="N211" i="1"/>
  <c r="G211" i="1"/>
  <c r="BA211" i="1"/>
  <c r="D211" i="1"/>
  <c r="N210" i="1"/>
  <c r="D210" i="1"/>
  <c r="N204" i="1"/>
  <c r="G204" i="1"/>
  <c r="AG205" i="1"/>
  <c r="D204" i="1"/>
  <c r="C204" i="1"/>
  <c r="N203" i="1"/>
  <c r="D203" i="1"/>
  <c r="C203" i="1"/>
  <c r="N202" i="1"/>
  <c r="G202" i="1"/>
  <c r="BE203" i="1"/>
  <c r="D202" i="1"/>
  <c r="C202" i="1"/>
  <c r="N201" i="1"/>
  <c r="G201" i="1"/>
  <c r="D201" i="1"/>
  <c r="C201" i="1"/>
  <c r="N200" i="1"/>
  <c r="G200" i="1"/>
  <c r="D200" i="1"/>
  <c r="C200" i="1"/>
  <c r="N199" i="1"/>
  <c r="G199" i="1"/>
  <c r="D199" i="1"/>
  <c r="C199" i="1"/>
  <c r="N198" i="1"/>
  <c r="G198" i="1"/>
  <c r="D198" i="1"/>
  <c r="C198" i="1"/>
  <c r="N197" i="1"/>
  <c r="G197" i="1"/>
  <c r="D197" i="1"/>
  <c r="C197" i="1"/>
  <c r="N196" i="1"/>
  <c r="G196" i="1"/>
  <c r="D196" i="1"/>
  <c r="C196" i="1"/>
  <c r="N195" i="1"/>
  <c r="G195" i="1"/>
  <c r="D195" i="1"/>
  <c r="C195" i="1"/>
  <c r="N194" i="1"/>
  <c r="G194" i="1"/>
  <c r="BE194" i="1"/>
  <c r="D194" i="1"/>
  <c r="C194" i="1"/>
  <c r="N193" i="1"/>
  <c r="D193" i="1"/>
  <c r="C193" i="1"/>
  <c r="N192" i="1"/>
  <c r="G192" i="1"/>
  <c r="D192" i="1"/>
  <c r="C192" i="1"/>
  <c r="N191" i="1"/>
  <c r="G191" i="1"/>
  <c r="D191" i="1"/>
  <c r="C191" i="1"/>
  <c r="N190" i="1"/>
  <c r="G190" i="1"/>
  <c r="D190" i="1"/>
  <c r="C190" i="1"/>
  <c r="N189" i="1"/>
  <c r="G189" i="1"/>
  <c r="D189" i="1"/>
  <c r="C189" i="1"/>
  <c r="N188" i="1"/>
  <c r="G188" i="1"/>
  <c r="D188" i="1"/>
  <c r="C188" i="1"/>
  <c r="N187" i="1"/>
  <c r="G187" i="1"/>
  <c r="AO187" i="1"/>
  <c r="D187" i="1"/>
  <c r="C187" i="1"/>
  <c r="N186" i="1"/>
  <c r="D186" i="1"/>
  <c r="C186" i="1"/>
  <c r="N185" i="1"/>
  <c r="G185" i="1"/>
  <c r="AO186" i="1"/>
  <c r="D185" i="1"/>
  <c r="C185" i="1"/>
  <c r="N184" i="1"/>
  <c r="G184" i="1"/>
  <c r="D184" i="1"/>
  <c r="C184" i="1"/>
  <c r="N183" i="1"/>
  <c r="G183" i="1"/>
  <c r="D183" i="1"/>
  <c r="C183" i="1"/>
  <c r="N182" i="1"/>
  <c r="G182" i="1"/>
  <c r="D182" i="1"/>
  <c r="C182" i="1"/>
  <c r="N181" i="1"/>
  <c r="G181" i="1"/>
  <c r="BA181" i="1"/>
  <c r="D181" i="1"/>
  <c r="C181" i="1"/>
  <c r="N180" i="1"/>
  <c r="D180" i="1"/>
  <c r="C180" i="1"/>
  <c r="N179" i="1"/>
  <c r="G179" i="1"/>
  <c r="AS180" i="1"/>
  <c r="D179" i="1"/>
  <c r="C179" i="1"/>
  <c r="N178" i="1"/>
  <c r="G178" i="1"/>
  <c r="D178" i="1"/>
  <c r="C178" i="1"/>
  <c r="N177" i="1"/>
  <c r="G177" i="1"/>
  <c r="D177" i="1"/>
  <c r="C177" i="1"/>
  <c r="N176" i="1"/>
  <c r="G176" i="1"/>
  <c r="AK176" i="1"/>
  <c r="D176" i="1"/>
  <c r="C176" i="1"/>
  <c r="N175" i="1"/>
  <c r="D175" i="1"/>
  <c r="C175" i="1"/>
  <c r="N174" i="1"/>
  <c r="G174" i="1"/>
  <c r="BM175" i="1"/>
  <c r="D174" i="1"/>
  <c r="C174" i="1"/>
  <c r="N173" i="1"/>
  <c r="G173" i="1"/>
  <c r="D173" i="1"/>
  <c r="C173" i="1"/>
  <c r="N172" i="1"/>
  <c r="G172" i="1"/>
  <c r="AK172" i="1"/>
  <c r="D172" i="1"/>
  <c r="C172" i="1"/>
  <c r="N171" i="1"/>
  <c r="D171" i="1"/>
  <c r="C171" i="1"/>
  <c r="N170" i="1"/>
  <c r="G170" i="1"/>
  <c r="D170" i="1"/>
  <c r="C170" i="1"/>
  <c r="N169" i="1"/>
  <c r="G169" i="1"/>
  <c r="D169" i="1"/>
  <c r="C169" i="1"/>
  <c r="N168" i="1"/>
  <c r="G168" i="1"/>
  <c r="D168" i="1"/>
  <c r="C168" i="1"/>
  <c r="N167" i="1"/>
  <c r="G167" i="1"/>
  <c r="D167" i="1"/>
  <c r="C167" i="1"/>
  <c r="N166" i="1"/>
  <c r="G166" i="1"/>
  <c r="D166" i="1"/>
  <c r="C166" i="1"/>
  <c r="N165" i="1"/>
  <c r="G165" i="1"/>
  <c r="D165" i="1"/>
  <c r="C165" i="1"/>
  <c r="N164" i="1"/>
  <c r="G164" i="1"/>
  <c r="D164" i="1"/>
  <c r="C164" i="1"/>
  <c r="N163" i="1"/>
  <c r="G163" i="1"/>
  <c r="D163" i="1"/>
  <c r="C163" i="1"/>
  <c r="N162" i="1"/>
  <c r="G162" i="1"/>
  <c r="D162" i="1"/>
  <c r="C162" i="1"/>
  <c r="N161" i="1"/>
  <c r="G161" i="1"/>
  <c r="D161" i="1"/>
  <c r="C161" i="1"/>
  <c r="N160" i="1"/>
  <c r="G160" i="1"/>
  <c r="D160" i="1"/>
  <c r="C160" i="1"/>
  <c r="N159" i="1"/>
  <c r="G159" i="1"/>
  <c r="D159" i="1"/>
  <c r="C159" i="1"/>
  <c r="N158" i="1"/>
  <c r="D158" i="1"/>
  <c r="C158" i="1"/>
  <c r="N157" i="1"/>
  <c r="G157" i="1"/>
  <c r="AK158" i="1"/>
  <c r="D157" i="1"/>
  <c r="C157" i="1"/>
  <c r="N156" i="1"/>
  <c r="G156" i="1"/>
  <c r="D156" i="1"/>
  <c r="C156" i="1"/>
  <c r="N152" i="1"/>
  <c r="D152" i="1"/>
  <c r="C152" i="1"/>
  <c r="N209" i="1"/>
  <c r="G209" i="1"/>
  <c r="AE210" i="1"/>
  <c r="D209" i="1"/>
  <c r="C209" i="1"/>
  <c r="N208" i="1"/>
  <c r="G208" i="1"/>
  <c r="D208" i="1"/>
  <c r="C208" i="1"/>
  <c r="N207" i="1"/>
  <c r="G207" i="1"/>
  <c r="D207" i="1"/>
  <c r="C207" i="1"/>
  <c r="N206" i="1"/>
  <c r="G206" i="1"/>
  <c r="AC206" i="1"/>
  <c r="D206" i="1"/>
  <c r="C206" i="1"/>
  <c r="N205" i="1"/>
  <c r="D205" i="1"/>
  <c r="C205" i="1"/>
  <c r="N151" i="1"/>
  <c r="G151" i="1"/>
  <c r="BI152" i="1"/>
  <c r="D151" i="1"/>
  <c r="C151" i="1"/>
  <c r="N150" i="1"/>
  <c r="G150" i="1"/>
  <c r="D150" i="1"/>
  <c r="C150" i="1"/>
  <c r="N149" i="1"/>
  <c r="D149" i="1"/>
  <c r="C149" i="1"/>
  <c r="N148" i="1"/>
  <c r="G148" i="1"/>
  <c r="AG149" i="1"/>
  <c r="D148" i="1"/>
  <c r="C148" i="1"/>
  <c r="N147" i="1"/>
  <c r="G147" i="1"/>
  <c r="AE141" i="1"/>
  <c r="D147" i="1"/>
  <c r="C147" i="1"/>
  <c r="N146" i="1"/>
  <c r="G146" i="1"/>
  <c r="D146" i="1"/>
  <c r="C146" i="1"/>
  <c r="N145" i="1"/>
  <c r="G145" i="1"/>
  <c r="D145" i="1"/>
  <c r="C145" i="1"/>
  <c r="N144" i="1"/>
  <c r="G144" i="1"/>
  <c r="D144" i="1"/>
  <c r="C144" i="1"/>
  <c r="N143" i="1"/>
  <c r="G143" i="1"/>
  <c r="D143" i="1"/>
  <c r="C143" i="1"/>
  <c r="N142" i="1"/>
  <c r="G142" i="1"/>
  <c r="D142" i="1"/>
  <c r="C142" i="1"/>
  <c r="N141" i="1"/>
  <c r="D141" i="1"/>
  <c r="C141" i="1"/>
  <c r="G139" i="1"/>
  <c r="D139" i="1"/>
  <c r="C139" i="1"/>
  <c r="N138" i="1"/>
  <c r="G138" i="1"/>
  <c r="D138" i="1"/>
  <c r="C138" i="1"/>
  <c r="N137" i="1"/>
  <c r="G137" i="1"/>
  <c r="D137" i="1"/>
  <c r="C137" i="1"/>
  <c r="N136" i="1"/>
  <c r="G136" i="1"/>
  <c r="D136" i="1"/>
  <c r="C136" i="1"/>
  <c r="N135" i="1"/>
  <c r="G135" i="1"/>
  <c r="D135" i="1"/>
  <c r="C135" i="1"/>
  <c r="N134" i="1"/>
  <c r="D134" i="1"/>
  <c r="C134" i="1"/>
  <c r="N133" i="1"/>
  <c r="G133" i="1"/>
  <c r="AK134" i="1"/>
  <c r="D133" i="1"/>
  <c r="C133" i="1"/>
  <c r="N132" i="1"/>
  <c r="G132" i="1"/>
  <c r="D132" i="1"/>
  <c r="C132" i="1"/>
  <c r="N131" i="1"/>
  <c r="G131" i="1"/>
  <c r="D131" i="1"/>
  <c r="C131" i="1"/>
  <c r="N130" i="1"/>
  <c r="G130" i="1"/>
  <c r="D130" i="1"/>
  <c r="C130" i="1"/>
  <c r="N129" i="1"/>
  <c r="G129" i="1"/>
  <c r="D129" i="1"/>
  <c r="C129" i="1"/>
  <c r="N128" i="1"/>
  <c r="G128" i="1"/>
  <c r="D128" i="1"/>
  <c r="C128" i="1"/>
  <c r="N127" i="1"/>
  <c r="D127" i="1"/>
  <c r="C127" i="1"/>
  <c r="N126" i="1"/>
  <c r="G126" i="1"/>
  <c r="D126" i="1"/>
  <c r="C126" i="1"/>
  <c r="N125" i="1"/>
  <c r="G125" i="1"/>
  <c r="D125" i="1"/>
  <c r="C125" i="1"/>
  <c r="N124" i="1"/>
  <c r="G124" i="1"/>
  <c r="D124" i="1"/>
  <c r="C124" i="1"/>
  <c r="N123" i="1"/>
  <c r="D123" i="1"/>
  <c r="C123" i="1"/>
  <c r="N122" i="1"/>
  <c r="G122" i="1"/>
  <c r="D122" i="1"/>
  <c r="C122" i="1"/>
  <c r="N121" i="1"/>
  <c r="G121" i="1"/>
  <c r="D121" i="1"/>
  <c r="C121" i="1"/>
  <c r="N120" i="1"/>
  <c r="D120" i="1"/>
  <c r="C120" i="1"/>
  <c r="N119" i="1"/>
  <c r="G119" i="1"/>
  <c r="D119" i="1"/>
  <c r="C119" i="1"/>
  <c r="N118" i="1"/>
  <c r="G118" i="1"/>
  <c r="D118" i="1"/>
  <c r="C118" i="1"/>
  <c r="N117" i="1"/>
  <c r="G117" i="1"/>
  <c r="D117" i="1"/>
  <c r="C117" i="1"/>
  <c r="N116" i="1"/>
  <c r="G116" i="1"/>
  <c r="D116" i="1"/>
  <c r="C116" i="1"/>
  <c r="N115" i="1"/>
  <c r="G115" i="1"/>
  <c r="AK110" i="1"/>
  <c r="D115" i="1"/>
  <c r="C115" i="1"/>
  <c r="N114" i="1"/>
  <c r="G114" i="1"/>
  <c r="D114" i="1"/>
  <c r="C114" i="1"/>
  <c r="N113" i="1"/>
  <c r="G113" i="1"/>
  <c r="D113" i="1"/>
  <c r="C113" i="1"/>
  <c r="N112" i="1"/>
  <c r="G112" i="1"/>
  <c r="D112" i="1"/>
  <c r="C112" i="1"/>
  <c r="N111" i="1"/>
  <c r="G111" i="1"/>
  <c r="BA111" i="1"/>
  <c r="D111" i="1"/>
  <c r="C111" i="1"/>
  <c r="N110" i="1"/>
  <c r="D110" i="1"/>
  <c r="C110" i="1"/>
  <c r="N108" i="1"/>
  <c r="G108" i="1"/>
  <c r="D108" i="1"/>
  <c r="C108" i="1"/>
  <c r="N107" i="1"/>
  <c r="G107" i="1"/>
  <c r="D107" i="1"/>
  <c r="C107" i="1"/>
  <c r="N106" i="1"/>
  <c r="G106" i="1"/>
  <c r="D106" i="1"/>
  <c r="C106" i="1"/>
  <c r="N105" i="1"/>
  <c r="G105" i="1"/>
  <c r="D105" i="1"/>
  <c r="C105" i="1"/>
  <c r="N104" i="1"/>
  <c r="G104" i="1"/>
  <c r="D104" i="1"/>
  <c r="C104" i="1"/>
  <c r="N103" i="1"/>
  <c r="G103" i="1"/>
  <c r="D103" i="1"/>
  <c r="C103" i="1"/>
  <c r="N102" i="1"/>
  <c r="D102" i="1"/>
  <c r="C102" i="1"/>
  <c r="N101" i="1"/>
  <c r="G101" i="1"/>
  <c r="D101" i="1"/>
  <c r="C101" i="1"/>
  <c r="N100" i="1"/>
  <c r="G100" i="1"/>
  <c r="D100" i="1"/>
  <c r="C100" i="1"/>
  <c r="N99" i="1"/>
  <c r="G99" i="1"/>
  <c r="D99" i="1"/>
  <c r="C99" i="1"/>
  <c r="N98" i="1"/>
  <c r="D98" i="1"/>
  <c r="C98" i="1"/>
  <c r="N96" i="1"/>
  <c r="G96" i="1"/>
  <c r="AG97" i="1"/>
  <c r="N95" i="1"/>
  <c r="G95" i="1"/>
  <c r="N94" i="1"/>
  <c r="G94" i="1"/>
  <c r="N93" i="1"/>
  <c r="G93" i="1"/>
  <c r="N92" i="1"/>
  <c r="G92" i="1"/>
  <c r="N91" i="1"/>
  <c r="G91" i="1"/>
  <c r="N90" i="1"/>
  <c r="G90" i="1"/>
  <c r="N89" i="1"/>
  <c r="N88" i="1"/>
  <c r="G88" i="1"/>
  <c r="N87" i="1"/>
  <c r="G87" i="1"/>
  <c r="N86" i="1"/>
  <c r="G86" i="1"/>
  <c r="AW86" i="1"/>
  <c r="N82" i="1"/>
  <c r="G82" i="1"/>
  <c r="N81" i="1"/>
  <c r="G81" i="1"/>
  <c r="N79" i="1"/>
  <c r="G79" i="1"/>
  <c r="N83" i="1"/>
  <c r="G83" i="1"/>
  <c r="N78" i="1"/>
  <c r="G78" i="1"/>
  <c r="N76" i="1"/>
  <c r="G76" i="1"/>
  <c r="N72" i="1"/>
  <c r="G72" i="1"/>
  <c r="N75" i="1"/>
  <c r="G75" i="1"/>
  <c r="N74" i="1"/>
  <c r="G74" i="1"/>
  <c r="N71" i="1"/>
  <c r="N70" i="1"/>
  <c r="G70" i="1"/>
  <c r="AK71" i="1"/>
  <c r="N69" i="1"/>
  <c r="G69" i="1"/>
  <c r="W68" i="1"/>
  <c r="T68" i="1"/>
  <c r="S68" i="1"/>
  <c r="N68" i="1"/>
  <c r="N66" i="1"/>
  <c r="G66" i="1"/>
  <c r="AE67" i="1"/>
  <c r="N65" i="1"/>
  <c r="G65" i="1"/>
  <c r="N64" i="1"/>
  <c r="G64" i="1"/>
  <c r="N63" i="1"/>
  <c r="G63" i="1"/>
  <c r="N62" i="1"/>
  <c r="G62" i="1"/>
  <c r="AW62" i="1"/>
  <c r="N61" i="1"/>
  <c r="G60" i="1"/>
  <c r="AC446" i="1"/>
  <c r="N59" i="1"/>
  <c r="G59" i="1"/>
  <c r="N58" i="1"/>
  <c r="G58" i="1"/>
  <c r="BA58" i="1"/>
  <c r="N57" i="1"/>
  <c r="G57" i="1"/>
  <c r="N56" i="1"/>
  <c r="N55" i="1"/>
  <c r="G55" i="1"/>
  <c r="D55" i="1"/>
  <c r="N54" i="1"/>
  <c r="G54" i="1"/>
  <c r="D54" i="1"/>
  <c r="G53" i="1"/>
  <c r="D53" i="1"/>
  <c r="N52" i="1"/>
  <c r="G52" i="1"/>
  <c r="D52" i="1"/>
  <c r="N51" i="1"/>
  <c r="G51" i="1"/>
  <c r="D51" i="1"/>
  <c r="N50" i="1"/>
  <c r="N49" i="1"/>
  <c r="G49" i="1"/>
  <c r="N48" i="1"/>
  <c r="G48" i="1"/>
  <c r="N47" i="1"/>
  <c r="G47" i="1"/>
  <c r="N46" i="1"/>
  <c r="G46" i="1"/>
  <c r="AE46" i="1"/>
  <c r="N45" i="1"/>
  <c r="G45" i="1"/>
  <c r="N44" i="1"/>
  <c r="G44" i="1"/>
  <c r="N43" i="1"/>
  <c r="D43" i="1"/>
  <c r="N42" i="1"/>
  <c r="G42" i="1"/>
  <c r="N41" i="1"/>
  <c r="G41" i="1"/>
  <c r="N40" i="1"/>
  <c r="G40" i="1"/>
  <c r="AS43" i="1"/>
  <c r="N39" i="1"/>
  <c r="D39" i="1"/>
  <c r="G37" i="1"/>
  <c r="N36" i="1"/>
  <c r="G36" i="1"/>
  <c r="AC39" i="1"/>
  <c r="N35" i="1"/>
  <c r="G35" i="1"/>
  <c r="N34" i="1"/>
  <c r="G34" i="1"/>
  <c r="N33" i="1"/>
  <c r="G33" i="1"/>
  <c r="G32" i="1"/>
  <c r="N31" i="1"/>
  <c r="G31" i="1"/>
  <c r="N30" i="1"/>
  <c r="G30" i="1"/>
  <c r="N29" i="1"/>
  <c r="G29" i="1"/>
  <c r="N28" i="1"/>
  <c r="G28" i="1"/>
  <c r="N27" i="1"/>
  <c r="G27" i="1"/>
  <c r="N26" i="1"/>
  <c r="G26" i="1"/>
  <c r="N23" i="1"/>
  <c r="G23" i="1"/>
  <c r="N22" i="1"/>
  <c r="G22" i="1"/>
  <c r="N21" i="1"/>
  <c r="G21" i="1"/>
  <c r="N20" i="1"/>
  <c r="G20" i="1"/>
  <c r="N19" i="1"/>
  <c r="G18" i="1"/>
  <c r="N17" i="1"/>
  <c r="G17" i="1"/>
  <c r="N16" i="1"/>
  <c r="G16" i="1"/>
  <c r="N15" i="1"/>
  <c r="G15" i="1"/>
  <c r="N14" i="1"/>
  <c r="G14" i="1"/>
  <c r="N13" i="1"/>
  <c r="G13" i="1"/>
  <c r="N11" i="1"/>
  <c r="G11" i="1"/>
  <c r="N10" i="1"/>
  <c r="G10" i="1"/>
  <c r="W9" i="1"/>
  <c r="S9" i="1"/>
  <c r="N9" i="1"/>
  <c r="G9" i="1"/>
  <c r="N6" i="1"/>
  <c r="N5" i="1"/>
  <c r="G5" i="1"/>
  <c r="AG6" i="1"/>
  <c r="CK3" i="1"/>
  <c r="CI3" i="1"/>
  <c r="CG3" i="1"/>
  <c r="CC3" i="1"/>
  <c r="CA3" i="1"/>
  <c r="BY3" i="1"/>
  <c r="BU3" i="1"/>
  <c r="BS3" i="1"/>
  <c r="BQ3" i="1"/>
  <c r="W3" i="1"/>
  <c r="T3" i="1"/>
  <c r="S3" i="1"/>
  <c r="N3" i="1"/>
  <c r="D2" i="1"/>
  <c r="BK71" i="1"/>
  <c r="AC171" i="1"/>
  <c r="BS182" i="1"/>
  <c r="AU43" i="1"/>
  <c r="BK239" i="1"/>
  <c r="CI241" i="1"/>
  <c r="AE39" i="1"/>
  <c r="AE50" i="1"/>
  <c r="AM299" i="1"/>
  <c r="CA237" i="1"/>
  <c r="BM239" i="1"/>
  <c r="BS167" i="1"/>
  <c r="BK97" i="1"/>
  <c r="BM39" i="1"/>
  <c r="AO102" i="1"/>
  <c r="AC102" i="1"/>
  <c r="AE346" i="1"/>
  <c r="AO346" i="1"/>
  <c r="AW346" i="1"/>
  <c r="AG346" i="1"/>
  <c r="BA346" i="1"/>
  <c r="AK346" i="1"/>
  <c r="BC346" i="1"/>
  <c r="BE346" i="1"/>
  <c r="AU346" i="1"/>
  <c r="BK346" i="1"/>
  <c r="AM346" i="1"/>
  <c r="AS346" i="1"/>
  <c r="AC346" i="1"/>
  <c r="BI346" i="1"/>
  <c r="BM346" i="1"/>
  <c r="BE360" i="1"/>
  <c r="AG349" i="1"/>
  <c r="AS349" i="1"/>
  <c r="BC349" i="1"/>
  <c r="BM349" i="1"/>
  <c r="BA349" i="1"/>
  <c r="AC349" i="1"/>
  <c r="AW349" i="1"/>
  <c r="BI349" i="1"/>
  <c r="AK349" i="1"/>
  <c r="AU349" i="1"/>
  <c r="BE349" i="1"/>
  <c r="AE349" i="1"/>
  <c r="AO349" i="1"/>
  <c r="BK349" i="1"/>
  <c r="AM349" i="1"/>
  <c r="AO413" i="1"/>
  <c r="AG400" i="1"/>
  <c r="AS400" i="1"/>
  <c r="BC400" i="1"/>
  <c r="BM400" i="1"/>
  <c r="AE400" i="1"/>
  <c r="AO400" i="1"/>
  <c r="BK400" i="1"/>
  <c r="AW400" i="1"/>
  <c r="AK400" i="1"/>
  <c r="AU400" i="1"/>
  <c r="BE400" i="1"/>
  <c r="BA400" i="1"/>
  <c r="AC400" i="1"/>
  <c r="AM400" i="1"/>
  <c r="BI400" i="1"/>
  <c r="AO437" i="1"/>
  <c r="AC423" i="1"/>
  <c r="AM423" i="1"/>
  <c r="AW423" i="1"/>
  <c r="BI423" i="1"/>
  <c r="AK423" i="1"/>
  <c r="BE423" i="1"/>
  <c r="AG423" i="1"/>
  <c r="BC423" i="1"/>
  <c r="AE423" i="1"/>
  <c r="AO423" i="1"/>
  <c r="BA423" i="1"/>
  <c r="BK423" i="1"/>
  <c r="AU423" i="1"/>
  <c r="AS423" i="1"/>
  <c r="BM423" i="1"/>
  <c r="AO448" i="1"/>
  <c r="AC433" i="1"/>
  <c r="AM433" i="1"/>
  <c r="AW433" i="1"/>
  <c r="BI433" i="1"/>
  <c r="AK433" i="1"/>
  <c r="AU433" i="1"/>
  <c r="AE433" i="1"/>
  <c r="AO433" i="1"/>
  <c r="BA433" i="1"/>
  <c r="BK433" i="1"/>
  <c r="BE433" i="1"/>
  <c r="AG433" i="1"/>
  <c r="BS81" i="1"/>
  <c r="CA81" i="1"/>
  <c r="CI103" i="1"/>
  <c r="BS103" i="1"/>
  <c r="CI150" i="1"/>
  <c r="BS150" i="1"/>
  <c r="CI159" i="1"/>
  <c r="CA159" i="1"/>
  <c r="CI163" i="1"/>
  <c r="CA163" i="1"/>
  <c r="CI194" i="1"/>
  <c r="BS194" i="1"/>
  <c r="AG446" i="1"/>
  <c r="AS446" i="1"/>
  <c r="BC446" i="1"/>
  <c r="BM446" i="1"/>
  <c r="BK446" i="1"/>
  <c r="AK446" i="1"/>
  <c r="AU446" i="1"/>
  <c r="BE446" i="1"/>
  <c r="AE446" i="1"/>
  <c r="AO446" i="1"/>
  <c r="BA446" i="1"/>
  <c r="BI128" i="1"/>
  <c r="BK123" i="1"/>
  <c r="AO123" i="1"/>
  <c r="BM127" i="1"/>
  <c r="BA127" i="1"/>
  <c r="BM193" i="1"/>
  <c r="BA193" i="1"/>
  <c r="AC264" i="1"/>
  <c r="BE264" i="1"/>
  <c r="AE264" i="1"/>
  <c r="AU264" i="1"/>
  <c r="BK264" i="1"/>
  <c r="AK264" i="1"/>
  <c r="BA264" i="1"/>
  <c r="AM264" i="1"/>
  <c r="AG264" i="1"/>
  <c r="AO264" i="1"/>
  <c r="BC264" i="1"/>
  <c r="AS264" i="1"/>
  <c r="AW264" i="1"/>
  <c r="BI264" i="1"/>
  <c r="BM264" i="1"/>
  <c r="BE265" i="1"/>
  <c r="AE265" i="1"/>
  <c r="AM265" i="1"/>
  <c r="AU265" i="1"/>
  <c r="BC265" i="1"/>
  <c r="BM265" i="1"/>
  <c r="AC265" i="1"/>
  <c r="AK265" i="1"/>
  <c r="AG265" i="1"/>
  <c r="AO265" i="1"/>
  <c r="BI265" i="1"/>
  <c r="BA265" i="1"/>
  <c r="BK265" i="1"/>
  <c r="AS265" i="1"/>
  <c r="AW265" i="1"/>
  <c r="AW266" i="1"/>
  <c r="BE266" i="1"/>
  <c r="AC266" i="1"/>
  <c r="AK266" i="1"/>
  <c r="AG266" i="1"/>
  <c r="AE266" i="1"/>
  <c r="BK266" i="1"/>
  <c r="AM266" i="1"/>
  <c r="AU266" i="1"/>
  <c r="BC266" i="1"/>
  <c r="BA266" i="1"/>
  <c r="AO266" i="1"/>
  <c r="AS266" i="1"/>
  <c r="BI266" i="1"/>
  <c r="BM266" i="1"/>
  <c r="BK276" i="1"/>
  <c r="AU267" i="1"/>
  <c r="AG267" i="1"/>
  <c r="BK267" i="1"/>
  <c r="AC267" i="1"/>
  <c r="AO267" i="1"/>
  <c r="BE267" i="1"/>
  <c r="BA267" i="1"/>
  <c r="AE267" i="1"/>
  <c r="BC267" i="1"/>
  <c r="AK267" i="1"/>
  <c r="AM267" i="1"/>
  <c r="BI267" i="1"/>
  <c r="AW267" i="1"/>
  <c r="AS267" i="1"/>
  <c r="BM267" i="1"/>
  <c r="BS212" i="1"/>
  <c r="CA212" i="1"/>
  <c r="BS235" i="1"/>
  <c r="CA235" i="1"/>
  <c r="CA326" i="1"/>
  <c r="BS326" i="1"/>
  <c r="CA377" i="1"/>
  <c r="BS377" i="1"/>
  <c r="AM446" i="1"/>
  <c r="AW446" i="1"/>
  <c r="BI446" i="1"/>
  <c r="BM433" i="1"/>
  <c r="BK85" i="1"/>
  <c r="AO85" i="1"/>
  <c r="BC85" i="1"/>
  <c r="BA85" i="1"/>
  <c r="AW85" i="1"/>
  <c r="AE85" i="1"/>
  <c r="AC85" i="1"/>
  <c r="AS85" i="1"/>
  <c r="BI85" i="1"/>
  <c r="AK85" i="1"/>
  <c r="BM85" i="1"/>
  <c r="AM85" i="1"/>
  <c r="BE85" i="1"/>
  <c r="AG85" i="1"/>
  <c r="AU85" i="1"/>
  <c r="BI350" i="1"/>
  <c r="AW350" i="1"/>
  <c r="AM350" i="1"/>
  <c r="AC350" i="1"/>
  <c r="BM350" i="1"/>
  <c r="BC350" i="1"/>
  <c r="AS350" i="1"/>
  <c r="AG350" i="1"/>
  <c r="BK350" i="1"/>
  <c r="BA350" i="1"/>
  <c r="AO350" i="1"/>
  <c r="AE350" i="1"/>
  <c r="BE350" i="1"/>
  <c r="AU350" i="1"/>
  <c r="AK350" i="1"/>
  <c r="AU153" i="1"/>
  <c r="AO153" i="1"/>
  <c r="AM153" i="1"/>
  <c r="AK153" i="1"/>
  <c r="AE153" i="1"/>
  <c r="AC153" i="1"/>
  <c r="BA153" i="1"/>
  <c r="AW153" i="1"/>
  <c r="AS153" i="1"/>
  <c r="BE153" i="1"/>
  <c r="BC153" i="1"/>
  <c r="AG153" i="1"/>
  <c r="BK153" i="1"/>
  <c r="BM153" i="1"/>
  <c r="BI153" i="1"/>
  <c r="AO154" i="1"/>
  <c r="AM154" i="1"/>
  <c r="AU154" i="1"/>
  <c r="AE154" i="1"/>
  <c r="AC154" i="1"/>
  <c r="BK154" i="1"/>
  <c r="AG154" i="1"/>
  <c r="BC154" i="1"/>
  <c r="AS154" i="1"/>
  <c r="AK154" i="1"/>
  <c r="BA154" i="1"/>
  <c r="AW154" i="1"/>
  <c r="BE154" i="1"/>
  <c r="BI154" i="1"/>
  <c r="BM154" i="1"/>
  <c r="AO155" i="1"/>
  <c r="AU155" i="1"/>
  <c r="AE155" i="1"/>
  <c r="AK155" i="1"/>
  <c r="AW155" i="1"/>
  <c r="AG155" i="1"/>
  <c r="BE155" i="1"/>
  <c r="AM155" i="1"/>
  <c r="BA155" i="1"/>
  <c r="AS155" i="1"/>
  <c r="AC155" i="1"/>
  <c r="BK155" i="1"/>
  <c r="BC155" i="1"/>
  <c r="BI155" i="1"/>
  <c r="BM155" i="1"/>
  <c r="AO230" i="1"/>
  <c r="AK230" i="1"/>
  <c r="BC230" i="1"/>
  <c r="AG230" i="1"/>
  <c r="BA230" i="1"/>
  <c r="AU230" i="1"/>
  <c r="AW230" i="1"/>
  <c r="AE230" i="1"/>
  <c r="AM230" i="1"/>
  <c r="AS230" i="1"/>
  <c r="AC230" i="1"/>
  <c r="BK230" i="1"/>
  <c r="BE230" i="1"/>
  <c r="BM230" i="1"/>
  <c r="BI230" i="1"/>
  <c r="AK252" i="1"/>
  <c r="BA245" i="1"/>
  <c r="AU245" i="1"/>
  <c r="AK245" i="1"/>
  <c r="BC245" i="1"/>
  <c r="BK245" i="1"/>
  <c r="AC245" i="1"/>
  <c r="BI245" i="1"/>
  <c r="AE245" i="1"/>
  <c r="AO245" i="1"/>
  <c r="BE245" i="1"/>
  <c r="BM245" i="1"/>
  <c r="AM245" i="1"/>
  <c r="AG245" i="1"/>
  <c r="AW245" i="1"/>
  <c r="AS245" i="1"/>
  <c r="BK292" i="1"/>
  <c r="AC292" i="1"/>
  <c r="BA292" i="1"/>
  <c r="AG292" i="1"/>
  <c r="AU292" i="1"/>
  <c r="AM292" i="1"/>
  <c r="AK292" i="1"/>
  <c r="BC292" i="1"/>
  <c r="BE292" i="1"/>
  <c r="AO292" i="1"/>
  <c r="AE292" i="1"/>
  <c r="AS292" i="1"/>
  <c r="AW292" i="1"/>
  <c r="BI292" i="1"/>
  <c r="BM292" i="1"/>
  <c r="AE293" i="1"/>
  <c r="AG293" i="1"/>
  <c r="AM293" i="1"/>
  <c r="BC293" i="1"/>
  <c r="AU293" i="1"/>
  <c r="AK293" i="1"/>
  <c r="AO293" i="1"/>
  <c r="AC293" i="1"/>
  <c r="BI293" i="1"/>
  <c r="BE293" i="1"/>
  <c r="BK293" i="1"/>
  <c r="BM293" i="1"/>
  <c r="BA293" i="1"/>
  <c r="AS293" i="1"/>
  <c r="AW293" i="1"/>
  <c r="AU356" i="1"/>
  <c r="BM345" i="1"/>
  <c r="BC345" i="1"/>
  <c r="AS345" i="1"/>
  <c r="AG345" i="1"/>
  <c r="BI345" i="1"/>
  <c r="AW345" i="1"/>
  <c r="AM345" i="1"/>
  <c r="AC345" i="1"/>
  <c r="AO345" i="1"/>
  <c r="BE345" i="1"/>
  <c r="AU345" i="1"/>
  <c r="AK345" i="1"/>
  <c r="BK345" i="1"/>
  <c r="BA345" i="1"/>
  <c r="AE345" i="1"/>
  <c r="BE348" i="1"/>
  <c r="AK348" i="1"/>
  <c r="BC348" i="1"/>
  <c r="AO348" i="1"/>
  <c r="BK348" i="1"/>
  <c r="BI348" i="1"/>
  <c r="AM348" i="1"/>
  <c r="BM348" i="1"/>
  <c r="BA348" i="1"/>
  <c r="AG348" i="1"/>
  <c r="AU348" i="1"/>
  <c r="AE348" i="1"/>
  <c r="AC348" i="1"/>
  <c r="AS348" i="1"/>
  <c r="AW348" i="1"/>
  <c r="BE383" i="1"/>
  <c r="AU383" i="1"/>
  <c r="AK383" i="1"/>
  <c r="BK383" i="1"/>
  <c r="BA383" i="1"/>
  <c r="AO383" i="1"/>
  <c r="AE383" i="1"/>
  <c r="BI383" i="1"/>
  <c r="AW383" i="1"/>
  <c r="AM383" i="1"/>
  <c r="AC383" i="1"/>
  <c r="BM383" i="1"/>
  <c r="BC383" i="1"/>
  <c r="AS383" i="1"/>
  <c r="AG383" i="1"/>
  <c r="BK386" i="1"/>
  <c r="BC386" i="1"/>
  <c r="AG386" i="1"/>
  <c r="AU386" i="1"/>
  <c r="AO386" i="1"/>
  <c r="AK386" i="1"/>
  <c r="AM386" i="1"/>
  <c r="BE386" i="1"/>
  <c r="BM386" i="1"/>
  <c r="BA386" i="1"/>
  <c r="BI386" i="1"/>
  <c r="AC386" i="1"/>
  <c r="AE386" i="1"/>
  <c r="AS386" i="1"/>
  <c r="AW386" i="1"/>
  <c r="AU364" i="1"/>
  <c r="BC404" i="1"/>
  <c r="BC418" i="1"/>
  <c r="BE378" i="1"/>
  <c r="AU378" i="1"/>
  <c r="AK378" i="1"/>
  <c r="BK363" i="1"/>
  <c r="AO363" i="1"/>
  <c r="BA353" i="1"/>
  <c r="AE353" i="1"/>
  <c r="AU333" i="1"/>
  <c r="AK333" i="1"/>
  <c r="BE271" i="1"/>
  <c r="BE270" i="1"/>
  <c r="AK270" i="1"/>
  <c r="CA195" i="1"/>
  <c r="BM110" i="1"/>
  <c r="AS110" i="1"/>
  <c r="AG110" i="1"/>
  <c r="BI28" i="1"/>
  <c r="BI90" i="1"/>
  <c r="AK102" i="1"/>
  <c r="BA124" i="1"/>
  <c r="AC127" i="1"/>
  <c r="AG171" i="1"/>
  <c r="AK193" i="1"/>
  <c r="AE306" i="1"/>
  <c r="AK331" i="1"/>
  <c r="AU332" i="1"/>
  <c r="BK369" i="1"/>
  <c r="AK379" i="1"/>
  <c r="BI435" i="1"/>
  <c r="AW435" i="1"/>
  <c r="AM435" i="1"/>
  <c r="AC435" i="1"/>
  <c r="BE426" i="1"/>
  <c r="AU426" i="1"/>
  <c r="AK426" i="1"/>
  <c r="BK422" i="1"/>
  <c r="BA422" i="1"/>
  <c r="AO422" i="1"/>
  <c r="AE422" i="1"/>
  <c r="BI418" i="1"/>
  <c r="AW418" i="1"/>
  <c r="AM418" i="1"/>
  <c r="AC418" i="1"/>
  <c r="BK396" i="1"/>
  <c r="BA396" i="1"/>
  <c r="AO396" i="1"/>
  <c r="AE396" i="1"/>
  <c r="BK388" i="1"/>
  <c r="BA388" i="1"/>
  <c r="AO388" i="1"/>
  <c r="AE388" i="1"/>
  <c r="BK378" i="1"/>
  <c r="BA378" i="1"/>
  <c r="AO378" i="1"/>
  <c r="CA374" i="1"/>
  <c r="BK371" i="1"/>
  <c r="BA371" i="1"/>
  <c r="AO371" i="1"/>
  <c r="AE371" i="1"/>
  <c r="BM365" i="1"/>
  <c r="BC365" i="1"/>
  <c r="AS365" i="1"/>
  <c r="AG365" i="1"/>
  <c r="BE363" i="1"/>
  <c r="AU363" i="1"/>
  <c r="AK363" i="1"/>
  <c r="BE358" i="1"/>
  <c r="AU358" i="1"/>
  <c r="AK358" i="1"/>
  <c r="BE353" i="1"/>
  <c r="AU353" i="1"/>
  <c r="AK353" i="1"/>
  <c r="BK333" i="1"/>
  <c r="BA333" i="1"/>
  <c r="AO333" i="1"/>
  <c r="AE333" i="1"/>
  <c r="BK328" i="1"/>
  <c r="BA328" i="1"/>
  <c r="AO328" i="1"/>
  <c r="AE328" i="1"/>
  <c r="BS324" i="1"/>
  <c r="BE317" i="1"/>
  <c r="AU317" i="1"/>
  <c r="AK317" i="1"/>
  <c r="BI309" i="1"/>
  <c r="AW309" i="1"/>
  <c r="AM309" i="1"/>
  <c r="AC309" i="1"/>
  <c r="BE294" i="1"/>
  <c r="AU294" i="1"/>
  <c r="AK294" i="1"/>
  <c r="CA284" i="1"/>
  <c r="CI233" i="1"/>
  <c r="BK271" i="1"/>
  <c r="BA271" i="1"/>
  <c r="AO271" i="1"/>
  <c r="AE271" i="1"/>
  <c r="BK270" i="1"/>
  <c r="BA270" i="1"/>
  <c r="AO270" i="1"/>
  <c r="AE270" i="1"/>
  <c r="CI190" i="1"/>
  <c r="BS184" i="1"/>
  <c r="BK171" i="1"/>
  <c r="CI166" i="1"/>
  <c r="CI157" i="1"/>
  <c r="CI207" i="1"/>
  <c r="CA151" i="1"/>
  <c r="BM141" i="1"/>
  <c r="BC141" i="1"/>
  <c r="AS141" i="1"/>
  <c r="AG141" i="1"/>
  <c r="BI110" i="1"/>
  <c r="AW110" i="1"/>
  <c r="AM110" i="1"/>
  <c r="AC110" i="1"/>
  <c r="CI101" i="1"/>
  <c r="CA72" i="1"/>
  <c r="BE6" i="1"/>
  <c r="AU6" i="1"/>
  <c r="AK6" i="1"/>
  <c r="BI269" i="1"/>
  <c r="AK269" i="1"/>
  <c r="BC269" i="1"/>
  <c r="AO269" i="1"/>
  <c r="AE269" i="1"/>
  <c r="BE269" i="1"/>
  <c r="AG269" i="1"/>
  <c r="BK269" i="1"/>
  <c r="BM269" i="1"/>
  <c r="BA269" i="1"/>
  <c r="AC269" i="1"/>
  <c r="AU269" i="1"/>
  <c r="AM269" i="1"/>
  <c r="AW269" i="1"/>
  <c r="AS269" i="1"/>
  <c r="AS453" i="1"/>
  <c r="BI438" i="1"/>
  <c r="AO438" i="1"/>
  <c r="AC438" i="1"/>
  <c r="AM438" i="1"/>
  <c r="AW438" i="1"/>
  <c r="AE438" i="1"/>
  <c r="BC438" i="1"/>
  <c r="AK438" i="1"/>
  <c r="BM438" i="1"/>
  <c r="AU438" i="1"/>
  <c r="AS438" i="1"/>
  <c r="AG438" i="1"/>
  <c r="BK438" i="1"/>
  <c r="BE438" i="1"/>
  <c r="BA438" i="1"/>
  <c r="BE229" i="1"/>
  <c r="AU229" i="1"/>
  <c r="AK229" i="1"/>
  <c r="BI229" i="1"/>
  <c r="AW229" i="1"/>
  <c r="AM229" i="1"/>
  <c r="BK229" i="1"/>
  <c r="BA229" i="1"/>
  <c r="AO229" i="1"/>
  <c r="AE229" i="1"/>
  <c r="BM229" i="1"/>
  <c r="BC229" i="1"/>
  <c r="AS229" i="1"/>
  <c r="AG229" i="1"/>
  <c r="AC229" i="1"/>
  <c r="BA295" i="1"/>
  <c r="BI287" i="1"/>
  <c r="AK287" i="1"/>
  <c r="AU287" i="1"/>
  <c r="BA287" i="1"/>
  <c r="BE287" i="1"/>
  <c r="BC287" i="1"/>
  <c r="AE287" i="1"/>
  <c r="AM287" i="1"/>
  <c r="AS287" i="1"/>
  <c r="BM287" i="1"/>
  <c r="BK287" i="1"/>
  <c r="AO287" i="1"/>
  <c r="AW287" i="1"/>
  <c r="AG287" i="1"/>
  <c r="AC287" i="1"/>
  <c r="BK288" i="1"/>
  <c r="AW288" i="1"/>
  <c r="AK288" i="1"/>
  <c r="BA288" i="1"/>
  <c r="AE288" i="1"/>
  <c r="AU288" i="1"/>
  <c r="AO288" i="1"/>
  <c r="AM288" i="1"/>
  <c r="BC288" i="1"/>
  <c r="BE288" i="1"/>
  <c r="AS288" i="1"/>
  <c r="BI288" i="1"/>
  <c r="AC288" i="1"/>
  <c r="AG288" i="1"/>
  <c r="BM288" i="1"/>
  <c r="AG289" i="1"/>
  <c r="AE289" i="1"/>
  <c r="BM289" i="1"/>
  <c r="AC289" i="1"/>
  <c r="AU289" i="1"/>
  <c r="BC289" i="1"/>
  <c r="AO289" i="1"/>
  <c r="AK289" i="1"/>
  <c r="BE289" i="1"/>
  <c r="BK289" i="1"/>
  <c r="AM289" i="1"/>
  <c r="BI289" i="1"/>
  <c r="BA289" i="1"/>
  <c r="AW289" i="1"/>
  <c r="AS289" i="1"/>
  <c r="AE299" i="1"/>
  <c r="AO290" i="1"/>
  <c r="AU290" i="1"/>
  <c r="AG290" i="1"/>
  <c r="BK290" i="1"/>
  <c r="BA290" i="1"/>
  <c r="AM290" i="1"/>
  <c r="BM290" i="1"/>
  <c r="AE290" i="1"/>
  <c r="AC290" i="1"/>
  <c r="BE290" i="1"/>
  <c r="BC290" i="1"/>
  <c r="BI290" i="1"/>
  <c r="AK290" i="1"/>
  <c r="AW290" i="1"/>
  <c r="AS290" i="1"/>
  <c r="BK351" i="1"/>
  <c r="AM351" i="1"/>
  <c r="AW351" i="1"/>
  <c r="BE351" i="1"/>
  <c r="AS351" i="1"/>
  <c r="BA351" i="1"/>
  <c r="AE351" i="1"/>
  <c r="BC351" i="1"/>
  <c r="AU351" i="1"/>
  <c r="AO351" i="1"/>
  <c r="AK351" i="1"/>
  <c r="BM351" i="1"/>
  <c r="AG351" i="1"/>
  <c r="BI351" i="1"/>
  <c r="AC351" i="1"/>
  <c r="BA397" i="1"/>
  <c r="AG385" i="1"/>
  <c r="BE385" i="1"/>
  <c r="AO385" i="1"/>
  <c r="AC385" i="1"/>
  <c r="AK385" i="1"/>
  <c r="BC385" i="1"/>
  <c r="BA385" i="1"/>
  <c r="BI385" i="1"/>
  <c r="AU385" i="1"/>
  <c r="AE385" i="1"/>
  <c r="BK385" i="1"/>
  <c r="BM385" i="1"/>
  <c r="AM385" i="1"/>
  <c r="AW385" i="1"/>
  <c r="AS385" i="1"/>
  <c r="BM336" i="1"/>
  <c r="BC390" i="1"/>
  <c r="AU407" i="1"/>
  <c r="BM418" i="1"/>
  <c r="AS418" i="1"/>
  <c r="AG418" i="1"/>
  <c r="BA363" i="1"/>
  <c r="AE363" i="1"/>
  <c r="BK353" i="1"/>
  <c r="AO353" i="1"/>
  <c r="BE333" i="1"/>
  <c r="CI236" i="1"/>
  <c r="AU271" i="1"/>
  <c r="AK271" i="1"/>
  <c r="AU270" i="1"/>
  <c r="BS160" i="1"/>
  <c r="BC110" i="1"/>
  <c r="AC50" i="1"/>
  <c r="AK61" i="1"/>
  <c r="AK123" i="1"/>
  <c r="AK391" i="1"/>
  <c r="BC394" i="1"/>
  <c r="BA408" i="1"/>
  <c r="BC415" i="1"/>
  <c r="AO429" i="1"/>
  <c r="BE435" i="1"/>
  <c r="AU435" i="1"/>
  <c r="AK435" i="1"/>
  <c r="BM426" i="1"/>
  <c r="BC426" i="1"/>
  <c r="AS426" i="1"/>
  <c r="BI422" i="1"/>
  <c r="AW422" i="1"/>
  <c r="AM422" i="1"/>
  <c r="BE418" i="1"/>
  <c r="AU418" i="1"/>
  <c r="AK418" i="1"/>
  <c r="BI396" i="1"/>
  <c r="AW396" i="1"/>
  <c r="AM396" i="1"/>
  <c r="BI388" i="1"/>
  <c r="AW388" i="1"/>
  <c r="AM388" i="1"/>
  <c r="BI378" i="1"/>
  <c r="AW378" i="1"/>
  <c r="AM378" i="1"/>
  <c r="AC378" i="1"/>
  <c r="BI371" i="1"/>
  <c r="AW371" i="1"/>
  <c r="AM371" i="1"/>
  <c r="BK365" i="1"/>
  <c r="BA365" i="1"/>
  <c r="AO365" i="1"/>
  <c r="AE365" i="1"/>
  <c r="BM363" i="1"/>
  <c r="BC363" i="1"/>
  <c r="AS363" i="1"/>
  <c r="AG363" i="1"/>
  <c r="BM358" i="1"/>
  <c r="BC358" i="1"/>
  <c r="AS358" i="1"/>
  <c r="AG358" i="1"/>
  <c r="BM353" i="1"/>
  <c r="BC353" i="1"/>
  <c r="AS353" i="1"/>
  <c r="AG353" i="1"/>
  <c r="BI333" i="1"/>
  <c r="AW333" i="1"/>
  <c r="AM333" i="1"/>
  <c r="AC333" i="1"/>
  <c r="BI328" i="1"/>
  <c r="AW328" i="1"/>
  <c r="AM328" i="1"/>
  <c r="BM317" i="1"/>
  <c r="BC317" i="1"/>
  <c r="AS317" i="1"/>
  <c r="BE309" i="1"/>
  <c r="AU309" i="1"/>
  <c r="BM294" i="1"/>
  <c r="BC294" i="1"/>
  <c r="AS294" i="1"/>
  <c r="CA282" i="1"/>
  <c r="CI238" i="1"/>
  <c r="BS280" i="1"/>
  <c r="BI271" i="1"/>
  <c r="AW271" i="1"/>
  <c r="AM271" i="1"/>
  <c r="BI270" i="1"/>
  <c r="AW270" i="1"/>
  <c r="AM270" i="1"/>
  <c r="BS202" i="1"/>
  <c r="AW186" i="1"/>
  <c r="CI179" i="1"/>
  <c r="CA176" i="1"/>
  <c r="BS172" i="1"/>
  <c r="CA161" i="1"/>
  <c r="BK141" i="1"/>
  <c r="BA141" i="1"/>
  <c r="AO141" i="1"/>
  <c r="BE110" i="1"/>
  <c r="AU110" i="1"/>
  <c r="CA104" i="1"/>
  <c r="BM6" i="1"/>
  <c r="BC6" i="1"/>
  <c r="AS6" i="1"/>
  <c r="AG306" i="1"/>
  <c r="BI299" i="1"/>
  <c r="AO239" i="1"/>
  <c r="CI221" i="1"/>
  <c r="AK219" i="1"/>
  <c r="AE193" i="1"/>
  <c r="AO171" i="1"/>
  <c r="AC158" i="1"/>
  <c r="AC149" i="1"/>
  <c r="AE127" i="1"/>
  <c r="AW102" i="1"/>
  <c r="AK67" i="1"/>
  <c r="AM61" i="1"/>
  <c r="BA50" i="1"/>
  <c r="AS39" i="1"/>
  <c r="AU306" i="1"/>
  <c r="AS239" i="1"/>
  <c r="BE219" i="1"/>
  <c r="AS193" i="1"/>
  <c r="AC186" i="1"/>
  <c r="AW171" i="1"/>
  <c r="AW158" i="1"/>
  <c r="AU149" i="1"/>
  <c r="AS127" i="1"/>
  <c r="BK102" i="1"/>
  <c r="AO97" i="1"/>
  <c r="BS88" i="1"/>
  <c r="AO71" i="1"/>
  <c r="BE67" i="1"/>
  <c r="BI61" i="1"/>
  <c r="BA39" i="1"/>
  <c r="BC281" i="1"/>
  <c r="BC180" i="1"/>
  <c r="BK299" i="1"/>
  <c r="AO299" i="1"/>
  <c r="BM281" i="1"/>
  <c r="AO234" i="1"/>
  <c r="BM219" i="1"/>
  <c r="AS219" i="1"/>
  <c r="CI214" i="1"/>
  <c r="AG210" i="1"/>
  <c r="BA186" i="1"/>
  <c r="AE186" i="1"/>
  <c r="BM180" i="1"/>
  <c r="BA158" i="1"/>
  <c r="AE158" i="1"/>
  <c r="AK205" i="1"/>
  <c r="AW123" i="1"/>
  <c r="AC123" i="1"/>
  <c r="BM97" i="1"/>
  <c r="AS97" i="1"/>
  <c r="CI74" i="1"/>
  <c r="AW71" i="1"/>
  <c r="AC71" i="1"/>
  <c r="BM67" i="1"/>
  <c r="AS67" i="1"/>
  <c r="AU61" i="1"/>
  <c r="BI50" i="1"/>
  <c r="AM50" i="1"/>
  <c r="BC43" i="1"/>
  <c r="AG43" i="1"/>
  <c r="BE306" i="1"/>
  <c r="AK306" i="1"/>
  <c r="AW299" i="1"/>
  <c r="AC299" i="1"/>
  <c r="BS285" i="1"/>
  <c r="AG281" i="1"/>
  <c r="BA239" i="1"/>
  <c r="AE239" i="1"/>
  <c r="BA234" i="1"/>
  <c r="CA225" i="1"/>
  <c r="AU219" i="1"/>
  <c r="AS210" i="1"/>
  <c r="BC193" i="1"/>
  <c r="AG193" i="1"/>
  <c r="BI186" i="1"/>
  <c r="AM186" i="1"/>
  <c r="AG180" i="1"/>
  <c r="BA171" i="1"/>
  <c r="AE171" i="1"/>
  <c r="BI158" i="1"/>
  <c r="AM158" i="1"/>
  <c r="AU205" i="1"/>
  <c r="BE149" i="1"/>
  <c r="AK149" i="1"/>
  <c r="BC127" i="1"/>
  <c r="AG127" i="1"/>
  <c r="BA123" i="1"/>
  <c r="AE123" i="1"/>
  <c r="BA102" i="1"/>
  <c r="AE102" i="1"/>
  <c r="BA97" i="1"/>
  <c r="AE97" i="1"/>
  <c r="CI83" i="1"/>
  <c r="BA71" i="1"/>
  <c r="AE71" i="1"/>
  <c r="AU67" i="1"/>
  <c r="AW61" i="1"/>
  <c r="AC61" i="1"/>
  <c r="BK50" i="1"/>
  <c r="AO50" i="1"/>
  <c r="BE43" i="1"/>
  <c r="AK43" i="1"/>
  <c r="BC39" i="1"/>
  <c r="AG39" i="1"/>
  <c r="AE234" i="1"/>
  <c r="BM210" i="1"/>
  <c r="AE65" i="1"/>
  <c r="BM306" i="1"/>
  <c r="AS306" i="1"/>
  <c r="BA299" i="1"/>
  <c r="BC239" i="1"/>
  <c r="AG239" i="1"/>
  <c r="BK234" i="1"/>
  <c r="CI223" i="1"/>
  <c r="BC219" i="1"/>
  <c r="AG219" i="1"/>
  <c r="BS218" i="1"/>
  <c r="BC210" i="1"/>
  <c r="BK193" i="1"/>
  <c r="AO193" i="1"/>
  <c r="BK186" i="1"/>
  <c r="BS174" i="1"/>
  <c r="BI171" i="1"/>
  <c r="AM171" i="1"/>
  <c r="BK158" i="1"/>
  <c r="AO158" i="1"/>
  <c r="BE205" i="1"/>
  <c r="BI149" i="1"/>
  <c r="AM149" i="1"/>
  <c r="BK127" i="1"/>
  <c r="AO127" i="1"/>
  <c r="BI123" i="1"/>
  <c r="AM123" i="1"/>
  <c r="BI102" i="1"/>
  <c r="AM102" i="1"/>
  <c r="BC97" i="1"/>
  <c r="BS94" i="1"/>
  <c r="BI71" i="1"/>
  <c r="AM71" i="1"/>
  <c r="BC67" i="1"/>
  <c r="AG67" i="1"/>
  <c r="BE61" i="1"/>
  <c r="AW50" i="1"/>
  <c r="BM43" i="1"/>
  <c r="BK39" i="1"/>
  <c r="AO39" i="1"/>
  <c r="AC19" i="1"/>
  <c r="AM19" i="1"/>
  <c r="AW19" i="1"/>
  <c r="BI19" i="1"/>
  <c r="AG19" i="1"/>
  <c r="AS19" i="1"/>
  <c r="BC19" i="1"/>
  <c r="BM19" i="1"/>
  <c r="AK19" i="1"/>
  <c r="AU19" i="1"/>
  <c r="BE19" i="1"/>
  <c r="BM24" i="1"/>
  <c r="AK24" i="1"/>
  <c r="AO24" i="1"/>
  <c r="AW24" i="1"/>
  <c r="BC24" i="1"/>
  <c r="AS24" i="1"/>
  <c r="AE24" i="1"/>
  <c r="AM24" i="1"/>
  <c r="BI24" i="1"/>
  <c r="BK24" i="1"/>
  <c r="AU24" i="1"/>
  <c r="BE24" i="1"/>
  <c r="BA24" i="1"/>
  <c r="AG24" i="1"/>
  <c r="AC24" i="1"/>
  <c r="AG56" i="1"/>
  <c r="AS56" i="1"/>
  <c r="BC56" i="1"/>
  <c r="BM56" i="1"/>
  <c r="AC56" i="1"/>
  <c r="AM56" i="1"/>
  <c r="BI56" i="1"/>
  <c r="AE56" i="1"/>
  <c r="AO56" i="1"/>
  <c r="BA56" i="1"/>
  <c r="BK56" i="1"/>
  <c r="AW56" i="1"/>
  <c r="AK109" i="1"/>
  <c r="AU109" i="1"/>
  <c r="BE109" i="1"/>
  <c r="AE109" i="1"/>
  <c r="AO109" i="1"/>
  <c r="BK109" i="1"/>
  <c r="AG109" i="1"/>
  <c r="AS109" i="1"/>
  <c r="BC109" i="1"/>
  <c r="BM109" i="1"/>
  <c r="BA109" i="1"/>
  <c r="AO35" i="1"/>
  <c r="AC38" i="1"/>
  <c r="AM38" i="1"/>
  <c r="AW38" i="1"/>
  <c r="BI38" i="1"/>
  <c r="AG38" i="1"/>
  <c r="AS38" i="1"/>
  <c r="BC38" i="1"/>
  <c r="BM38" i="1"/>
  <c r="AK38" i="1"/>
  <c r="AU38" i="1"/>
  <c r="BE38" i="1"/>
  <c r="BK77" i="1"/>
  <c r="BA77" i="1"/>
  <c r="AO77" i="1"/>
  <c r="AE77" i="1"/>
  <c r="AU77" i="1"/>
  <c r="BI77" i="1"/>
  <c r="AW77" i="1"/>
  <c r="AM77" i="1"/>
  <c r="AC77" i="1"/>
  <c r="BM77" i="1"/>
  <c r="BC77" i="1"/>
  <c r="AS77" i="1"/>
  <c r="AG77" i="1"/>
  <c r="BE77" i="1"/>
  <c r="AK77" i="1"/>
  <c r="BE83" i="1"/>
  <c r="BI84" i="1"/>
  <c r="BK84" i="1"/>
  <c r="BM84" i="1"/>
  <c r="AC84" i="1"/>
  <c r="AE84" i="1"/>
  <c r="AG84" i="1"/>
  <c r="AK84" i="1"/>
  <c r="AM84" i="1"/>
  <c r="AO84" i="1"/>
  <c r="BA84" i="1"/>
  <c r="BC84" i="1"/>
  <c r="BE84" i="1"/>
  <c r="AU84" i="1"/>
  <c r="AW84" i="1"/>
  <c r="AS84" i="1"/>
  <c r="AE89" i="1"/>
  <c r="AO89" i="1"/>
  <c r="BA89" i="1"/>
  <c r="BK89" i="1"/>
  <c r="AK89" i="1"/>
  <c r="AU89" i="1"/>
  <c r="AC89" i="1"/>
  <c r="AM89" i="1"/>
  <c r="AW89" i="1"/>
  <c r="BI89" i="1"/>
  <c r="BE89" i="1"/>
  <c r="AE140" i="1"/>
  <c r="AO140" i="1"/>
  <c r="BA140" i="1"/>
  <c r="BK140" i="1"/>
  <c r="BE140" i="1"/>
  <c r="AC140" i="1"/>
  <c r="AM140" i="1"/>
  <c r="AW140" i="1"/>
  <c r="BI140" i="1"/>
  <c r="AK140" i="1"/>
  <c r="AU140" i="1"/>
  <c r="AW60" i="1"/>
  <c r="BA104" i="1"/>
  <c r="BE106" i="1"/>
  <c r="BA115" i="1"/>
  <c r="BI117" i="1"/>
  <c r="BA119" i="1"/>
  <c r="AO276" i="1"/>
  <c r="AU203" i="1"/>
  <c r="AS175" i="1"/>
  <c r="AM152" i="1"/>
  <c r="AS140" i="1"/>
  <c r="BE134" i="1"/>
  <c r="AW109" i="1"/>
  <c r="AG89" i="1"/>
  <c r="AE38" i="1"/>
  <c r="AO19" i="1"/>
  <c r="BA276" i="1"/>
  <c r="BC175" i="1"/>
  <c r="AW152" i="1"/>
  <c r="BC140" i="1"/>
  <c r="BI109" i="1"/>
  <c r="AS89" i="1"/>
  <c r="AK56" i="1"/>
  <c r="AO38" i="1"/>
  <c r="BA19" i="1"/>
  <c r="CA216" i="1"/>
  <c r="CI212" i="1"/>
  <c r="BM140" i="1"/>
  <c r="AC109" i="1"/>
  <c r="BC89" i="1"/>
  <c r="AU56" i="1"/>
  <c r="BA38" i="1"/>
  <c r="BK19" i="1"/>
  <c r="AG134" i="1"/>
  <c r="AS134" i="1"/>
  <c r="BC134" i="1"/>
  <c r="BM134" i="1"/>
  <c r="AW134" i="1"/>
  <c r="AE134" i="1"/>
  <c r="AO134" i="1"/>
  <c r="BA134" i="1"/>
  <c r="BK134" i="1"/>
  <c r="AC134" i="1"/>
  <c r="AM134" i="1"/>
  <c r="BI134" i="1"/>
  <c r="BK151" i="1"/>
  <c r="AK152" i="1"/>
  <c r="AU152" i="1"/>
  <c r="BE152" i="1"/>
  <c r="AO152" i="1"/>
  <c r="BK152" i="1"/>
  <c r="AG152" i="1"/>
  <c r="AS152" i="1"/>
  <c r="BC152" i="1"/>
  <c r="BM152" i="1"/>
  <c r="AE152" i="1"/>
  <c r="BA152" i="1"/>
  <c r="AE175" i="1"/>
  <c r="AO175" i="1"/>
  <c r="BA175" i="1"/>
  <c r="BK175" i="1"/>
  <c r="AK175" i="1"/>
  <c r="BE175" i="1"/>
  <c r="AC175" i="1"/>
  <c r="AM175" i="1"/>
  <c r="AW175" i="1"/>
  <c r="BI175" i="1"/>
  <c r="AU175" i="1"/>
  <c r="AG203" i="1"/>
  <c r="AS203" i="1"/>
  <c r="BC203" i="1"/>
  <c r="BM203" i="1"/>
  <c r="AC203" i="1"/>
  <c r="AW203" i="1"/>
  <c r="AE203" i="1"/>
  <c r="AO203" i="1"/>
  <c r="BA203" i="1"/>
  <c r="BK203" i="1"/>
  <c r="AM203" i="1"/>
  <c r="BI203" i="1"/>
  <c r="AC276" i="1"/>
  <c r="AM276" i="1"/>
  <c r="AW276" i="1"/>
  <c r="BI276" i="1"/>
  <c r="AS276" i="1"/>
  <c r="AK276" i="1"/>
  <c r="AU276" i="1"/>
  <c r="BE276" i="1"/>
  <c r="AG276" i="1"/>
  <c r="BC276" i="1"/>
  <c r="BM276" i="1"/>
  <c r="AE307" i="1"/>
  <c r="BK308" i="1"/>
  <c r="AE308" i="1"/>
  <c r="AU308" i="1"/>
  <c r="AO308" i="1"/>
  <c r="AK308" i="1"/>
  <c r="AM308" i="1"/>
  <c r="BI308" i="1"/>
  <c r="BC308" i="1"/>
  <c r="BM308" i="1"/>
  <c r="AC308" i="1"/>
  <c r="AG308" i="1"/>
  <c r="BA308" i="1"/>
  <c r="BE308" i="1"/>
  <c r="AW308" i="1"/>
  <c r="AS308" i="1"/>
  <c r="BS145" i="1"/>
  <c r="CI145" i="1"/>
  <c r="CI183" i="1"/>
  <c r="CA183" i="1"/>
  <c r="CI243" i="1"/>
  <c r="CA243" i="1"/>
  <c r="BS208" i="1"/>
  <c r="CA208" i="1"/>
  <c r="CA165" i="1"/>
  <c r="BS165" i="1"/>
  <c r="CA169" i="1"/>
  <c r="BS169" i="1"/>
  <c r="BS178" i="1"/>
  <c r="CI178" i="1"/>
  <c r="CA297" i="1"/>
  <c r="BS297" i="1"/>
  <c r="AW129" i="1"/>
  <c r="AW130" i="1"/>
  <c r="BI132" i="1"/>
  <c r="AK173" i="1"/>
  <c r="AE197" i="1"/>
  <c r="BA199" i="1"/>
  <c r="AK201" i="1"/>
  <c r="AG273" i="1"/>
  <c r="BC274" i="1"/>
  <c r="AE276" i="1"/>
  <c r="AK203" i="1"/>
  <c r="AG175" i="1"/>
  <c r="AC152" i="1"/>
  <c r="AG140" i="1"/>
  <c r="AU134" i="1"/>
  <c r="AM109" i="1"/>
  <c r="BM89" i="1"/>
  <c r="BE56" i="1"/>
  <c r="BK38" i="1"/>
  <c r="AE19" i="1"/>
  <c r="BM286" i="1"/>
  <c r="BC286" i="1"/>
  <c r="AS286" i="1"/>
  <c r="AG286" i="1"/>
  <c r="AO286" i="1"/>
  <c r="BE286" i="1"/>
  <c r="AU286" i="1"/>
  <c r="AK286" i="1"/>
  <c r="BI286" i="1"/>
  <c r="AW286" i="1"/>
  <c r="AM286" i="1"/>
  <c r="AC286" i="1"/>
  <c r="BK286" i="1"/>
  <c r="BA286" i="1"/>
  <c r="AE286" i="1"/>
  <c r="AM177" i="1"/>
  <c r="BE178" i="1"/>
  <c r="BE179" i="1"/>
  <c r="AK280" i="1"/>
  <c r="BK120" i="1"/>
  <c r="BE281" i="1"/>
  <c r="BC234" i="1"/>
  <c r="BE210" i="1"/>
  <c r="AU210" i="1"/>
  <c r="AK210" i="1"/>
  <c r="BE180" i="1"/>
  <c r="AW205" i="1"/>
  <c r="BK44" i="1"/>
  <c r="BI48" i="1"/>
  <c r="AE53" i="1"/>
  <c r="AE59" i="1"/>
  <c r="AU92" i="1"/>
  <c r="BE94" i="1"/>
  <c r="AK96" i="1"/>
  <c r="AE182" i="1"/>
  <c r="AO184" i="1"/>
  <c r="BC185" i="1"/>
  <c r="BM212" i="1"/>
  <c r="AE236" i="1"/>
  <c r="AK296" i="1"/>
  <c r="AO297" i="1"/>
  <c r="BK298" i="1"/>
  <c r="BI306" i="1"/>
  <c r="AW306" i="1"/>
  <c r="AM306" i="1"/>
  <c r="AC306" i="1"/>
  <c r="BM299" i="1"/>
  <c r="BC299" i="1"/>
  <c r="AS299" i="1"/>
  <c r="AG299" i="1"/>
  <c r="CI284" i="1"/>
  <c r="BI281" i="1"/>
  <c r="AW281" i="1"/>
  <c r="AM281" i="1"/>
  <c r="AC281" i="1"/>
  <c r="BS242" i="1"/>
  <c r="BE239" i="1"/>
  <c r="AU239" i="1"/>
  <c r="BS236" i="1"/>
  <c r="BE234" i="1"/>
  <c r="AU234" i="1"/>
  <c r="AK234" i="1"/>
  <c r="CA233" i="1"/>
  <c r="CI226" i="1"/>
  <c r="BI219" i="1"/>
  <c r="AW219" i="1"/>
  <c r="AM219" i="1"/>
  <c r="AC219" i="1"/>
  <c r="CI217" i="1"/>
  <c r="BI210" i="1"/>
  <c r="AW210" i="1"/>
  <c r="AM210" i="1"/>
  <c r="AC210" i="1"/>
  <c r="BS201" i="1"/>
  <c r="BE193" i="1"/>
  <c r="AU193" i="1"/>
  <c r="BM186" i="1"/>
  <c r="BC186" i="1"/>
  <c r="AS186" i="1"/>
  <c r="AG186" i="1"/>
  <c r="BI180" i="1"/>
  <c r="AW180" i="1"/>
  <c r="AM180" i="1"/>
  <c r="AC180" i="1"/>
  <c r="CI173" i="1"/>
  <c r="BM171" i="1"/>
  <c r="BC171" i="1"/>
  <c r="AS171" i="1"/>
  <c r="CA170" i="1"/>
  <c r="CI164" i="1"/>
  <c r="BM158" i="1"/>
  <c r="BC158" i="1"/>
  <c r="AS158" i="1"/>
  <c r="AG158" i="1"/>
  <c r="BK205" i="1"/>
  <c r="BA205" i="1"/>
  <c r="AO205" i="1"/>
  <c r="AE205" i="1"/>
  <c r="BK149" i="1"/>
  <c r="BA149" i="1"/>
  <c r="AO149" i="1"/>
  <c r="AE149" i="1"/>
  <c r="BE127" i="1"/>
  <c r="AU127" i="1"/>
  <c r="AK127" i="1"/>
  <c r="BM123" i="1"/>
  <c r="BC123" i="1"/>
  <c r="AS123" i="1"/>
  <c r="AG123" i="1"/>
  <c r="CI106" i="1"/>
  <c r="BM102" i="1"/>
  <c r="BC102" i="1"/>
  <c r="AS102" i="1"/>
  <c r="AG102" i="1"/>
  <c r="BE97" i="1"/>
  <c r="AU97" i="1"/>
  <c r="AK97" i="1"/>
  <c r="CA76" i="1"/>
  <c r="BM71" i="1"/>
  <c r="BC71" i="1"/>
  <c r="AS71" i="1"/>
  <c r="AG71" i="1"/>
  <c r="BI67" i="1"/>
  <c r="AW67" i="1"/>
  <c r="AM67" i="1"/>
  <c r="AC67" i="1"/>
  <c r="BK61" i="1"/>
  <c r="BA61" i="1"/>
  <c r="AO61" i="1"/>
  <c r="AE61" i="1"/>
  <c r="BM50" i="1"/>
  <c r="BC50" i="1"/>
  <c r="AS50" i="1"/>
  <c r="AG50" i="1"/>
  <c r="BI43" i="1"/>
  <c r="AW43" i="1"/>
  <c r="AM43" i="1"/>
  <c r="AC43" i="1"/>
  <c r="BE39" i="1"/>
  <c r="AU39" i="1"/>
  <c r="AK39" i="1"/>
  <c r="BI12" i="1"/>
  <c r="BE12" i="1"/>
  <c r="BK12" i="1"/>
  <c r="BM12" i="1"/>
  <c r="BA12" i="1"/>
  <c r="BC12" i="1"/>
  <c r="AO12" i="1"/>
  <c r="AW12" i="1"/>
  <c r="AK12" i="1"/>
  <c r="AS12" i="1"/>
  <c r="AU12" i="1"/>
  <c r="AE12" i="1"/>
  <c r="AM12" i="1"/>
  <c r="AG12" i="1"/>
  <c r="AC12" i="1"/>
  <c r="AU25" i="1"/>
  <c r="AS25" i="1"/>
  <c r="BA25" i="1"/>
  <c r="BI25" i="1"/>
  <c r="BE25" i="1"/>
  <c r="AO25" i="1"/>
  <c r="AW25" i="1"/>
  <c r="BC25" i="1"/>
  <c r="AK25" i="1"/>
  <c r="AE25" i="1"/>
  <c r="AM25" i="1"/>
  <c r="BM25" i="1"/>
  <c r="BK25" i="1"/>
  <c r="AC25" i="1"/>
  <c r="AG25" i="1"/>
  <c r="BK72" i="1"/>
  <c r="BC73" i="1"/>
  <c r="BM73" i="1"/>
  <c r="AU73" i="1"/>
  <c r="AO73" i="1"/>
  <c r="BI73" i="1"/>
  <c r="AG73" i="1"/>
  <c r="BA73" i="1"/>
  <c r="AK73" i="1"/>
  <c r="AM73" i="1"/>
  <c r="AE73" i="1"/>
  <c r="BK73" i="1"/>
  <c r="AC73" i="1"/>
  <c r="BE73" i="1"/>
  <c r="AS73" i="1"/>
  <c r="AW73" i="1"/>
  <c r="AO227" i="1"/>
  <c r="BM228" i="1"/>
  <c r="BC228" i="1"/>
  <c r="AS228" i="1"/>
  <c r="AG228" i="1"/>
  <c r="BE228" i="1"/>
  <c r="AU228" i="1"/>
  <c r="AK228" i="1"/>
  <c r="BI228" i="1"/>
  <c r="AW228" i="1"/>
  <c r="AM228" i="1"/>
  <c r="AC228" i="1"/>
  <c r="BK228" i="1"/>
  <c r="BA228" i="1"/>
  <c r="AO228" i="1"/>
  <c r="AE228" i="1"/>
  <c r="BK244" i="1"/>
  <c r="BA244" i="1"/>
  <c r="AO244" i="1"/>
  <c r="AE244" i="1"/>
  <c r="AM244" i="1"/>
  <c r="BM244" i="1"/>
  <c r="BC244" i="1"/>
  <c r="AS244" i="1"/>
  <c r="AG244" i="1"/>
  <c r="BE244" i="1"/>
  <c r="AU244" i="1"/>
  <c r="AK244" i="1"/>
  <c r="BI244" i="1"/>
  <c r="AW244" i="1"/>
  <c r="AC244" i="1"/>
  <c r="AE247" i="1"/>
  <c r="AG248" i="1"/>
  <c r="BM248" i="1"/>
  <c r="AK248" i="1"/>
  <c r="AC248" i="1"/>
  <c r="BE248" i="1"/>
  <c r="AO248" i="1"/>
  <c r="BI248" i="1"/>
  <c r="BK248" i="1"/>
  <c r="AM248" i="1"/>
  <c r="AE248" i="1"/>
  <c r="BC248" i="1"/>
  <c r="BA248" i="1"/>
  <c r="AU248" i="1"/>
  <c r="AW248" i="1"/>
  <c r="AS248" i="1"/>
  <c r="AK254" i="1"/>
  <c r="AG255" i="1"/>
  <c r="BM255" i="1"/>
  <c r="AE255" i="1"/>
  <c r="BI255" i="1"/>
  <c r="BC255" i="1"/>
  <c r="BE255" i="1"/>
  <c r="AM255" i="1"/>
  <c r="BA255" i="1"/>
  <c r="BK255" i="1"/>
  <c r="AC255" i="1"/>
  <c r="AU255" i="1"/>
  <c r="AO255" i="1"/>
  <c r="AK255" i="1"/>
  <c r="AW255" i="1"/>
  <c r="AS255" i="1"/>
  <c r="BK207" i="1"/>
  <c r="AU281" i="1"/>
  <c r="AK281" i="1"/>
  <c r="BM234" i="1"/>
  <c r="AS234" i="1"/>
  <c r="AG234" i="1"/>
  <c r="AU180" i="1"/>
  <c r="AK180" i="1"/>
  <c r="BS179" i="1"/>
  <c r="BI205" i="1"/>
  <c r="AM205" i="1"/>
  <c r="AC205" i="1"/>
  <c r="BS146" i="1"/>
  <c r="BI30" i="1"/>
  <c r="AO32" i="1"/>
  <c r="BE79" i="1"/>
  <c r="AM87" i="1"/>
  <c r="AW125" i="1"/>
  <c r="AC145" i="1"/>
  <c r="BI160" i="1"/>
  <c r="AM161" i="1"/>
  <c r="BE162" i="1"/>
  <c r="BI168" i="1"/>
  <c r="AE169" i="1"/>
  <c r="BE170" i="1"/>
  <c r="BK189" i="1"/>
  <c r="BE190" i="1"/>
  <c r="AK191" i="1"/>
  <c r="BA192" i="1"/>
  <c r="BK221" i="1"/>
  <c r="AE222" i="1"/>
  <c r="BK223" i="1"/>
  <c r="BE225" i="1"/>
  <c r="BE226" i="1"/>
  <c r="AE237" i="1"/>
  <c r="BA253" i="1"/>
  <c r="AU302" i="1"/>
  <c r="AK303" i="1"/>
  <c r="BK306" i="1"/>
  <c r="BA306" i="1"/>
  <c r="AO306" i="1"/>
  <c r="BE299" i="1"/>
  <c r="AU299" i="1"/>
  <c r="AK299" i="1"/>
  <c r="BK281" i="1"/>
  <c r="BA281" i="1"/>
  <c r="AO281" i="1"/>
  <c r="AE281" i="1"/>
  <c r="BI239" i="1"/>
  <c r="AW239" i="1"/>
  <c r="AM239" i="1"/>
  <c r="AC239" i="1"/>
  <c r="BI234" i="1"/>
  <c r="AW234" i="1"/>
  <c r="AM234" i="1"/>
  <c r="BS224" i="1"/>
  <c r="BS222" i="1"/>
  <c r="BK219" i="1"/>
  <c r="BA219" i="1"/>
  <c r="AO219" i="1"/>
  <c r="BS215" i="1"/>
  <c r="BS213" i="1"/>
  <c r="BK210" i="1"/>
  <c r="BA210" i="1"/>
  <c r="AO210" i="1"/>
  <c r="CA202" i="1"/>
  <c r="CI200" i="1"/>
  <c r="BI193" i="1"/>
  <c r="AW193" i="1"/>
  <c r="AM193" i="1"/>
  <c r="AC193" i="1"/>
  <c r="BE186" i="1"/>
  <c r="AU186" i="1"/>
  <c r="AK186" i="1"/>
  <c r="BK180" i="1"/>
  <c r="BA180" i="1"/>
  <c r="AO180" i="1"/>
  <c r="AE180" i="1"/>
  <c r="BE171" i="1"/>
  <c r="AU171" i="1"/>
  <c r="AK171" i="1"/>
  <c r="CA168" i="1"/>
  <c r="CA166" i="1"/>
  <c r="BE158" i="1"/>
  <c r="AU158" i="1"/>
  <c r="BS157" i="1"/>
  <c r="BS209" i="1"/>
  <c r="BM205" i="1"/>
  <c r="BC205" i="1"/>
  <c r="AS205" i="1"/>
  <c r="BM149" i="1"/>
  <c r="BC149" i="1"/>
  <c r="AS149" i="1"/>
  <c r="BI127" i="1"/>
  <c r="AW127" i="1"/>
  <c r="AM127" i="1"/>
  <c r="BE123" i="1"/>
  <c r="AU123" i="1"/>
  <c r="BS108" i="1"/>
  <c r="BE102" i="1"/>
  <c r="AU102" i="1"/>
  <c r="BS101" i="1"/>
  <c r="BI97" i="1"/>
  <c r="AW97" i="1"/>
  <c r="AM97" i="1"/>
  <c r="AC97" i="1"/>
  <c r="BS75" i="1"/>
  <c r="BE71" i="1"/>
  <c r="AU71" i="1"/>
  <c r="BK67" i="1"/>
  <c r="BA67" i="1"/>
  <c r="AO67" i="1"/>
  <c r="BM61" i="1"/>
  <c r="BC61" i="1"/>
  <c r="AS61" i="1"/>
  <c r="AG61" i="1"/>
  <c r="BE50" i="1"/>
  <c r="AU50" i="1"/>
  <c r="AK50" i="1"/>
  <c r="BK43" i="1"/>
  <c r="BA43" i="1"/>
  <c r="AO43" i="1"/>
  <c r="AE43" i="1"/>
  <c r="BI39" i="1"/>
  <c r="AW39" i="1"/>
  <c r="AM39" i="1"/>
  <c r="BS227" i="1"/>
  <c r="CA279" i="1"/>
  <c r="BA10" i="1"/>
  <c r="BK13" i="1"/>
  <c r="BA15" i="1"/>
  <c r="AW22" i="1"/>
  <c r="X387" i="1"/>
  <c r="X228" i="1"/>
  <c r="AU242" i="1"/>
  <c r="X270" i="1"/>
  <c r="BC440" i="1"/>
  <c r="AO394" i="1"/>
  <c r="AU243" i="1"/>
  <c r="AU213" i="1"/>
  <c r="BK401" i="1"/>
  <c r="AE391" i="1"/>
  <c r="BK450" i="1"/>
  <c r="BK454" i="1"/>
  <c r="AS454" i="1"/>
  <c r="BC448" i="1"/>
  <c r="AO442" i="1"/>
  <c r="AE420" i="1"/>
  <c r="AG401" i="1"/>
  <c r="BC367" i="1"/>
  <c r="AS343" i="1"/>
  <c r="AU406" i="1"/>
  <c r="BA389" i="1"/>
  <c r="BC431" i="1"/>
  <c r="BC437" i="1"/>
  <c r="BC434" i="1"/>
  <c r="AE397" i="1"/>
  <c r="AU373" i="1"/>
  <c r="BK381" i="1"/>
  <c r="AE450" i="1"/>
  <c r="BM444" i="1"/>
  <c r="AO424" i="1"/>
  <c r="BE403" i="1"/>
  <c r="BA391" i="1"/>
  <c r="AG354" i="1"/>
  <c r="BK206" i="1"/>
  <c r="AE444" i="1"/>
  <c r="AK337" i="1"/>
  <c r="AU336" i="1"/>
  <c r="AG252" i="1"/>
  <c r="AO452" i="1"/>
  <c r="BC450" i="1"/>
  <c r="AG444" i="1"/>
  <c r="BK429" i="1"/>
  <c r="AO417" i="1"/>
  <c r="AS381" i="1"/>
  <c r="BE331" i="1"/>
  <c r="BE297" i="1"/>
  <c r="AE120" i="1"/>
  <c r="BC454" i="1"/>
  <c r="AS450" i="1"/>
  <c r="AU163" i="1"/>
  <c r="AE188" i="1"/>
  <c r="BC427" i="1"/>
  <c r="AE443" i="1"/>
  <c r="AE413" i="1"/>
  <c r="AO410" i="1"/>
  <c r="AS369" i="1"/>
  <c r="BA240" i="1"/>
  <c r="AK81" i="1"/>
  <c r="BA196" i="1"/>
  <c r="AE196" i="1"/>
  <c r="BK198" i="1"/>
  <c r="BE198" i="1"/>
  <c r="AE200" i="1"/>
  <c r="AG246" i="1"/>
  <c r="AE246" i="1"/>
  <c r="BM300" i="1"/>
  <c r="AE300" i="1"/>
  <c r="BK301" i="1"/>
  <c r="BE301" i="1"/>
  <c r="BA304" i="1"/>
  <c r="AU304" i="1"/>
  <c r="AK305" i="1"/>
  <c r="AO380" i="1"/>
  <c r="AK380" i="1"/>
  <c r="AO404" i="1"/>
  <c r="AG404" i="1"/>
  <c r="BE404" i="1"/>
  <c r="BC411" i="1"/>
  <c r="AO411" i="1"/>
  <c r="AU421" i="1"/>
  <c r="AS421" i="1"/>
  <c r="AS428" i="1"/>
  <c r="AO428" i="1"/>
  <c r="AE428" i="1"/>
  <c r="AE449" i="1"/>
  <c r="BE449" i="1"/>
  <c r="BC449" i="1"/>
  <c r="AU101" i="1"/>
  <c r="AE101" i="1"/>
  <c r="BI208" i="1"/>
  <c r="AM208" i="1"/>
  <c r="AM209" i="1"/>
  <c r="AE209" i="1"/>
  <c r="AK204" i="1"/>
  <c r="BC204" i="1"/>
  <c r="AE204" i="1"/>
  <c r="BK214" i="1"/>
  <c r="AU214" i="1"/>
  <c r="AE215" i="1"/>
  <c r="BK215" i="1"/>
  <c r="AU215" i="1"/>
  <c r="AG216" i="1"/>
  <c r="BM216" i="1"/>
  <c r="BA216" i="1"/>
  <c r="AO217" i="1"/>
  <c r="BK217" i="1"/>
  <c r="BA218" i="1"/>
  <c r="AE218" i="1"/>
  <c r="BK282" i="1"/>
  <c r="BE282" i="1"/>
  <c r="AG283" i="1"/>
  <c r="BE283" i="1"/>
  <c r="BA307" i="1"/>
  <c r="BA334" i="1"/>
  <c r="BM334" i="1"/>
  <c r="AG334" i="1"/>
  <c r="BK334" i="1"/>
  <c r="AO335" i="1"/>
  <c r="BK335" i="1"/>
  <c r="AK335" i="1"/>
  <c r="BC335" i="1"/>
  <c r="AG335" i="1"/>
  <c r="BA335" i="1"/>
  <c r="AO336" i="1"/>
  <c r="BK336" i="1"/>
  <c r="AK336" i="1"/>
  <c r="BC336" i="1"/>
  <c r="AG336" i="1"/>
  <c r="BA336" i="1"/>
  <c r="AE337" i="1"/>
  <c r="BC337" i="1"/>
  <c r="BA337" i="1"/>
  <c r="AO337" i="1"/>
  <c r="BM337" i="1"/>
  <c r="AG343" i="1"/>
  <c r="BE343" i="1"/>
  <c r="AE343" i="1"/>
  <c r="BC343" i="1"/>
  <c r="AU343" i="1"/>
  <c r="AE354" i="1"/>
  <c r="BC354" i="1"/>
  <c r="AU354" i="1"/>
  <c r="AS354" i="1"/>
  <c r="BK354" i="1"/>
  <c r="AU361" i="1"/>
  <c r="BK361" i="1"/>
  <c r="AO361" i="1"/>
  <c r="BE361" i="1"/>
  <c r="BK364" i="1"/>
  <c r="AG364" i="1"/>
  <c r="BE364" i="1"/>
  <c r="AE364" i="1"/>
  <c r="BC364" i="1"/>
  <c r="AU367" i="1"/>
  <c r="AS367" i="1"/>
  <c r="BK367" i="1"/>
  <c r="AG367" i="1"/>
  <c r="BE367" i="1"/>
  <c r="BC374" i="1"/>
  <c r="AO374" i="1"/>
  <c r="AG374" i="1"/>
  <c r="BK374" i="1"/>
  <c r="AC381" i="1"/>
  <c r="AO381" i="1"/>
  <c r="BC381" i="1"/>
  <c r="AK381" i="1"/>
  <c r="BA381" i="1"/>
  <c r="AG381" i="1"/>
  <c r="AU381" i="1"/>
  <c r="AU391" i="1"/>
  <c r="BK391" i="1"/>
  <c r="AS391" i="1"/>
  <c r="BE391" i="1"/>
  <c r="AO391" i="1"/>
  <c r="BC391" i="1"/>
  <c r="AC394" i="1"/>
  <c r="AK394" i="1"/>
  <c r="BA394" i="1"/>
  <c r="AG394" i="1"/>
  <c r="AU394" i="1"/>
  <c r="AE394" i="1"/>
  <c r="AS394" i="1"/>
  <c r="BE394" i="1"/>
  <c r="AC397" i="1"/>
  <c r="AU397" i="1"/>
  <c r="BK397" i="1"/>
  <c r="AS397" i="1"/>
  <c r="BE397" i="1"/>
  <c r="AG397" i="1"/>
  <c r="BC397" i="1"/>
  <c r="AC401" i="1"/>
  <c r="AE401" i="1"/>
  <c r="AS401" i="1"/>
  <c r="BE401" i="1"/>
  <c r="AO401" i="1"/>
  <c r="BC401" i="1"/>
  <c r="AK401" i="1"/>
  <c r="BA401" i="1"/>
  <c r="AC408" i="1"/>
  <c r="AG408" i="1"/>
  <c r="AU408" i="1"/>
  <c r="AE408" i="1"/>
  <c r="AS408" i="1"/>
  <c r="BE408" i="1"/>
  <c r="AO408" i="1"/>
  <c r="BC408" i="1"/>
  <c r="AC415" i="1"/>
  <c r="AK415" i="1"/>
  <c r="AG415" i="1"/>
  <c r="AU415" i="1"/>
  <c r="BK415" i="1"/>
  <c r="AE415" i="1"/>
  <c r="AS415" i="1"/>
  <c r="BE415" i="1"/>
  <c r="AC429" i="1"/>
  <c r="AK429" i="1"/>
  <c r="BC429" i="1"/>
  <c r="AG429" i="1"/>
  <c r="AU429" i="1"/>
  <c r="AE429" i="1"/>
  <c r="AS429" i="1"/>
  <c r="BM429" i="1"/>
  <c r="AC440" i="1"/>
  <c r="AG440" i="1"/>
  <c r="AU440" i="1"/>
  <c r="AE440" i="1"/>
  <c r="AS440" i="1"/>
  <c r="BM440" i="1"/>
  <c r="AO440" i="1"/>
  <c r="BK440" i="1"/>
  <c r="AC444" i="1"/>
  <c r="AO444" i="1"/>
  <c r="BK444" i="1"/>
  <c r="AK444" i="1"/>
  <c r="BC444" i="1"/>
  <c r="AC450" i="1"/>
  <c r="AK450" i="1"/>
  <c r="BA450" i="1"/>
  <c r="AG450" i="1"/>
  <c r="AU450" i="1"/>
  <c r="AC454" i="1"/>
  <c r="AK454" i="1"/>
  <c r="BA454" i="1"/>
  <c r="AG454" i="1"/>
  <c r="AU454" i="1"/>
  <c r="BI120" i="1"/>
  <c r="AW120" i="1"/>
  <c r="AU120" i="1"/>
  <c r="BK303" i="1"/>
  <c r="AS254" i="1"/>
  <c r="BE238" i="1"/>
  <c r="AG201" i="1"/>
  <c r="AW124" i="1"/>
  <c r="AE20" i="1"/>
  <c r="BE454" i="1"/>
  <c r="AE454" i="1"/>
  <c r="AO450" i="1"/>
  <c r="AO449" i="1"/>
  <c r="AU444" i="1"/>
  <c r="AK440" i="1"/>
  <c r="AO415" i="1"/>
  <c r="AK408" i="1"/>
  <c r="AU401" i="1"/>
  <c r="AE381" i="1"/>
  <c r="BE374" i="1"/>
  <c r="AG373" i="1"/>
  <c r="BC361" i="1"/>
  <c r="BE342" i="1"/>
  <c r="AU335" i="1"/>
  <c r="AE334" i="1"/>
  <c r="BA283" i="1"/>
  <c r="BM247" i="1"/>
  <c r="AE213" i="1"/>
  <c r="AG200" i="1"/>
  <c r="BA129" i="1"/>
  <c r="BI66" i="1"/>
  <c r="AC66" i="1"/>
  <c r="BA195" i="1"/>
  <c r="AK195" i="1"/>
  <c r="BM197" i="1"/>
  <c r="BK197" i="1"/>
  <c r="BA202" i="1"/>
  <c r="AK202" i="1"/>
  <c r="BM241" i="1"/>
  <c r="BK241" i="1"/>
  <c r="AU357" i="1"/>
  <c r="AS357" i="1"/>
  <c r="BE366" i="1"/>
  <c r="AG366" i="1"/>
  <c r="BA377" i="1"/>
  <c r="AG377" i="1"/>
  <c r="AU393" i="1"/>
  <c r="AS393" i="1"/>
  <c r="AS407" i="1"/>
  <c r="AE407" i="1"/>
  <c r="BK414" i="1"/>
  <c r="AU414" i="1"/>
  <c r="AS414" i="1"/>
  <c r="AO425" i="1"/>
  <c r="AG425" i="1"/>
  <c r="AE432" i="1"/>
  <c r="AS432" i="1"/>
  <c r="AO439" i="1"/>
  <c r="AE439" i="1"/>
  <c r="AE453" i="1"/>
  <c r="BE453" i="1"/>
  <c r="BC453" i="1"/>
  <c r="BA133" i="1"/>
  <c r="AW133" i="1"/>
  <c r="AE211" i="1"/>
  <c r="BM211" i="1"/>
  <c r="BK272" i="1"/>
  <c r="BE272" i="1"/>
  <c r="AS272" i="1"/>
  <c r="BC273" i="1"/>
  <c r="AO273" i="1"/>
  <c r="AG274" i="1"/>
  <c r="AE274" i="1"/>
  <c r="AE275" i="1"/>
  <c r="AU275" i="1"/>
  <c r="AO443" i="1"/>
  <c r="AM131" i="1"/>
  <c r="AO453" i="1"/>
  <c r="AS449" i="1"/>
  <c r="BC425" i="1"/>
  <c r="AE421" i="1"/>
  <c r="AG302" i="1"/>
  <c r="AU253" i="1"/>
  <c r="BM246" i="1"/>
  <c r="BA243" i="1"/>
  <c r="BM217" i="1"/>
  <c r="AE212" i="1"/>
  <c r="BE199" i="1"/>
  <c r="BM196" i="1"/>
  <c r="AE96" i="1"/>
  <c r="AO94" i="1"/>
  <c r="X97" i="1"/>
  <c r="AU224" i="1"/>
  <c r="AM53" i="1"/>
  <c r="X109" i="1"/>
  <c r="AE361" i="1"/>
  <c r="BK394" i="1"/>
  <c r="BK407" i="1"/>
  <c r="BK421" i="1"/>
  <c r="BC428" i="1"/>
  <c r="BC432" i="1"/>
  <c r="BC439" i="1"/>
  <c r="BC443" i="1"/>
  <c r="BC442" i="1"/>
  <c r="AO427" i="1"/>
  <c r="AU420" i="1"/>
  <c r="AU413" i="1"/>
  <c r="AE376" i="1"/>
  <c r="BC296" i="1"/>
  <c r="AE92" i="1"/>
  <c r="AM120" i="1"/>
  <c r="BK275" i="1"/>
  <c r="BK408" i="1"/>
  <c r="AO434" i="1"/>
  <c r="AE406" i="1"/>
  <c r="BA379" i="1"/>
  <c r="AE340" i="1"/>
  <c r="AE295" i="1"/>
  <c r="AK5" i="1"/>
  <c r="AU5" i="1"/>
  <c r="BE5" i="1"/>
  <c r="AS5" i="1"/>
  <c r="BC5" i="1"/>
  <c r="AO5" i="1"/>
  <c r="BK5" i="1"/>
  <c r="AM5" i="1"/>
  <c r="AW5" i="1"/>
  <c r="AE5" i="1"/>
  <c r="BA5" i="1"/>
  <c r="AK34" i="1"/>
  <c r="AU34" i="1"/>
  <c r="BE34" i="1"/>
  <c r="AS34" i="1"/>
  <c r="BC34" i="1"/>
  <c r="BM34" i="1"/>
  <c r="AO34" i="1"/>
  <c r="BK34" i="1"/>
  <c r="AW34" i="1"/>
  <c r="AE34" i="1"/>
  <c r="BI34" i="1"/>
  <c r="AK36" i="1"/>
  <c r="AU36" i="1"/>
  <c r="AS36" i="1"/>
  <c r="BC36" i="1"/>
  <c r="BM36" i="1"/>
  <c r="AE36" i="1"/>
  <c r="AM36" i="1"/>
  <c r="BK36" i="1"/>
  <c r="AW36" i="1"/>
  <c r="AO36" i="1"/>
  <c r="BI36" i="1"/>
  <c r="AU41" i="1"/>
  <c r="BE41" i="1"/>
  <c r="AG41" i="1"/>
  <c r="AS41" i="1"/>
  <c r="BC41" i="1"/>
  <c r="BM41" i="1"/>
  <c r="AM41" i="1"/>
  <c r="BI41" i="1"/>
  <c r="AC41" i="1"/>
  <c r="BA41" i="1"/>
  <c r="AE41" i="1"/>
  <c r="AU45" i="1"/>
  <c r="BE45" i="1"/>
  <c r="AG45" i="1"/>
  <c r="AS45" i="1"/>
  <c r="BC45" i="1"/>
  <c r="BM45" i="1"/>
  <c r="BK45" i="1"/>
  <c r="AW45" i="1"/>
  <c r="AE45" i="1"/>
  <c r="AC45" i="1"/>
  <c r="BI45" i="1"/>
  <c r="BA45" i="1"/>
  <c r="AM45" i="1"/>
  <c r="AU47" i="1"/>
  <c r="BE47" i="1"/>
  <c r="AG47" i="1"/>
  <c r="AS47" i="1"/>
  <c r="BC47" i="1"/>
  <c r="BM47" i="1"/>
  <c r="AE47" i="1"/>
  <c r="BA47" i="1"/>
  <c r="AM47" i="1"/>
  <c r="BK47" i="1"/>
  <c r="AW47" i="1"/>
  <c r="AU49" i="1"/>
  <c r="BE49" i="1"/>
  <c r="AG49" i="1"/>
  <c r="AS49" i="1"/>
  <c r="BC49" i="1"/>
  <c r="BM49" i="1"/>
  <c r="BK49" i="1"/>
  <c r="AW49" i="1"/>
  <c r="BA49" i="1"/>
  <c r="AM49" i="1"/>
  <c r="AE49" i="1"/>
  <c r="AC49" i="1"/>
  <c r="AU51" i="1"/>
  <c r="BE51" i="1"/>
  <c r="AG51" i="1"/>
  <c r="AS51" i="1"/>
  <c r="BC51" i="1"/>
  <c r="BM51" i="1"/>
  <c r="AM51" i="1"/>
  <c r="BI51" i="1"/>
  <c r="AC51" i="1"/>
  <c r="BA51" i="1"/>
  <c r="AE51" i="1"/>
  <c r="BK51" i="1"/>
  <c r="AW51" i="1"/>
  <c r="AG103" i="1"/>
  <c r="BC103" i="1"/>
  <c r="BM103" i="1"/>
  <c r="AC103" i="1"/>
  <c r="AO103" i="1"/>
  <c r="BE103" i="1"/>
  <c r="AU103" i="1"/>
  <c r="BK103" i="1"/>
  <c r="AM103" i="1"/>
  <c r="BI103" i="1"/>
  <c r="AE103" i="1"/>
  <c r="BA103" i="1"/>
  <c r="AG105" i="1"/>
  <c r="BC105" i="1"/>
  <c r="BM105" i="1"/>
  <c r="AK105" i="1"/>
  <c r="BK105" i="1"/>
  <c r="AC105" i="1"/>
  <c r="AU105" i="1"/>
  <c r="AO105" i="1"/>
  <c r="BI105" i="1"/>
  <c r="AE105" i="1"/>
  <c r="BE105" i="1"/>
  <c r="AG107" i="1"/>
  <c r="BC107" i="1"/>
  <c r="BM107" i="1"/>
  <c r="AM107" i="1"/>
  <c r="BA107" i="1"/>
  <c r="AC107" i="1"/>
  <c r="AU107" i="1"/>
  <c r="BK107" i="1"/>
  <c r="AO107" i="1"/>
  <c r="BI107" i="1"/>
  <c r="AG112" i="1"/>
  <c r="AS112" i="1"/>
  <c r="BC112" i="1"/>
  <c r="BM112" i="1"/>
  <c r="AC112" i="1"/>
  <c r="BE112" i="1"/>
  <c r="AM112" i="1"/>
  <c r="BI112" i="1"/>
  <c r="BA112" i="1"/>
  <c r="AU112" i="1"/>
  <c r="AE112" i="1"/>
  <c r="AG114" i="1"/>
  <c r="AS114" i="1"/>
  <c r="BC114" i="1"/>
  <c r="BM114" i="1"/>
  <c r="AC114" i="1"/>
  <c r="BE114" i="1"/>
  <c r="AE114" i="1"/>
  <c r="AW114" i="1"/>
  <c r="AU114" i="1"/>
  <c r="BK114" i="1"/>
  <c r="BI114" i="1"/>
  <c r="BA114" i="1"/>
  <c r="AG116" i="1"/>
  <c r="AS116" i="1"/>
  <c r="BC116" i="1"/>
  <c r="BM116" i="1"/>
  <c r="AC116" i="1"/>
  <c r="BE116" i="1"/>
  <c r="AM116" i="1"/>
  <c r="BI116" i="1"/>
  <c r="BA116" i="1"/>
  <c r="AU116" i="1"/>
  <c r="AE116" i="1"/>
  <c r="AG118" i="1"/>
  <c r="AS118" i="1"/>
  <c r="BC118" i="1"/>
  <c r="BM118" i="1"/>
  <c r="AC118" i="1"/>
  <c r="BE118" i="1"/>
  <c r="AE118" i="1"/>
  <c r="AW118" i="1"/>
  <c r="AU118" i="1"/>
  <c r="BK118" i="1"/>
  <c r="BI118" i="1"/>
  <c r="BA118" i="1"/>
  <c r="AS136" i="1"/>
  <c r="BC136" i="1"/>
  <c r="BE136" i="1"/>
  <c r="BA136" i="1"/>
  <c r="AE136" i="1"/>
  <c r="AW136" i="1"/>
  <c r="BK136" i="1"/>
  <c r="BI136" i="1"/>
  <c r="AS137" i="1"/>
  <c r="BC137" i="1"/>
  <c r="BE137" i="1"/>
  <c r="AE137" i="1"/>
  <c r="AW137" i="1"/>
  <c r="AU137" i="1"/>
  <c r="BK137" i="1"/>
  <c r="BA137" i="1"/>
  <c r="AM137" i="1"/>
  <c r="AS139" i="1"/>
  <c r="BC139" i="1"/>
  <c r="BM139" i="1"/>
  <c r="AO139" i="1"/>
  <c r="BE139" i="1"/>
  <c r="AM139" i="1"/>
  <c r="BI139" i="1"/>
  <c r="AK139" i="1"/>
  <c r="BA139" i="1"/>
  <c r="AE139" i="1"/>
  <c r="BK139" i="1"/>
  <c r="AG156" i="1"/>
  <c r="BC156" i="1"/>
  <c r="AK156" i="1"/>
  <c r="BK156" i="1"/>
  <c r="AO156" i="1"/>
  <c r="AM156" i="1"/>
  <c r="BE156" i="1"/>
  <c r="AU156" i="1"/>
  <c r="AE156" i="1"/>
  <c r="AG157" i="1"/>
  <c r="BC157" i="1"/>
  <c r="BM157" i="1"/>
  <c r="AK157" i="1"/>
  <c r="BK157" i="1"/>
  <c r="AM157" i="1"/>
  <c r="BE157" i="1"/>
  <c r="AE157" i="1"/>
  <c r="BA157" i="1"/>
  <c r="AU157" i="1"/>
  <c r="AO157" i="1"/>
  <c r="AC220" i="1"/>
  <c r="AM220" i="1"/>
  <c r="BI220" i="1"/>
  <c r="AK220" i="1"/>
  <c r="BA220" i="1"/>
  <c r="BM220" i="1"/>
  <c r="AO220" i="1"/>
  <c r="BE220" i="1"/>
  <c r="AG220" i="1"/>
  <c r="BC220" i="1"/>
  <c r="AC277" i="1"/>
  <c r="AM277" i="1"/>
  <c r="AK277" i="1"/>
  <c r="BA277" i="1"/>
  <c r="AG277" i="1"/>
  <c r="BC277" i="1"/>
  <c r="AE277" i="1"/>
  <c r="AU277" i="1"/>
  <c r="AC278" i="1"/>
  <c r="AM278" i="1"/>
  <c r="AK278" i="1"/>
  <c r="BA278" i="1"/>
  <c r="AE278" i="1"/>
  <c r="AU278" i="1"/>
  <c r="BK278" i="1"/>
  <c r="AM279" i="1"/>
  <c r="BI279" i="1"/>
  <c r="AO279" i="1"/>
  <c r="BC279" i="1"/>
  <c r="AE279" i="1"/>
  <c r="AU279" i="1"/>
  <c r="BM279" i="1"/>
  <c r="BK279" i="1"/>
  <c r="AC231" i="1"/>
  <c r="AM231" i="1"/>
  <c r="AW231" i="1"/>
  <c r="AE231" i="1"/>
  <c r="AS231" i="1"/>
  <c r="BE231" i="1"/>
  <c r="AU231" i="1"/>
  <c r="AO231" i="1"/>
  <c r="BK231" i="1"/>
  <c r="AC232" i="1"/>
  <c r="AM232" i="1"/>
  <c r="AE232" i="1"/>
  <c r="BE232" i="1"/>
  <c r="AO232" i="1"/>
  <c r="BK232" i="1"/>
  <c r="AK232" i="1"/>
  <c r="BC232" i="1"/>
  <c r="AC233" i="1"/>
  <c r="AM233" i="1"/>
  <c r="BI233" i="1"/>
  <c r="AG233" i="1"/>
  <c r="AU233" i="1"/>
  <c r="BK233" i="1"/>
  <c r="AO233" i="1"/>
  <c r="BE233" i="1"/>
  <c r="AK233" i="1"/>
  <c r="BC233" i="1"/>
  <c r="AC284" i="1"/>
  <c r="AM284" i="1"/>
  <c r="BI284" i="1"/>
  <c r="AO284" i="1"/>
  <c r="BC284" i="1"/>
  <c r="BK284" i="1"/>
  <c r="AK284" i="1"/>
  <c r="BE284" i="1"/>
  <c r="AC285" i="1"/>
  <c r="AM285" i="1"/>
  <c r="BI285" i="1"/>
  <c r="AE285" i="1"/>
  <c r="BE285" i="1"/>
  <c r="AU285" i="1"/>
  <c r="BM285" i="1"/>
  <c r="AO285" i="1"/>
  <c r="BK285" i="1"/>
  <c r="AC310" i="1"/>
  <c r="AM310" i="1"/>
  <c r="AO310" i="1"/>
  <c r="BC310" i="1"/>
  <c r="AS310" i="1"/>
  <c r="BK310" i="1"/>
  <c r="AK310" i="1"/>
  <c r="BE310" i="1"/>
  <c r="AC311" i="1"/>
  <c r="AM311" i="1"/>
  <c r="AO311" i="1"/>
  <c r="BC311" i="1"/>
  <c r="AG311" i="1"/>
  <c r="BA311" i="1"/>
  <c r="AE311" i="1"/>
  <c r="AU311" i="1"/>
  <c r="AC312" i="1"/>
  <c r="AM312" i="1"/>
  <c r="AW312" i="1"/>
  <c r="AO312" i="1"/>
  <c r="BC312" i="1"/>
  <c r="BK312" i="1"/>
  <c r="AK312" i="1"/>
  <c r="BE312" i="1"/>
  <c r="AC313" i="1"/>
  <c r="AM313" i="1"/>
  <c r="BI313" i="1"/>
  <c r="AO313" i="1"/>
  <c r="BC313" i="1"/>
  <c r="AG313" i="1"/>
  <c r="BA313" i="1"/>
  <c r="AE313" i="1"/>
  <c r="AU313" i="1"/>
  <c r="BM313" i="1"/>
  <c r="AC314" i="1"/>
  <c r="AM314" i="1"/>
  <c r="BI314" i="1"/>
  <c r="AE314" i="1"/>
  <c r="BE314" i="1"/>
  <c r="AK314" i="1"/>
  <c r="BC314" i="1"/>
  <c r="AG314" i="1"/>
  <c r="BA314" i="1"/>
  <c r="AM315" i="1"/>
  <c r="BI315" i="1"/>
  <c r="AU315" i="1"/>
  <c r="BK315" i="1"/>
  <c r="AK315" i="1"/>
  <c r="BC315" i="1"/>
  <c r="AE315" i="1"/>
  <c r="BA315" i="1"/>
  <c r="AM316" i="1"/>
  <c r="BI316" i="1"/>
  <c r="AU316" i="1"/>
  <c r="BK316" i="1"/>
  <c r="AE316" i="1"/>
  <c r="BA316" i="1"/>
  <c r="BM316" i="1"/>
  <c r="AC319" i="1"/>
  <c r="AM319" i="1"/>
  <c r="BI319" i="1"/>
  <c r="AU319" i="1"/>
  <c r="BK319" i="1"/>
  <c r="BM319" i="1"/>
  <c r="AO319" i="1"/>
  <c r="BE319" i="1"/>
  <c r="AM320" i="1"/>
  <c r="BI320" i="1"/>
  <c r="AG320" i="1"/>
  <c r="AU320" i="1"/>
  <c r="BK320" i="1"/>
  <c r="BM320" i="1"/>
  <c r="AO320" i="1"/>
  <c r="BE320" i="1"/>
  <c r="AM321" i="1"/>
  <c r="BI321" i="1"/>
  <c r="AG321" i="1"/>
  <c r="AU321" i="1"/>
  <c r="BK321" i="1"/>
  <c r="BM321" i="1"/>
  <c r="AO321" i="1"/>
  <c r="BE321" i="1"/>
  <c r="AM322" i="1"/>
  <c r="BI322" i="1"/>
  <c r="AK322" i="1"/>
  <c r="BA322" i="1"/>
  <c r="BM322" i="1"/>
  <c r="BK322" i="1"/>
  <c r="AO322" i="1"/>
  <c r="BE322" i="1"/>
  <c r="AC323" i="1"/>
  <c r="AM323" i="1"/>
  <c r="BI323" i="1"/>
  <c r="AO323" i="1"/>
  <c r="BC323" i="1"/>
  <c r="AE323" i="1"/>
  <c r="AU323" i="1"/>
  <c r="BM323" i="1"/>
  <c r="BK323" i="1"/>
  <c r="AC324" i="1"/>
  <c r="AM324" i="1"/>
  <c r="BI324" i="1"/>
  <c r="AE324" i="1"/>
  <c r="BE324" i="1"/>
  <c r="AG324" i="1"/>
  <c r="BA324" i="1"/>
  <c r="AU324" i="1"/>
  <c r="BM324" i="1"/>
  <c r="AC325" i="1"/>
  <c r="AM325" i="1"/>
  <c r="BI325" i="1"/>
  <c r="AG325" i="1"/>
  <c r="AU325" i="1"/>
  <c r="BK325" i="1"/>
  <c r="AE325" i="1"/>
  <c r="BA325" i="1"/>
  <c r="AC326" i="1"/>
  <c r="AM326" i="1"/>
  <c r="BI326" i="1"/>
  <c r="AK326" i="1"/>
  <c r="BA326" i="1"/>
  <c r="BM326" i="1"/>
  <c r="AE326" i="1"/>
  <c r="AU326" i="1"/>
  <c r="BK326" i="1"/>
  <c r="AC327" i="1"/>
  <c r="AM327" i="1"/>
  <c r="BI327" i="1"/>
  <c r="AO327" i="1"/>
  <c r="BC327" i="1"/>
  <c r="AG327" i="1"/>
  <c r="BA327" i="1"/>
  <c r="AE327" i="1"/>
  <c r="AU327" i="1"/>
  <c r="BM327" i="1"/>
  <c r="AC338" i="1"/>
  <c r="AM338" i="1"/>
  <c r="AW338" i="1"/>
  <c r="BI338" i="1"/>
  <c r="BA338" i="1"/>
  <c r="BM338" i="1"/>
  <c r="AE338" i="1"/>
  <c r="AU338" i="1"/>
  <c r="BK338" i="1"/>
  <c r="AC344" i="1"/>
  <c r="AM344" i="1"/>
  <c r="AW344" i="1"/>
  <c r="BI344" i="1"/>
  <c r="BA344" i="1"/>
  <c r="BM344" i="1"/>
  <c r="BE344" i="1"/>
  <c r="AG344" i="1"/>
  <c r="BC344" i="1"/>
  <c r="AC355" i="1"/>
  <c r="AM355" i="1"/>
  <c r="AW355" i="1"/>
  <c r="BI355" i="1"/>
  <c r="BA355" i="1"/>
  <c r="BM355" i="1"/>
  <c r="AE355" i="1"/>
  <c r="AU355" i="1"/>
  <c r="AS355" i="1"/>
  <c r="BK355" i="1"/>
  <c r="AM362" i="1"/>
  <c r="AW362" i="1"/>
  <c r="BI362" i="1"/>
  <c r="AK362" i="1"/>
  <c r="BA362" i="1"/>
  <c r="BM362" i="1"/>
  <c r="AO362" i="1"/>
  <c r="BE362" i="1"/>
  <c r="BC362" i="1"/>
  <c r="AC368" i="1"/>
  <c r="AM368" i="1"/>
  <c r="AW368" i="1"/>
  <c r="BA368" i="1"/>
  <c r="BE368" i="1"/>
  <c r="AG368" i="1"/>
  <c r="BC368" i="1"/>
  <c r="AC375" i="1"/>
  <c r="AM375" i="1"/>
  <c r="BI375" i="1"/>
  <c r="AO375" i="1"/>
  <c r="BC375" i="1"/>
  <c r="BK375" i="1"/>
  <c r="AK375" i="1"/>
  <c r="BE375" i="1"/>
  <c r="AC382" i="1"/>
  <c r="AM382" i="1"/>
  <c r="AW382" i="1"/>
  <c r="AG382" i="1"/>
  <c r="AU382" i="1"/>
  <c r="BK382" i="1"/>
  <c r="AE382" i="1"/>
  <c r="AS382" i="1"/>
  <c r="BE382" i="1"/>
  <c r="AM395" i="1"/>
  <c r="AW395" i="1"/>
  <c r="BI395" i="1"/>
  <c r="AO395" i="1"/>
  <c r="BC395" i="1"/>
  <c r="AK395" i="1"/>
  <c r="BA395" i="1"/>
  <c r="BM395" i="1"/>
  <c r="AC398" i="1"/>
  <c r="AM398" i="1"/>
  <c r="AW398" i="1"/>
  <c r="BC398" i="1"/>
  <c r="BA398" i="1"/>
  <c r="BM398" i="1"/>
  <c r="AC402" i="1"/>
  <c r="AM402" i="1"/>
  <c r="AW402" i="1"/>
  <c r="AO402" i="1"/>
  <c r="BC402" i="1"/>
  <c r="AK402" i="1"/>
  <c r="BA402" i="1"/>
  <c r="AC409" i="1"/>
  <c r="AM409" i="1"/>
  <c r="AW409" i="1"/>
  <c r="AK409" i="1"/>
  <c r="BA409" i="1"/>
  <c r="AC416" i="1"/>
  <c r="AM416" i="1"/>
  <c r="AW416" i="1"/>
  <c r="AK416" i="1"/>
  <c r="BA416" i="1"/>
  <c r="AC419" i="1"/>
  <c r="AM419" i="1"/>
  <c r="AW419" i="1"/>
  <c r="AK419" i="1"/>
  <c r="BA419" i="1"/>
  <c r="AC430" i="1"/>
  <c r="AM430" i="1"/>
  <c r="AW430" i="1"/>
  <c r="BI430" i="1"/>
  <c r="AC436" i="1"/>
  <c r="AM436" i="1"/>
  <c r="AW436" i="1"/>
  <c r="AC441" i="1"/>
  <c r="AM441" i="1"/>
  <c r="AW441" i="1"/>
  <c r="BI441" i="1"/>
  <c r="AC445" i="1"/>
  <c r="AM445" i="1"/>
  <c r="AW445" i="1"/>
  <c r="BI445" i="1"/>
  <c r="AC447" i="1"/>
  <c r="AM447" i="1"/>
  <c r="AW447" i="1"/>
  <c r="AC451" i="1"/>
  <c r="AM451" i="1"/>
  <c r="AW451" i="1"/>
  <c r="AG80" i="1"/>
  <c r="BC80" i="1"/>
  <c r="AE80" i="1"/>
  <c r="AU80" i="1"/>
  <c r="AK80" i="1"/>
  <c r="BA80" i="1"/>
  <c r="AM80" i="1"/>
  <c r="BK80" i="1"/>
  <c r="AC80" i="1"/>
  <c r="BE80" i="1"/>
  <c r="AO80" i="1"/>
  <c r="AK11" i="1"/>
  <c r="AU11" i="1"/>
  <c r="BE11" i="1"/>
  <c r="AS11" i="1"/>
  <c r="BC11" i="1"/>
  <c r="BM11" i="1"/>
  <c r="AO11" i="1"/>
  <c r="BK11" i="1"/>
  <c r="AM11" i="1"/>
  <c r="BI11" i="1"/>
  <c r="AW11" i="1"/>
  <c r="AE11" i="1"/>
  <c r="BA11" i="1"/>
  <c r="AK16" i="1"/>
  <c r="AU16" i="1"/>
  <c r="BE16" i="1"/>
  <c r="AS16" i="1"/>
  <c r="BC16" i="1"/>
  <c r="BM16" i="1"/>
  <c r="AM16" i="1"/>
  <c r="BI16" i="1"/>
  <c r="BA16" i="1"/>
  <c r="BK16" i="1"/>
  <c r="AW16" i="1"/>
  <c r="AE16" i="1"/>
  <c r="AK21" i="1"/>
  <c r="AU21" i="1"/>
  <c r="BE21" i="1"/>
  <c r="AS21" i="1"/>
  <c r="BC21" i="1"/>
  <c r="BM21" i="1"/>
  <c r="AM21" i="1"/>
  <c r="BI21" i="1"/>
  <c r="BA21" i="1"/>
  <c r="AO21" i="1"/>
  <c r="AE21" i="1"/>
  <c r="AK27" i="1"/>
  <c r="AU27" i="1"/>
  <c r="BE27" i="1"/>
  <c r="AS27" i="1"/>
  <c r="BC27" i="1"/>
  <c r="BM27" i="1"/>
  <c r="AM27" i="1"/>
  <c r="BI27" i="1"/>
  <c r="BA27" i="1"/>
  <c r="BK27" i="1"/>
  <c r="AW27" i="1"/>
  <c r="AO27" i="1"/>
  <c r="AK29" i="1"/>
  <c r="AU29" i="1"/>
  <c r="BE29" i="1"/>
  <c r="AS29" i="1"/>
  <c r="BC29" i="1"/>
  <c r="BM29" i="1"/>
  <c r="AW29" i="1"/>
  <c r="AO29" i="1"/>
  <c r="AM29" i="1"/>
  <c r="AE29" i="1"/>
  <c r="BK29" i="1"/>
  <c r="BA29" i="1"/>
  <c r="AU52" i="1"/>
  <c r="BE52" i="1"/>
  <c r="AG52" i="1"/>
  <c r="AS52" i="1"/>
  <c r="BC52" i="1"/>
  <c r="BM52" i="1"/>
  <c r="AE52" i="1"/>
  <c r="BA52" i="1"/>
  <c r="AM52" i="1"/>
  <c r="BK52" i="1"/>
  <c r="AC52" i="1"/>
  <c r="BI52" i="1"/>
  <c r="AW52" i="1"/>
  <c r="AU55" i="1"/>
  <c r="BE55" i="1"/>
  <c r="AG55" i="1"/>
  <c r="AS55" i="1"/>
  <c r="BC55" i="1"/>
  <c r="BM55" i="1"/>
  <c r="AM55" i="1"/>
  <c r="BI55" i="1"/>
  <c r="AC55" i="1"/>
  <c r="BA55" i="1"/>
  <c r="BK55" i="1"/>
  <c r="AW55" i="1"/>
  <c r="AE55" i="1"/>
  <c r="AK70" i="1"/>
  <c r="AU70" i="1"/>
  <c r="BE70" i="1"/>
  <c r="AG70" i="1"/>
  <c r="BC70" i="1"/>
  <c r="AO70" i="1"/>
  <c r="BK70" i="1"/>
  <c r="BA70" i="1"/>
  <c r="AM70" i="1"/>
  <c r="AE70" i="1"/>
  <c r="AC70" i="1"/>
  <c r="BC91" i="1"/>
  <c r="BM91" i="1"/>
  <c r="AK91" i="1"/>
  <c r="BK91" i="1"/>
  <c r="AU91" i="1"/>
  <c r="AO91" i="1"/>
  <c r="BI91" i="1"/>
  <c r="AM91" i="1"/>
  <c r="AE91" i="1"/>
  <c r="BC93" i="1"/>
  <c r="BM93" i="1"/>
  <c r="AK93" i="1"/>
  <c r="BK93" i="1"/>
  <c r="AM93" i="1"/>
  <c r="BE93" i="1"/>
  <c r="AE93" i="1"/>
  <c r="BA93" i="1"/>
  <c r="BI93" i="1"/>
  <c r="AU93" i="1"/>
  <c r="BC95" i="1"/>
  <c r="BM95" i="1"/>
  <c r="AM95" i="1"/>
  <c r="BA95" i="1"/>
  <c r="AK95" i="1"/>
  <c r="BE95" i="1"/>
  <c r="AE95" i="1"/>
  <c r="AO95" i="1"/>
  <c r="BK95" i="1"/>
  <c r="AG121" i="1"/>
  <c r="AS121" i="1"/>
  <c r="BC121" i="1"/>
  <c r="BM121" i="1"/>
  <c r="AC121" i="1"/>
  <c r="BE121" i="1"/>
  <c r="BA121" i="1"/>
  <c r="AE121" i="1"/>
  <c r="AW121" i="1"/>
  <c r="BK121" i="1"/>
  <c r="BI121" i="1"/>
  <c r="AS122" i="1"/>
  <c r="BC122" i="1"/>
  <c r="BM122" i="1"/>
  <c r="BE122" i="1"/>
  <c r="AE122" i="1"/>
  <c r="AW122" i="1"/>
  <c r="AU122" i="1"/>
  <c r="BK122" i="1"/>
  <c r="BA122" i="1"/>
  <c r="AM122" i="1"/>
  <c r="AG142" i="1"/>
  <c r="AS142" i="1"/>
  <c r="BC142" i="1"/>
  <c r="AC142" i="1"/>
  <c r="AO142" i="1"/>
  <c r="BE142" i="1"/>
  <c r="AK142" i="1"/>
  <c r="BA142" i="1"/>
  <c r="AE142" i="1"/>
  <c r="AW142" i="1"/>
  <c r="BK142" i="1"/>
  <c r="AG143" i="1"/>
  <c r="AS143" i="1"/>
  <c r="BC143" i="1"/>
  <c r="AC143" i="1"/>
  <c r="AO143" i="1"/>
  <c r="BE143" i="1"/>
  <c r="AE143" i="1"/>
  <c r="AW143" i="1"/>
  <c r="AU143" i="1"/>
  <c r="BK143" i="1"/>
  <c r="BA143" i="1"/>
  <c r="AM143" i="1"/>
  <c r="AG144" i="1"/>
  <c r="BC144" i="1"/>
  <c r="AC144" i="1"/>
  <c r="AO144" i="1"/>
  <c r="BE144" i="1"/>
  <c r="AU144" i="1"/>
  <c r="BK144" i="1"/>
  <c r="AM144" i="1"/>
  <c r="AK144" i="1"/>
  <c r="AE144" i="1"/>
  <c r="AG145" i="1"/>
  <c r="BC145" i="1"/>
  <c r="BM145" i="1"/>
  <c r="AE145" i="1"/>
  <c r="AU145" i="1"/>
  <c r="BI145" i="1"/>
  <c r="AO145" i="1"/>
  <c r="BK145" i="1"/>
  <c r="AM145" i="1"/>
  <c r="BE145" i="1"/>
  <c r="BA145" i="1"/>
  <c r="AG146" i="1"/>
  <c r="BC146" i="1"/>
  <c r="BM146" i="1"/>
  <c r="AE146" i="1"/>
  <c r="AU146" i="1"/>
  <c r="BI146" i="1"/>
  <c r="AO146" i="1"/>
  <c r="BK146" i="1"/>
  <c r="AM146" i="1"/>
  <c r="BE146" i="1"/>
  <c r="BA146" i="1"/>
  <c r="AG147" i="1"/>
  <c r="BC147" i="1"/>
  <c r="AK147" i="1"/>
  <c r="BK147" i="1"/>
  <c r="AC147" i="1"/>
  <c r="AU147" i="1"/>
  <c r="AO147" i="1"/>
  <c r="BI147" i="1"/>
  <c r="AM147" i="1"/>
  <c r="AE147" i="1"/>
  <c r="AG148" i="1"/>
  <c r="BC148" i="1"/>
  <c r="AM148" i="1"/>
  <c r="BA148" i="1"/>
  <c r="AE148" i="1"/>
  <c r="AC148" i="1"/>
  <c r="AU148" i="1"/>
  <c r="BK148" i="1"/>
  <c r="BE148" i="1"/>
  <c r="AO148" i="1"/>
  <c r="AG159" i="1"/>
  <c r="BC159" i="1"/>
  <c r="BM159" i="1"/>
  <c r="AM159" i="1"/>
  <c r="BA159" i="1"/>
  <c r="AE159" i="1"/>
  <c r="AC159" i="1"/>
  <c r="AU159" i="1"/>
  <c r="BK159" i="1"/>
  <c r="AO159" i="1"/>
  <c r="AK159" i="1"/>
  <c r="AG160" i="1"/>
  <c r="BC160" i="1"/>
  <c r="BM160" i="1"/>
  <c r="AC160" i="1"/>
  <c r="AO160" i="1"/>
  <c r="BE160" i="1"/>
  <c r="AE160" i="1"/>
  <c r="AU160" i="1"/>
  <c r="BK160" i="1"/>
  <c r="BA160" i="1"/>
  <c r="AM160" i="1"/>
  <c r="AG161" i="1"/>
  <c r="BC161" i="1"/>
  <c r="BM161" i="1"/>
  <c r="AE161" i="1"/>
  <c r="AU161" i="1"/>
  <c r="BI161" i="1"/>
  <c r="AC161" i="1"/>
  <c r="AO161" i="1"/>
  <c r="BK161" i="1"/>
  <c r="BE161" i="1"/>
  <c r="BA161" i="1"/>
  <c r="AG162" i="1"/>
  <c r="BC162" i="1"/>
  <c r="BM162" i="1"/>
  <c r="AK162" i="1"/>
  <c r="BK162" i="1"/>
  <c r="AE162" i="1"/>
  <c r="BA162" i="1"/>
  <c r="AC162" i="1"/>
  <c r="AU162" i="1"/>
  <c r="AM162" i="1"/>
  <c r="BI162" i="1"/>
  <c r="AG163" i="1"/>
  <c r="BC163" i="1"/>
  <c r="BM163" i="1"/>
  <c r="AM163" i="1"/>
  <c r="BA163" i="1"/>
  <c r="AK163" i="1"/>
  <c r="BE163" i="1"/>
  <c r="AE163" i="1"/>
  <c r="AO163" i="1"/>
  <c r="AC163" i="1"/>
  <c r="BK163" i="1"/>
  <c r="AG164" i="1"/>
  <c r="BC164" i="1"/>
  <c r="BM164" i="1"/>
  <c r="AC164" i="1"/>
  <c r="AO164" i="1"/>
  <c r="BE164" i="1"/>
  <c r="AK164" i="1"/>
  <c r="BA164" i="1"/>
  <c r="AE164" i="1"/>
  <c r="AM164" i="1"/>
  <c r="BK164" i="1"/>
  <c r="AG165" i="1"/>
  <c r="BC165" i="1"/>
  <c r="BM165" i="1"/>
  <c r="AC165" i="1"/>
  <c r="AO165" i="1"/>
  <c r="BE165" i="1"/>
  <c r="AK165" i="1"/>
  <c r="BA165" i="1"/>
  <c r="AE165" i="1"/>
  <c r="BI165" i="1"/>
  <c r="AU165" i="1"/>
  <c r="AG166" i="1"/>
  <c r="BC166" i="1"/>
  <c r="BM166" i="1"/>
  <c r="AE166" i="1"/>
  <c r="AU166" i="1"/>
  <c r="BI166" i="1"/>
  <c r="AK166" i="1"/>
  <c r="BA166" i="1"/>
  <c r="AC166" i="1"/>
  <c r="BK166" i="1"/>
  <c r="BE166" i="1"/>
  <c r="AG167" i="1"/>
  <c r="BC167" i="1"/>
  <c r="BM167" i="1"/>
  <c r="AE167" i="1"/>
  <c r="AU167" i="1"/>
  <c r="BI167" i="1"/>
  <c r="AK167" i="1"/>
  <c r="BA167" i="1"/>
  <c r="AC167" i="1"/>
  <c r="AO167" i="1"/>
  <c r="AM167" i="1"/>
  <c r="AG168" i="1"/>
  <c r="BC168" i="1"/>
  <c r="BM168" i="1"/>
  <c r="AK168" i="1"/>
  <c r="BK168" i="1"/>
  <c r="AE168" i="1"/>
  <c r="BA168" i="1"/>
  <c r="AC168" i="1"/>
  <c r="AU168" i="1"/>
  <c r="BE168" i="1"/>
  <c r="AO168" i="1"/>
  <c r="AG169" i="1"/>
  <c r="BC169" i="1"/>
  <c r="BM169" i="1"/>
  <c r="AK169" i="1"/>
  <c r="BK169" i="1"/>
  <c r="AC169" i="1"/>
  <c r="AU169" i="1"/>
  <c r="AO169" i="1"/>
  <c r="BI169" i="1"/>
  <c r="BE169" i="1"/>
  <c r="BA169" i="1"/>
  <c r="AG170" i="1"/>
  <c r="BC170" i="1"/>
  <c r="BM170" i="1"/>
  <c r="AM170" i="1"/>
  <c r="BA170" i="1"/>
  <c r="AE170" i="1"/>
  <c r="AC170" i="1"/>
  <c r="AU170" i="1"/>
  <c r="BK170" i="1"/>
  <c r="AO170" i="1"/>
  <c r="AK170" i="1"/>
  <c r="AM187" i="1"/>
  <c r="AW187" i="1"/>
  <c r="BI187" i="1"/>
  <c r="AK187" i="1"/>
  <c r="BA187" i="1"/>
  <c r="BM187" i="1"/>
  <c r="AE187" i="1"/>
  <c r="AU187" i="1"/>
  <c r="AS187" i="1"/>
  <c r="BK187" i="1"/>
  <c r="AM188" i="1"/>
  <c r="BI188" i="1"/>
  <c r="AK188" i="1"/>
  <c r="BA188" i="1"/>
  <c r="BM188" i="1"/>
  <c r="BK188" i="1"/>
  <c r="AO188" i="1"/>
  <c r="BE188" i="1"/>
  <c r="AM189" i="1"/>
  <c r="BI189" i="1"/>
  <c r="AK189" i="1"/>
  <c r="BA189" i="1"/>
  <c r="BM189" i="1"/>
  <c r="AO189" i="1"/>
  <c r="BE189" i="1"/>
  <c r="BC189" i="1"/>
  <c r="AM190" i="1"/>
  <c r="BI190" i="1"/>
  <c r="AK190" i="1"/>
  <c r="BA190" i="1"/>
  <c r="BM190" i="1"/>
  <c r="BC190" i="1"/>
  <c r="AE190" i="1"/>
  <c r="AU190" i="1"/>
  <c r="AM191" i="1"/>
  <c r="BI191" i="1"/>
  <c r="AO191" i="1"/>
  <c r="BC191" i="1"/>
  <c r="BA191" i="1"/>
  <c r="AE191" i="1"/>
  <c r="AU191" i="1"/>
  <c r="BM191" i="1"/>
  <c r="AM192" i="1"/>
  <c r="AW192" i="1"/>
  <c r="BI192" i="1"/>
  <c r="AO192" i="1"/>
  <c r="BC192" i="1"/>
  <c r="AS192" i="1"/>
  <c r="BK192" i="1"/>
  <c r="AK192" i="1"/>
  <c r="BE192" i="1"/>
  <c r="AM330" i="1"/>
  <c r="AW330" i="1"/>
  <c r="BI330" i="1"/>
  <c r="BC330" i="1"/>
  <c r="BE330" i="1"/>
  <c r="BA330" i="1"/>
  <c r="AM332" i="1"/>
  <c r="AW332" i="1"/>
  <c r="BI332" i="1"/>
  <c r="BC332" i="1"/>
  <c r="AK332" i="1"/>
  <c r="BE332" i="1"/>
  <c r="BA332" i="1"/>
  <c r="AC339" i="1"/>
  <c r="AM339" i="1"/>
  <c r="AW339" i="1"/>
  <c r="BI339" i="1"/>
  <c r="BA339" i="1"/>
  <c r="BM339" i="1"/>
  <c r="AS339" i="1"/>
  <c r="BK339" i="1"/>
  <c r="BE339" i="1"/>
  <c r="AM341" i="1"/>
  <c r="AW341" i="1"/>
  <c r="BI341" i="1"/>
  <c r="BA341" i="1"/>
  <c r="BM341" i="1"/>
  <c r="BC341" i="1"/>
  <c r="AE341" i="1"/>
  <c r="AU341" i="1"/>
  <c r="AC356" i="1"/>
  <c r="AM356" i="1"/>
  <c r="AW356" i="1"/>
  <c r="BI356" i="1"/>
  <c r="BA356" i="1"/>
  <c r="BM356" i="1"/>
  <c r="AS356" i="1"/>
  <c r="BK356" i="1"/>
  <c r="BE356" i="1"/>
  <c r="AM359" i="1"/>
  <c r="AW359" i="1"/>
  <c r="BI359" i="1"/>
  <c r="BA359" i="1"/>
  <c r="BM359" i="1"/>
  <c r="BC359" i="1"/>
  <c r="AE359" i="1"/>
  <c r="AU359" i="1"/>
  <c r="AC372" i="1"/>
  <c r="AM372" i="1"/>
  <c r="BI372" i="1"/>
  <c r="AK372" i="1"/>
  <c r="BA372" i="1"/>
  <c r="BM372" i="1"/>
  <c r="BK372" i="1"/>
  <c r="AO372" i="1"/>
  <c r="BE372" i="1"/>
  <c r="AC376" i="1"/>
  <c r="AM376" i="1"/>
  <c r="BI376" i="1"/>
  <c r="AO376" i="1"/>
  <c r="BC376" i="1"/>
  <c r="AK376" i="1"/>
  <c r="BA376" i="1"/>
  <c r="BM376" i="1"/>
  <c r="AC403" i="1"/>
  <c r="AM403" i="1"/>
  <c r="AW403" i="1"/>
  <c r="AK403" i="1"/>
  <c r="BA403" i="1"/>
  <c r="AC410" i="1"/>
  <c r="AM410" i="1"/>
  <c r="AW410" i="1"/>
  <c r="AK410" i="1"/>
  <c r="AC417" i="1"/>
  <c r="AM417" i="1"/>
  <c r="AW417" i="1"/>
  <c r="AK417" i="1"/>
  <c r="AC427" i="1"/>
  <c r="AM427" i="1"/>
  <c r="AW427" i="1"/>
  <c r="BI427" i="1"/>
  <c r="AC431" i="1"/>
  <c r="AM431" i="1"/>
  <c r="AW431" i="1"/>
  <c r="BI431" i="1"/>
  <c r="AC437" i="1"/>
  <c r="AM437" i="1"/>
  <c r="AW437" i="1"/>
  <c r="AC448" i="1"/>
  <c r="AM448" i="1"/>
  <c r="AW448" i="1"/>
  <c r="AC452" i="1"/>
  <c r="AM452" i="1"/>
  <c r="AW452" i="1"/>
  <c r="AK33" i="1"/>
  <c r="AU33" i="1"/>
  <c r="AS33" i="1"/>
  <c r="BC33" i="1"/>
  <c r="BM33" i="1"/>
  <c r="AW33" i="1"/>
  <c r="AO33" i="1"/>
  <c r="BI33" i="1"/>
  <c r="BK33" i="1"/>
  <c r="AK35" i="1"/>
  <c r="AU35" i="1"/>
  <c r="BE35" i="1"/>
  <c r="AS35" i="1"/>
  <c r="BC35" i="1"/>
  <c r="BM35" i="1"/>
  <c r="AM35" i="1"/>
  <c r="BI35" i="1"/>
  <c r="BA35" i="1"/>
  <c r="BK35" i="1"/>
  <c r="AW35" i="1"/>
  <c r="AE35" i="1"/>
  <c r="AK37" i="1"/>
  <c r="AU37" i="1"/>
  <c r="BE37" i="1"/>
  <c r="AS37" i="1"/>
  <c r="BC37" i="1"/>
  <c r="BM37" i="1"/>
  <c r="AW37" i="1"/>
  <c r="AO37" i="1"/>
  <c r="AM37" i="1"/>
  <c r="AE37" i="1"/>
  <c r="BK37" i="1"/>
  <c r="BI37" i="1"/>
  <c r="AU40" i="1"/>
  <c r="BE40" i="1"/>
  <c r="AS40" i="1"/>
  <c r="BC40" i="1"/>
  <c r="BM40" i="1"/>
  <c r="BK40" i="1"/>
  <c r="AW40" i="1"/>
  <c r="BA40" i="1"/>
  <c r="AM40" i="1"/>
  <c r="BI40" i="1"/>
  <c r="AU42" i="1"/>
  <c r="BE42" i="1"/>
  <c r="AG42" i="1"/>
  <c r="AS42" i="1"/>
  <c r="BC42" i="1"/>
  <c r="BM42" i="1"/>
  <c r="AE42" i="1"/>
  <c r="BA42" i="1"/>
  <c r="AM42" i="1"/>
  <c r="BK42" i="1"/>
  <c r="AC42" i="1"/>
  <c r="BI42" i="1"/>
  <c r="AU44" i="1"/>
  <c r="BE44" i="1"/>
  <c r="AG44" i="1"/>
  <c r="AS44" i="1"/>
  <c r="BC44" i="1"/>
  <c r="BM44" i="1"/>
  <c r="AC44" i="1"/>
  <c r="AW44" i="1"/>
  <c r="BI44" i="1"/>
  <c r="BA44" i="1"/>
  <c r="AM44" i="1"/>
  <c r="AE44" i="1"/>
  <c r="AU46" i="1"/>
  <c r="BE46" i="1"/>
  <c r="AG46" i="1"/>
  <c r="AS46" i="1"/>
  <c r="BC46" i="1"/>
  <c r="BM46" i="1"/>
  <c r="AM46" i="1"/>
  <c r="BI46" i="1"/>
  <c r="AC46" i="1"/>
  <c r="BA46" i="1"/>
  <c r="BK46" i="1"/>
  <c r="AW46" i="1"/>
  <c r="AU48" i="1"/>
  <c r="BE48" i="1"/>
  <c r="AG48" i="1"/>
  <c r="AS48" i="1"/>
  <c r="BC48" i="1"/>
  <c r="BM48" i="1"/>
  <c r="AC48" i="1"/>
  <c r="AW48" i="1"/>
  <c r="AM48" i="1"/>
  <c r="AE48" i="1"/>
  <c r="BK48" i="1"/>
  <c r="BA48" i="1"/>
  <c r="AU53" i="1"/>
  <c r="BE53" i="1"/>
  <c r="AG53" i="1"/>
  <c r="AS53" i="1"/>
  <c r="BC53" i="1"/>
  <c r="BM53" i="1"/>
  <c r="AC53" i="1"/>
  <c r="AW53" i="1"/>
  <c r="BI53" i="1"/>
  <c r="BA53" i="1"/>
  <c r="BK53" i="1"/>
  <c r="AU57" i="1"/>
  <c r="BE57" i="1"/>
  <c r="AG57" i="1"/>
  <c r="AS57" i="1"/>
  <c r="BC57" i="1"/>
  <c r="BM57" i="1"/>
  <c r="AE57" i="1"/>
  <c r="BA57" i="1"/>
  <c r="AM57" i="1"/>
  <c r="BK57" i="1"/>
  <c r="AW57" i="1"/>
  <c r="BI57" i="1"/>
  <c r="AC57" i="1"/>
  <c r="AU59" i="1"/>
  <c r="BE59" i="1"/>
  <c r="AG59" i="1"/>
  <c r="AS59" i="1"/>
  <c r="BC59" i="1"/>
  <c r="BM59" i="1"/>
  <c r="BK59" i="1"/>
  <c r="AW59" i="1"/>
  <c r="BA59" i="1"/>
  <c r="AM59" i="1"/>
  <c r="BI59" i="1"/>
  <c r="AU62" i="1"/>
  <c r="BE62" i="1"/>
  <c r="AG62" i="1"/>
  <c r="AS62" i="1"/>
  <c r="BC62" i="1"/>
  <c r="BM62" i="1"/>
  <c r="AE62" i="1"/>
  <c r="BA62" i="1"/>
  <c r="AM62" i="1"/>
  <c r="BK62" i="1"/>
  <c r="AC62" i="1"/>
  <c r="BI62" i="1"/>
  <c r="AU64" i="1"/>
  <c r="BE64" i="1"/>
  <c r="AG64" i="1"/>
  <c r="AS64" i="1"/>
  <c r="BC64" i="1"/>
  <c r="BM64" i="1"/>
  <c r="BK64" i="1"/>
  <c r="AW64" i="1"/>
  <c r="AE64" i="1"/>
  <c r="AC64" i="1"/>
  <c r="BI64" i="1"/>
  <c r="BA64" i="1"/>
  <c r="AM64" i="1"/>
  <c r="AU66" i="1"/>
  <c r="BE66" i="1"/>
  <c r="AG66" i="1"/>
  <c r="AS66" i="1"/>
  <c r="BC66" i="1"/>
  <c r="AE66" i="1"/>
  <c r="BA66" i="1"/>
  <c r="AM66" i="1"/>
  <c r="BK66" i="1"/>
  <c r="AW66" i="1"/>
  <c r="AK74" i="1"/>
  <c r="AU74" i="1"/>
  <c r="BE74" i="1"/>
  <c r="AG74" i="1"/>
  <c r="BC74" i="1"/>
  <c r="BM74" i="1"/>
  <c r="AM74" i="1"/>
  <c r="BI74" i="1"/>
  <c r="AC74" i="1"/>
  <c r="BA74" i="1"/>
  <c r="AO74" i="1"/>
  <c r="AE74" i="1"/>
  <c r="BK74" i="1"/>
  <c r="AG72" i="1"/>
  <c r="BC72" i="1"/>
  <c r="BM72" i="1"/>
  <c r="AM72" i="1"/>
  <c r="BA72" i="1"/>
  <c r="AO72" i="1"/>
  <c r="BI72" i="1"/>
  <c r="AC72" i="1"/>
  <c r="AU72" i="1"/>
  <c r="AK72" i="1"/>
  <c r="AE72" i="1"/>
  <c r="AG78" i="1"/>
  <c r="AS78" i="1"/>
  <c r="BC78" i="1"/>
  <c r="AE78" i="1"/>
  <c r="AU78" i="1"/>
  <c r="AM78" i="1"/>
  <c r="BE78" i="1"/>
  <c r="AK78" i="1"/>
  <c r="BK78" i="1"/>
  <c r="AC78" i="1"/>
  <c r="BA78" i="1"/>
  <c r="AO78" i="1"/>
  <c r="AG81" i="1"/>
  <c r="BC81" i="1"/>
  <c r="AC81" i="1"/>
  <c r="AO81" i="1"/>
  <c r="BE81" i="1"/>
  <c r="AU81" i="1"/>
  <c r="BK81" i="1"/>
  <c r="AM81" i="1"/>
  <c r="AE81" i="1"/>
  <c r="BA81" i="1"/>
  <c r="AG86" i="1"/>
  <c r="AS86" i="1"/>
  <c r="BC86" i="1"/>
  <c r="AE86" i="1"/>
  <c r="AU86" i="1"/>
  <c r="AM86" i="1"/>
  <c r="BE86" i="1"/>
  <c r="AK86" i="1"/>
  <c r="BA86" i="1"/>
  <c r="AC86" i="1"/>
  <c r="BK86" i="1"/>
  <c r="BC88" i="1"/>
  <c r="BM88" i="1"/>
  <c r="AE88" i="1"/>
  <c r="AU88" i="1"/>
  <c r="BI88" i="1"/>
  <c r="AK88" i="1"/>
  <c r="BA88" i="1"/>
  <c r="AO88" i="1"/>
  <c r="AM88" i="1"/>
  <c r="AG124" i="1"/>
  <c r="AS124" i="1"/>
  <c r="BC124" i="1"/>
  <c r="BM124" i="1"/>
  <c r="AC124" i="1"/>
  <c r="BE124" i="1"/>
  <c r="AU124" i="1"/>
  <c r="BK124" i="1"/>
  <c r="AM124" i="1"/>
  <c r="BI124" i="1"/>
  <c r="AE124" i="1"/>
  <c r="AG125" i="1"/>
  <c r="AS125" i="1"/>
  <c r="BC125" i="1"/>
  <c r="BM125" i="1"/>
  <c r="AC125" i="1"/>
  <c r="BE125" i="1"/>
  <c r="AM125" i="1"/>
  <c r="BI125" i="1"/>
  <c r="BA125" i="1"/>
  <c r="AE125" i="1"/>
  <c r="BK125" i="1"/>
  <c r="AG126" i="1"/>
  <c r="AS126" i="1"/>
  <c r="BC126" i="1"/>
  <c r="BM126" i="1"/>
  <c r="AC126" i="1"/>
  <c r="BE126" i="1"/>
  <c r="BA126" i="1"/>
  <c r="AE126" i="1"/>
  <c r="AW126" i="1"/>
  <c r="BK126" i="1"/>
  <c r="BI126" i="1"/>
  <c r="AG150" i="1"/>
  <c r="BC150" i="1"/>
  <c r="BM150" i="1"/>
  <c r="AM150" i="1"/>
  <c r="BA150" i="1"/>
  <c r="AO150" i="1"/>
  <c r="BI150" i="1"/>
  <c r="AK150" i="1"/>
  <c r="BE150" i="1"/>
  <c r="AE150" i="1"/>
  <c r="AC150" i="1"/>
  <c r="BK150" i="1"/>
  <c r="AG151" i="1"/>
  <c r="BC151" i="1"/>
  <c r="BM151" i="1"/>
  <c r="AC151" i="1"/>
  <c r="AO151" i="1"/>
  <c r="BE151" i="1"/>
  <c r="AM151" i="1"/>
  <c r="BI151" i="1"/>
  <c r="AK151" i="1"/>
  <c r="BA151" i="1"/>
  <c r="AU151" i="1"/>
  <c r="AE151" i="1"/>
  <c r="AG172" i="1"/>
  <c r="BC172" i="1"/>
  <c r="BM172" i="1"/>
  <c r="AC172" i="1"/>
  <c r="AO172" i="1"/>
  <c r="BE172" i="1"/>
  <c r="AE172" i="1"/>
  <c r="AU172" i="1"/>
  <c r="BK172" i="1"/>
  <c r="BA172" i="1"/>
  <c r="AM172" i="1"/>
  <c r="AG173" i="1"/>
  <c r="BC173" i="1"/>
  <c r="BM173" i="1"/>
  <c r="AE173" i="1"/>
  <c r="AU173" i="1"/>
  <c r="BI173" i="1"/>
  <c r="AC173" i="1"/>
  <c r="AO173" i="1"/>
  <c r="BK173" i="1"/>
  <c r="BE173" i="1"/>
  <c r="BA173" i="1"/>
  <c r="AG174" i="1"/>
  <c r="BC174" i="1"/>
  <c r="BM174" i="1"/>
  <c r="AE174" i="1"/>
  <c r="AU174" i="1"/>
  <c r="BI174" i="1"/>
  <c r="AC174" i="1"/>
  <c r="AO174" i="1"/>
  <c r="BK174" i="1"/>
  <c r="AK174" i="1"/>
  <c r="BE174" i="1"/>
  <c r="AC194" i="1"/>
  <c r="AM194" i="1"/>
  <c r="BI194" i="1"/>
  <c r="AO194" i="1"/>
  <c r="BC194" i="1"/>
  <c r="AG194" i="1"/>
  <c r="BA194" i="1"/>
  <c r="AE194" i="1"/>
  <c r="AU194" i="1"/>
  <c r="BM194" i="1"/>
  <c r="AC195" i="1"/>
  <c r="AM195" i="1"/>
  <c r="BI195" i="1"/>
  <c r="AO195" i="1"/>
  <c r="BC195" i="1"/>
  <c r="AE195" i="1"/>
  <c r="AU195" i="1"/>
  <c r="BM195" i="1"/>
  <c r="BK195" i="1"/>
  <c r="AC196" i="1"/>
  <c r="AM196" i="1"/>
  <c r="BI196" i="1"/>
  <c r="AO196" i="1"/>
  <c r="BC196" i="1"/>
  <c r="BK196" i="1"/>
  <c r="AK196" i="1"/>
  <c r="BE196" i="1"/>
  <c r="AC197" i="1"/>
  <c r="AM197" i="1"/>
  <c r="BI197" i="1"/>
  <c r="AO197" i="1"/>
  <c r="BC197" i="1"/>
  <c r="AK197" i="1"/>
  <c r="BE197" i="1"/>
  <c r="AG197" i="1"/>
  <c r="BA197" i="1"/>
  <c r="AC198" i="1"/>
  <c r="AM198" i="1"/>
  <c r="AO198" i="1"/>
  <c r="BC198" i="1"/>
  <c r="AG198" i="1"/>
  <c r="BA198" i="1"/>
  <c r="AE198" i="1"/>
  <c r="AU198" i="1"/>
  <c r="BM198" i="1"/>
  <c r="AC199" i="1"/>
  <c r="AM199" i="1"/>
  <c r="BI199" i="1"/>
  <c r="AO199" i="1"/>
  <c r="BC199" i="1"/>
  <c r="AE199" i="1"/>
  <c r="AU199" i="1"/>
  <c r="BM199" i="1"/>
  <c r="BK199" i="1"/>
  <c r="AC200" i="1"/>
  <c r="AM200" i="1"/>
  <c r="BI200" i="1"/>
  <c r="AO200" i="1"/>
  <c r="BC200" i="1"/>
  <c r="BK200" i="1"/>
  <c r="AK200" i="1"/>
  <c r="BE200" i="1"/>
  <c r="AC201" i="1"/>
  <c r="AM201" i="1"/>
  <c r="BI201" i="1"/>
  <c r="AE201" i="1"/>
  <c r="BE201" i="1"/>
  <c r="AU201" i="1"/>
  <c r="BM201" i="1"/>
  <c r="AO201" i="1"/>
  <c r="BK201" i="1"/>
  <c r="AC202" i="1"/>
  <c r="AM202" i="1"/>
  <c r="BI202" i="1"/>
  <c r="AG202" i="1"/>
  <c r="AU202" i="1"/>
  <c r="BK202" i="1"/>
  <c r="BM202" i="1"/>
  <c r="AO202" i="1"/>
  <c r="BE202" i="1"/>
  <c r="AC240" i="1"/>
  <c r="AM240" i="1"/>
  <c r="BI240" i="1"/>
  <c r="AE240" i="1"/>
  <c r="BE240" i="1"/>
  <c r="AO240" i="1"/>
  <c r="BK240" i="1"/>
  <c r="AK240" i="1"/>
  <c r="BC240" i="1"/>
  <c r="AC241" i="1"/>
  <c r="AM241" i="1"/>
  <c r="BI241" i="1"/>
  <c r="AE241" i="1"/>
  <c r="BE241" i="1"/>
  <c r="AK241" i="1"/>
  <c r="BC241" i="1"/>
  <c r="AG241" i="1"/>
  <c r="BA241" i="1"/>
  <c r="AC237" i="1"/>
  <c r="AM237" i="1"/>
  <c r="BI237" i="1"/>
  <c r="AG237" i="1"/>
  <c r="AU237" i="1"/>
  <c r="BK237" i="1"/>
  <c r="AO237" i="1"/>
  <c r="BE237" i="1"/>
  <c r="AK237" i="1"/>
  <c r="BC237" i="1"/>
  <c r="AC242" i="1"/>
  <c r="AM242" i="1"/>
  <c r="BI242" i="1"/>
  <c r="AK242" i="1"/>
  <c r="BA242" i="1"/>
  <c r="BM242" i="1"/>
  <c r="AO242" i="1"/>
  <c r="BE242" i="1"/>
  <c r="AG242" i="1"/>
  <c r="BC242" i="1"/>
  <c r="AC243" i="1"/>
  <c r="AM243" i="1"/>
  <c r="BI243" i="1"/>
  <c r="AO243" i="1"/>
  <c r="BC243" i="1"/>
  <c r="BK243" i="1"/>
  <c r="AK243" i="1"/>
  <c r="BE243" i="1"/>
  <c r="AC238" i="1"/>
  <c r="AM238" i="1"/>
  <c r="AO238" i="1"/>
  <c r="BC238" i="1"/>
  <c r="AG238" i="1"/>
  <c r="BA238" i="1"/>
  <c r="AE238" i="1"/>
  <c r="AU238" i="1"/>
  <c r="AC246" i="1"/>
  <c r="AM246" i="1"/>
  <c r="AO246" i="1"/>
  <c r="BC246" i="1"/>
  <c r="BK246" i="1"/>
  <c r="AK246" i="1"/>
  <c r="BE246" i="1"/>
  <c r="AC247" i="1"/>
  <c r="AM247" i="1"/>
  <c r="AO247" i="1"/>
  <c r="BC247" i="1"/>
  <c r="AK247" i="1"/>
  <c r="BE247" i="1"/>
  <c r="AG247" i="1"/>
  <c r="BA247" i="1"/>
  <c r="AC252" i="1"/>
  <c r="AM252" i="1"/>
  <c r="BI252" i="1"/>
  <c r="AO252" i="1"/>
  <c r="BC252" i="1"/>
  <c r="AE252" i="1"/>
  <c r="AU252" i="1"/>
  <c r="BM252" i="1"/>
  <c r="BK252" i="1"/>
  <c r="AC253" i="1"/>
  <c r="AM253" i="1"/>
  <c r="AO253" i="1"/>
  <c r="BC253" i="1"/>
  <c r="BK253" i="1"/>
  <c r="AK253" i="1"/>
  <c r="BE253" i="1"/>
  <c r="AC254" i="1"/>
  <c r="AM254" i="1"/>
  <c r="AW254" i="1"/>
  <c r="AO254" i="1"/>
  <c r="BC254" i="1"/>
  <c r="AG254" i="1"/>
  <c r="BA254" i="1"/>
  <c r="AE254" i="1"/>
  <c r="AU254" i="1"/>
  <c r="AM300" i="1"/>
  <c r="BI300" i="1"/>
  <c r="AO300" i="1"/>
  <c r="BC300" i="1"/>
  <c r="BK300" i="1"/>
  <c r="AK300" i="1"/>
  <c r="BE300" i="1"/>
  <c r="AM301" i="1"/>
  <c r="AW301" i="1"/>
  <c r="AO301" i="1"/>
  <c r="BC301" i="1"/>
  <c r="BA301" i="1"/>
  <c r="AE301" i="1"/>
  <c r="AU301" i="1"/>
  <c r="AC302" i="1"/>
  <c r="AM302" i="1"/>
  <c r="AW302" i="1"/>
  <c r="AO302" i="1"/>
  <c r="BC302" i="1"/>
  <c r="AS302" i="1"/>
  <c r="BK302" i="1"/>
  <c r="AK302" i="1"/>
  <c r="BE302" i="1"/>
  <c r="AC303" i="1"/>
  <c r="AM303" i="1"/>
  <c r="AW303" i="1"/>
  <c r="AO303" i="1"/>
  <c r="BC303" i="1"/>
  <c r="AG303" i="1"/>
  <c r="BA303" i="1"/>
  <c r="AE303" i="1"/>
  <c r="AU303" i="1"/>
  <c r="AC304" i="1"/>
  <c r="AM304" i="1"/>
  <c r="AW304" i="1"/>
  <c r="AO304" i="1"/>
  <c r="BC304" i="1"/>
  <c r="BK304" i="1"/>
  <c r="AK304" i="1"/>
  <c r="BE304" i="1"/>
  <c r="AC305" i="1"/>
  <c r="AM305" i="1"/>
  <c r="AO305" i="1"/>
  <c r="BC305" i="1"/>
  <c r="AG305" i="1"/>
  <c r="BA305" i="1"/>
  <c r="AE305" i="1"/>
  <c r="AU305" i="1"/>
  <c r="AC342" i="1"/>
  <c r="AM342" i="1"/>
  <c r="AW342" i="1"/>
  <c r="BI342" i="1"/>
  <c r="BA342" i="1"/>
  <c r="BM342" i="1"/>
  <c r="AE342" i="1"/>
  <c r="AU342" i="1"/>
  <c r="AS342" i="1"/>
  <c r="BK342" i="1"/>
  <c r="AC357" i="1"/>
  <c r="AM357" i="1"/>
  <c r="AW357" i="1"/>
  <c r="BI357" i="1"/>
  <c r="BA357" i="1"/>
  <c r="BM357" i="1"/>
  <c r="BE357" i="1"/>
  <c r="AG357" i="1"/>
  <c r="BC357" i="1"/>
  <c r="AM360" i="1"/>
  <c r="AW360" i="1"/>
  <c r="BI360" i="1"/>
  <c r="AK360" i="1"/>
  <c r="BA360" i="1"/>
  <c r="BM360" i="1"/>
  <c r="AE360" i="1"/>
  <c r="AU360" i="1"/>
  <c r="AS360" i="1"/>
  <c r="BK360" i="1"/>
  <c r="AC366" i="1"/>
  <c r="AM366" i="1"/>
  <c r="AW366" i="1"/>
  <c r="BI366" i="1"/>
  <c r="BA366" i="1"/>
  <c r="BM366" i="1"/>
  <c r="AE366" i="1"/>
  <c r="AU366" i="1"/>
  <c r="BK366" i="1"/>
  <c r="AC370" i="1"/>
  <c r="AM370" i="1"/>
  <c r="AW370" i="1"/>
  <c r="BA370" i="1"/>
  <c r="BM370" i="1"/>
  <c r="AE370" i="1"/>
  <c r="AU370" i="1"/>
  <c r="AS370" i="1"/>
  <c r="BK370" i="1"/>
  <c r="AC373" i="1"/>
  <c r="AM373" i="1"/>
  <c r="BI373" i="1"/>
  <c r="AK373" i="1"/>
  <c r="BA373" i="1"/>
  <c r="BK373" i="1"/>
  <c r="AO373" i="1"/>
  <c r="BE373" i="1"/>
  <c r="AC377" i="1"/>
  <c r="AM377" i="1"/>
  <c r="BI377" i="1"/>
  <c r="AE377" i="1"/>
  <c r="BE377" i="1"/>
  <c r="AO377" i="1"/>
  <c r="BC377" i="1"/>
  <c r="AC380" i="1"/>
  <c r="AM380" i="1"/>
  <c r="AW380" i="1"/>
  <c r="AG380" i="1"/>
  <c r="AU380" i="1"/>
  <c r="BK380" i="1"/>
  <c r="AE380" i="1"/>
  <c r="AS380" i="1"/>
  <c r="BE380" i="1"/>
  <c r="AC390" i="1"/>
  <c r="AM390" i="1"/>
  <c r="AK390" i="1"/>
  <c r="BA390" i="1"/>
  <c r="AG390" i="1"/>
  <c r="AU390" i="1"/>
  <c r="BK390" i="1"/>
  <c r="AC393" i="1"/>
  <c r="AM393" i="1"/>
  <c r="AW393" i="1"/>
  <c r="AO393" i="1"/>
  <c r="BC393" i="1"/>
  <c r="AK393" i="1"/>
  <c r="BA393" i="1"/>
  <c r="AC404" i="1"/>
  <c r="AM404" i="1"/>
  <c r="AW404" i="1"/>
  <c r="AK404" i="1"/>
  <c r="BA404" i="1"/>
  <c r="AC407" i="1"/>
  <c r="AM407" i="1"/>
  <c r="AW407" i="1"/>
  <c r="AK407" i="1"/>
  <c r="BA407" i="1"/>
  <c r="AC411" i="1"/>
  <c r="AM411" i="1"/>
  <c r="AW411" i="1"/>
  <c r="AK411" i="1"/>
  <c r="BA411" i="1"/>
  <c r="AC414" i="1"/>
  <c r="AM414" i="1"/>
  <c r="AW414" i="1"/>
  <c r="AK414" i="1"/>
  <c r="AC421" i="1"/>
  <c r="AM421" i="1"/>
  <c r="AW421" i="1"/>
  <c r="AK421" i="1"/>
  <c r="BA421" i="1"/>
  <c r="AC425" i="1"/>
  <c r="AM425" i="1"/>
  <c r="AW425" i="1"/>
  <c r="BI425" i="1"/>
  <c r="AK425" i="1"/>
  <c r="AC428" i="1"/>
  <c r="AM428" i="1"/>
  <c r="AW428" i="1"/>
  <c r="BI428" i="1"/>
  <c r="AC432" i="1"/>
  <c r="AM432" i="1"/>
  <c r="AW432" i="1"/>
  <c r="BI432" i="1"/>
  <c r="AC439" i="1"/>
  <c r="AM439" i="1"/>
  <c r="AW439" i="1"/>
  <c r="AC443" i="1"/>
  <c r="AM443" i="1"/>
  <c r="AW443" i="1"/>
  <c r="BI443" i="1"/>
  <c r="AC449" i="1"/>
  <c r="AM449" i="1"/>
  <c r="AW449" i="1"/>
  <c r="AC453" i="1"/>
  <c r="AM453" i="1"/>
  <c r="AW453" i="1"/>
  <c r="X399" i="1"/>
  <c r="CI372" i="1"/>
  <c r="BC447" i="1"/>
  <c r="AO445" i="1"/>
  <c r="BC441" i="1"/>
  <c r="AO441" i="1"/>
  <c r="BC436" i="1"/>
  <c r="AO430" i="1"/>
  <c r="BC419" i="1"/>
  <c r="BK409" i="1"/>
  <c r="AG402" i="1"/>
  <c r="BE395" i="1"/>
  <c r="BC382" i="1"/>
  <c r="AE375" i="1"/>
  <c r="AU374" i="1"/>
  <c r="AU368" i="1"/>
  <c r="BE326" i="1"/>
  <c r="BC325" i="1"/>
  <c r="AO324" i="1"/>
  <c r="AG323" i="1"/>
  <c r="AU322" i="1"/>
  <c r="BA321" i="1"/>
  <c r="AE320" i="1"/>
  <c r="BC319" i="1"/>
  <c r="AK316" i="1"/>
  <c r="AS315" i="1"/>
  <c r="AU314" i="1"/>
  <c r="BK313" i="1"/>
  <c r="AG312" i="1"/>
  <c r="BE311" i="1"/>
  <c r="AE310" i="1"/>
  <c r="AG285" i="1"/>
  <c r="BM284" i="1"/>
  <c r="AE284" i="1"/>
  <c r="AU236" i="1"/>
  <c r="AE233" i="1"/>
  <c r="AG232" i="1"/>
  <c r="AK231" i="1"/>
  <c r="BC280" i="1"/>
  <c r="AK279" i="1"/>
  <c r="AG278" i="1"/>
  <c r="BE227" i="1"/>
  <c r="AO226" i="1"/>
  <c r="AO225" i="1"/>
  <c r="AU222" i="1"/>
  <c r="AE220" i="1"/>
  <c r="AC183" i="1"/>
  <c r="AW112" i="1"/>
  <c r="BE452" i="1"/>
  <c r="AE452" i="1"/>
  <c r="AS451" i="1"/>
  <c r="BE448" i="1"/>
  <c r="AE448" i="1"/>
  <c r="BE447" i="1"/>
  <c r="AE447" i="1"/>
  <c r="AE445" i="1"/>
  <c r="AE442" i="1"/>
  <c r="AS441" i="1"/>
  <c r="AE437" i="1"/>
  <c r="AS436" i="1"/>
  <c r="AE434" i="1"/>
  <c r="AE431" i="1"/>
  <c r="AE430" i="1"/>
  <c r="AS427" i="1"/>
  <c r="AG420" i="1"/>
  <c r="AO419" i="1"/>
  <c r="BK417" i="1"/>
  <c r="AS417" i="1"/>
  <c r="AU416" i="1"/>
  <c r="AG413" i="1"/>
  <c r="AE409" i="1"/>
  <c r="BC406" i="1"/>
  <c r="BK403" i="1"/>
  <c r="AS402" i="1"/>
  <c r="BE398" i="1"/>
  <c r="BC389" i="1"/>
  <c r="BC379" i="1"/>
  <c r="BK376" i="1"/>
  <c r="AG376" i="1"/>
  <c r="AU362" i="1"/>
  <c r="AS359" i="1"/>
  <c r="BC356" i="1"/>
  <c r="AU344" i="1"/>
  <c r="BE329" i="1"/>
  <c r="AG326" i="1"/>
  <c r="BE325" i="1"/>
  <c r="BC324" i="1"/>
  <c r="AK323" i="1"/>
  <c r="BC322" i="1"/>
  <c r="BC321" i="1"/>
  <c r="AE319" i="1"/>
  <c r="AK313" i="1"/>
  <c r="BK311" i="1"/>
  <c r="AG310" i="1"/>
  <c r="BE296" i="1"/>
  <c r="AS295" i="1"/>
  <c r="AK285" i="1"/>
  <c r="AU235" i="1"/>
  <c r="BA231" i="1"/>
  <c r="BA279" i="1"/>
  <c r="AO278" i="1"/>
  <c r="BK227" i="1"/>
  <c r="BE223" i="1"/>
  <c r="BK222" i="1"/>
  <c r="AE192" i="1"/>
  <c r="AE189" i="1"/>
  <c r="BC187" i="1"/>
  <c r="AG184" i="1"/>
  <c r="BI170" i="1"/>
  <c r="AM169" i="1"/>
  <c r="AU164" i="1"/>
  <c r="BI163" i="1"/>
  <c r="AC157" i="1"/>
  <c r="BA156" i="1"/>
  <c r="BA144" i="1"/>
  <c r="AE115" i="1"/>
  <c r="BK112" i="1"/>
  <c r="AC104" i="1"/>
  <c r="AK103" i="1"/>
  <c r="BK99" i="1"/>
  <c r="AU95" i="1"/>
  <c r="AO93" i="1"/>
  <c r="BK41" i="1"/>
  <c r="U133" i="1"/>
  <c r="AK133" i="1"/>
  <c r="U302" i="1"/>
  <c r="BI302" i="1"/>
  <c r="U94" i="1"/>
  <c r="X317" i="1"/>
  <c r="BK453" i="1"/>
  <c r="AU453" i="1"/>
  <c r="AG453" i="1"/>
  <c r="BK452" i="1"/>
  <c r="AU452" i="1"/>
  <c r="AG452" i="1"/>
  <c r="BK451" i="1"/>
  <c r="AU451" i="1"/>
  <c r="AG451" i="1"/>
  <c r="BK449" i="1"/>
  <c r="AU449" i="1"/>
  <c r="AG449" i="1"/>
  <c r="BK448" i="1"/>
  <c r="AU448" i="1"/>
  <c r="AG448" i="1"/>
  <c r="BK447" i="1"/>
  <c r="AU447" i="1"/>
  <c r="AG447" i="1"/>
  <c r="BK445" i="1"/>
  <c r="AU445" i="1"/>
  <c r="AG445" i="1"/>
  <c r="BK443" i="1"/>
  <c r="AU443" i="1"/>
  <c r="AG443" i="1"/>
  <c r="BK442" i="1"/>
  <c r="AU442" i="1"/>
  <c r="BK441" i="1"/>
  <c r="AU441" i="1"/>
  <c r="AG441" i="1"/>
  <c r="BK439" i="1"/>
  <c r="AU439" i="1"/>
  <c r="AG439" i="1"/>
  <c r="BK437" i="1"/>
  <c r="AU437" i="1"/>
  <c r="AG437" i="1"/>
  <c r="BK436" i="1"/>
  <c r="AU436" i="1"/>
  <c r="AG436" i="1"/>
  <c r="BK434" i="1"/>
  <c r="AU434" i="1"/>
  <c r="BK432" i="1"/>
  <c r="AU432" i="1"/>
  <c r="AG432" i="1"/>
  <c r="BK431" i="1"/>
  <c r="AU431" i="1"/>
  <c r="AG431" i="1"/>
  <c r="BK430" i="1"/>
  <c r="AU430" i="1"/>
  <c r="AG430" i="1"/>
  <c r="BK428" i="1"/>
  <c r="AU428" i="1"/>
  <c r="AG428" i="1"/>
  <c r="BK427" i="1"/>
  <c r="AU427" i="1"/>
  <c r="AG427" i="1"/>
  <c r="BK425" i="1"/>
  <c r="AS425" i="1"/>
  <c r="AU424" i="1"/>
  <c r="BC421" i="1"/>
  <c r="AG421" i="1"/>
  <c r="BK419" i="1"/>
  <c r="AS419" i="1"/>
  <c r="AU417" i="1"/>
  <c r="AE417" i="1"/>
  <c r="BC416" i="1"/>
  <c r="AG416" i="1"/>
  <c r="BC414" i="1"/>
  <c r="AG414" i="1"/>
  <c r="BE413" i="1"/>
  <c r="BK411" i="1"/>
  <c r="AS411" i="1"/>
  <c r="AU410" i="1"/>
  <c r="AE410" i="1"/>
  <c r="BC409" i="1"/>
  <c r="AG409" i="1"/>
  <c r="BC407" i="1"/>
  <c r="AG407" i="1"/>
  <c r="BE406" i="1"/>
  <c r="BK404" i="1"/>
  <c r="AS404" i="1"/>
  <c r="AU403" i="1"/>
  <c r="AE403" i="1"/>
  <c r="AU402" i="1"/>
  <c r="BK398" i="1"/>
  <c r="AG398" i="1"/>
  <c r="AS395" i="1"/>
  <c r="BE393" i="1"/>
  <c r="AE393" i="1"/>
  <c r="BE390" i="1"/>
  <c r="AE390" i="1"/>
  <c r="AO382" i="1"/>
  <c r="BA380" i="1"/>
  <c r="BM377" i="1"/>
  <c r="AK377" i="1"/>
  <c r="AU375" i="1"/>
  <c r="BC373" i="1"/>
  <c r="AG372" i="1"/>
  <c r="BC370" i="1"/>
  <c r="AE368" i="1"/>
  <c r="BK362" i="1"/>
  <c r="AO360" i="1"/>
  <c r="BE359" i="1"/>
  <c r="BK357" i="1"/>
  <c r="AE356" i="1"/>
  <c r="BK344" i="1"/>
  <c r="AG342" i="1"/>
  <c r="AS341" i="1"/>
  <c r="BC339" i="1"/>
  <c r="AG338" i="1"/>
  <c r="BM332" i="1"/>
  <c r="AE332" i="1"/>
  <c r="BK330" i="1"/>
  <c r="BK327" i="1"/>
  <c r="AO326" i="1"/>
  <c r="AK325" i="1"/>
  <c r="BK324" i="1"/>
  <c r="BA323" i="1"/>
  <c r="AE322" i="1"/>
  <c r="AE321" i="1"/>
  <c r="BA320" i="1"/>
  <c r="AK319" i="1"/>
  <c r="BC316" i="1"/>
  <c r="BM315" i="1"/>
  <c r="BM314" i="1"/>
  <c r="BA312" i="1"/>
  <c r="AK311" i="1"/>
  <c r="AU310" i="1"/>
  <c r="BE305" i="1"/>
  <c r="AE304" i="1"/>
  <c r="AS303" i="1"/>
  <c r="BA302" i="1"/>
  <c r="AK301" i="1"/>
  <c r="AU300" i="1"/>
  <c r="BA285" i="1"/>
  <c r="AU284" i="1"/>
  <c r="BE254" i="1"/>
  <c r="AE253" i="1"/>
  <c r="BA252" i="1"/>
  <c r="AU247" i="1"/>
  <c r="AU246" i="1"/>
  <c r="BK238" i="1"/>
  <c r="BM243" i="1"/>
  <c r="AE243" i="1"/>
  <c r="BK242" i="1"/>
  <c r="BA237" i="1"/>
  <c r="AO241" i="1"/>
  <c r="AG240" i="1"/>
  <c r="BM236" i="1"/>
  <c r="BA233" i="1"/>
  <c r="BA232" i="1"/>
  <c r="BC231" i="1"/>
  <c r="BE279" i="1"/>
  <c r="BC278" i="1"/>
  <c r="BK277" i="1"/>
  <c r="BM222" i="1"/>
  <c r="AU220" i="1"/>
  <c r="BM215" i="1"/>
  <c r="BC202" i="1"/>
  <c r="BA201" i="1"/>
  <c r="AU200" i="1"/>
  <c r="AG199" i="1"/>
  <c r="AK198" i="1"/>
  <c r="AG196" i="1"/>
  <c r="BE195" i="1"/>
  <c r="BK194" i="1"/>
  <c r="BE191" i="1"/>
  <c r="AO190" i="1"/>
  <c r="AS189" i="1"/>
  <c r="AU188" i="1"/>
  <c r="BE187" i="1"/>
  <c r="AM174" i="1"/>
  <c r="AM173" i="1"/>
  <c r="BI172" i="1"/>
  <c r="BE167" i="1"/>
  <c r="AM166" i="1"/>
  <c r="BK165" i="1"/>
  <c r="BI164" i="1"/>
  <c r="BE159" i="1"/>
  <c r="BI157" i="1"/>
  <c r="AU150" i="1"/>
  <c r="BA147" i="1"/>
  <c r="AC146" i="1"/>
  <c r="AM142" i="1"/>
  <c r="AM136" i="1"/>
  <c r="AM126" i="1"/>
  <c r="BI122" i="1"/>
  <c r="AM121" i="1"/>
  <c r="AE107" i="1"/>
  <c r="BA105" i="1"/>
  <c r="BA91" i="1"/>
  <c r="BE88" i="1"/>
  <c r="AC47" i="1"/>
  <c r="AE40" i="1"/>
  <c r="BA34" i="1"/>
  <c r="AE33" i="1"/>
  <c r="AE27" i="1"/>
  <c r="AW21" i="1"/>
  <c r="AO16" i="1"/>
  <c r="AU54" i="1"/>
  <c r="BE54" i="1"/>
  <c r="AG54" i="1"/>
  <c r="AS54" i="1"/>
  <c r="BC54" i="1"/>
  <c r="BM54" i="1"/>
  <c r="BK54" i="1"/>
  <c r="AW54" i="1"/>
  <c r="AE54" i="1"/>
  <c r="AC54" i="1"/>
  <c r="BI54" i="1"/>
  <c r="AU58" i="1"/>
  <c r="BE58" i="1"/>
  <c r="AG58" i="1"/>
  <c r="AS58" i="1"/>
  <c r="BC58" i="1"/>
  <c r="BM58" i="1"/>
  <c r="AC58" i="1"/>
  <c r="AW58" i="1"/>
  <c r="AM58" i="1"/>
  <c r="AE58" i="1"/>
  <c r="BK58" i="1"/>
  <c r="BI58" i="1"/>
  <c r="AU60" i="1"/>
  <c r="BE60" i="1"/>
  <c r="AG60" i="1"/>
  <c r="AS60" i="1"/>
  <c r="BC60" i="1"/>
  <c r="BM60" i="1"/>
  <c r="AM60" i="1"/>
  <c r="BI60" i="1"/>
  <c r="AC60" i="1"/>
  <c r="BA60" i="1"/>
  <c r="AE60" i="1"/>
  <c r="AU63" i="1"/>
  <c r="BE63" i="1"/>
  <c r="AG63" i="1"/>
  <c r="AS63" i="1"/>
  <c r="BC63" i="1"/>
  <c r="BM63" i="1"/>
  <c r="AC63" i="1"/>
  <c r="AW63" i="1"/>
  <c r="BI63" i="1"/>
  <c r="BA63" i="1"/>
  <c r="AM63" i="1"/>
  <c r="AE63" i="1"/>
  <c r="AU65" i="1"/>
  <c r="BE65" i="1"/>
  <c r="AG65" i="1"/>
  <c r="AS65" i="1"/>
  <c r="BC65" i="1"/>
  <c r="BM65" i="1"/>
  <c r="AM65" i="1"/>
  <c r="BI65" i="1"/>
  <c r="AC65" i="1"/>
  <c r="BA65" i="1"/>
  <c r="BK65" i="1"/>
  <c r="AW65" i="1"/>
  <c r="AG75" i="1"/>
  <c r="BC75" i="1"/>
  <c r="AK75" i="1"/>
  <c r="BK75" i="1"/>
  <c r="AM75" i="1"/>
  <c r="BE75" i="1"/>
  <c r="AE75" i="1"/>
  <c r="BI75" i="1"/>
  <c r="AC75" i="1"/>
  <c r="BA75" i="1"/>
  <c r="AU75" i="1"/>
  <c r="AO75" i="1"/>
  <c r="AG76" i="1"/>
  <c r="BC76" i="1"/>
  <c r="AC76" i="1"/>
  <c r="AO76" i="1"/>
  <c r="BE76" i="1"/>
  <c r="AM76" i="1"/>
  <c r="BI76" i="1"/>
  <c r="AU76" i="1"/>
  <c r="AK76" i="1"/>
  <c r="BK76" i="1"/>
  <c r="BA76" i="1"/>
  <c r="AG83" i="1"/>
  <c r="BC83" i="1"/>
  <c r="AE83" i="1"/>
  <c r="AU83" i="1"/>
  <c r="AK83" i="1"/>
  <c r="BA83" i="1"/>
  <c r="AO83" i="1"/>
  <c r="AM83" i="1"/>
  <c r="BK83" i="1"/>
  <c r="AC83" i="1"/>
  <c r="AG79" i="1"/>
  <c r="BC79" i="1"/>
  <c r="AK79" i="1"/>
  <c r="BK79" i="1"/>
  <c r="AE79" i="1"/>
  <c r="BA79" i="1"/>
  <c r="AO79" i="1"/>
  <c r="AM79" i="1"/>
  <c r="AC79" i="1"/>
  <c r="AG82" i="1"/>
  <c r="BC82" i="1"/>
  <c r="AC82" i="1"/>
  <c r="AO82" i="1"/>
  <c r="BE82" i="1"/>
  <c r="AM82" i="1"/>
  <c r="AK82" i="1"/>
  <c r="BA82" i="1"/>
  <c r="BK82" i="1"/>
  <c r="BC87" i="1"/>
  <c r="AE87" i="1"/>
  <c r="AU87" i="1"/>
  <c r="AK87" i="1"/>
  <c r="BA87" i="1"/>
  <c r="AC87" i="1"/>
  <c r="BK87" i="1"/>
  <c r="BE87" i="1"/>
  <c r="AG104" i="1"/>
  <c r="BC104" i="1"/>
  <c r="BM104" i="1"/>
  <c r="AE104" i="1"/>
  <c r="AU104" i="1"/>
  <c r="BI104" i="1"/>
  <c r="AO104" i="1"/>
  <c r="BK104" i="1"/>
  <c r="AM104" i="1"/>
  <c r="BE104" i="1"/>
  <c r="AK104" i="1"/>
  <c r="AG106" i="1"/>
  <c r="BC106" i="1"/>
  <c r="BM106" i="1"/>
  <c r="AM106" i="1"/>
  <c r="BA106" i="1"/>
  <c r="AE106" i="1"/>
  <c r="AC106" i="1"/>
  <c r="AU106" i="1"/>
  <c r="BK106" i="1"/>
  <c r="AK106" i="1"/>
  <c r="AG108" i="1"/>
  <c r="BC108" i="1"/>
  <c r="BM108" i="1"/>
  <c r="AM108" i="1"/>
  <c r="BA108" i="1"/>
  <c r="BI108" i="1"/>
  <c r="AK108" i="1"/>
  <c r="BE108" i="1"/>
  <c r="AU108" i="1"/>
  <c r="AE108" i="1"/>
  <c r="AG111" i="1"/>
  <c r="AS111" i="1"/>
  <c r="BC111" i="1"/>
  <c r="BM111" i="1"/>
  <c r="AC111" i="1"/>
  <c r="BE111" i="1"/>
  <c r="AU111" i="1"/>
  <c r="BK111" i="1"/>
  <c r="AM111" i="1"/>
  <c r="BI111" i="1"/>
  <c r="AW111" i="1"/>
  <c r="AG113" i="1"/>
  <c r="AS113" i="1"/>
  <c r="BC113" i="1"/>
  <c r="BM113" i="1"/>
  <c r="AC113" i="1"/>
  <c r="BE113" i="1"/>
  <c r="BA113" i="1"/>
  <c r="AE113" i="1"/>
  <c r="AW113" i="1"/>
  <c r="AM113" i="1"/>
  <c r="BK113" i="1"/>
  <c r="AG115" i="1"/>
  <c r="AS115" i="1"/>
  <c r="BC115" i="1"/>
  <c r="BM115" i="1"/>
  <c r="AC115" i="1"/>
  <c r="BE115" i="1"/>
  <c r="AU115" i="1"/>
  <c r="BK115" i="1"/>
  <c r="AM115" i="1"/>
  <c r="BI115" i="1"/>
  <c r="AW115" i="1"/>
  <c r="AG117" i="1"/>
  <c r="AS117" i="1"/>
  <c r="BC117" i="1"/>
  <c r="BM117" i="1"/>
  <c r="BE117" i="1"/>
  <c r="BA117" i="1"/>
  <c r="AE117" i="1"/>
  <c r="AW117" i="1"/>
  <c r="AM117" i="1"/>
  <c r="BK117" i="1"/>
  <c r="AG119" i="1"/>
  <c r="AS119" i="1"/>
  <c r="BC119" i="1"/>
  <c r="BM119" i="1"/>
  <c r="AC119" i="1"/>
  <c r="BE119" i="1"/>
  <c r="AU119" i="1"/>
  <c r="BK119" i="1"/>
  <c r="AM119" i="1"/>
  <c r="BI119" i="1"/>
  <c r="AW119" i="1"/>
  <c r="AS135" i="1"/>
  <c r="BC135" i="1"/>
  <c r="BM135" i="1"/>
  <c r="AO135" i="1"/>
  <c r="BE135" i="1"/>
  <c r="AM135" i="1"/>
  <c r="BI135" i="1"/>
  <c r="AK135" i="1"/>
  <c r="BA135" i="1"/>
  <c r="AE135" i="1"/>
  <c r="BK135" i="1"/>
  <c r="BC138" i="1"/>
  <c r="BM138" i="1"/>
  <c r="AO138" i="1"/>
  <c r="BE138" i="1"/>
  <c r="AU138" i="1"/>
  <c r="BK138" i="1"/>
  <c r="AM138" i="1"/>
  <c r="BI138" i="1"/>
  <c r="AK138" i="1"/>
  <c r="AE138" i="1"/>
  <c r="BC181" i="1"/>
  <c r="BM181" i="1"/>
  <c r="AK181" i="1"/>
  <c r="BK181" i="1"/>
  <c r="AU181" i="1"/>
  <c r="AO181" i="1"/>
  <c r="BI181" i="1"/>
  <c r="AE181" i="1"/>
  <c r="BE181" i="1"/>
  <c r="BC182" i="1"/>
  <c r="BM182" i="1"/>
  <c r="AK182" i="1"/>
  <c r="BK182" i="1"/>
  <c r="AM182" i="1"/>
  <c r="BE182" i="1"/>
  <c r="AU182" i="1"/>
  <c r="AO182" i="1"/>
  <c r="AG183" i="1"/>
  <c r="BC183" i="1"/>
  <c r="BM183" i="1"/>
  <c r="AM183" i="1"/>
  <c r="BA183" i="1"/>
  <c r="AO183" i="1"/>
  <c r="BI183" i="1"/>
  <c r="AK183" i="1"/>
  <c r="BK183" i="1"/>
  <c r="AE183" i="1"/>
  <c r="BE183" i="1"/>
  <c r="AC184" i="1"/>
  <c r="AM184" i="1"/>
  <c r="BI184" i="1"/>
  <c r="AK184" i="1"/>
  <c r="BA184" i="1"/>
  <c r="BM184" i="1"/>
  <c r="AE184" i="1"/>
  <c r="AU184" i="1"/>
  <c r="BK184" i="1"/>
  <c r="AC185" i="1"/>
  <c r="AM185" i="1"/>
  <c r="BI185" i="1"/>
  <c r="AK185" i="1"/>
  <c r="BA185" i="1"/>
  <c r="BM185" i="1"/>
  <c r="AE185" i="1"/>
  <c r="AU185" i="1"/>
  <c r="BK185" i="1"/>
  <c r="AC221" i="1"/>
  <c r="AM221" i="1"/>
  <c r="BI221" i="1"/>
  <c r="AK221" i="1"/>
  <c r="BA221" i="1"/>
  <c r="BM221" i="1"/>
  <c r="AO221" i="1"/>
  <c r="BE221" i="1"/>
  <c r="AG221" i="1"/>
  <c r="BC221" i="1"/>
  <c r="AC222" i="1"/>
  <c r="AM222" i="1"/>
  <c r="BI222" i="1"/>
  <c r="AO222" i="1"/>
  <c r="BC222" i="1"/>
  <c r="AK222" i="1"/>
  <c r="BE222" i="1"/>
  <c r="AG222" i="1"/>
  <c r="BA222" i="1"/>
  <c r="AC223" i="1"/>
  <c r="AM223" i="1"/>
  <c r="AO223" i="1"/>
  <c r="BC223" i="1"/>
  <c r="AG223" i="1"/>
  <c r="BA223" i="1"/>
  <c r="AE223" i="1"/>
  <c r="AU223" i="1"/>
  <c r="AC224" i="1"/>
  <c r="AM224" i="1"/>
  <c r="AE224" i="1"/>
  <c r="BE224" i="1"/>
  <c r="AK224" i="1"/>
  <c r="BC224" i="1"/>
  <c r="AG224" i="1"/>
  <c r="BA224" i="1"/>
  <c r="AC225" i="1"/>
  <c r="AM225" i="1"/>
  <c r="BI225" i="1"/>
  <c r="AG225" i="1"/>
  <c r="AU225" i="1"/>
  <c r="BK225" i="1"/>
  <c r="AK225" i="1"/>
  <c r="BC225" i="1"/>
  <c r="AE225" i="1"/>
  <c r="BA225" i="1"/>
  <c r="AC226" i="1"/>
  <c r="AM226" i="1"/>
  <c r="BI226" i="1"/>
  <c r="AG226" i="1"/>
  <c r="AU226" i="1"/>
  <c r="BK226" i="1"/>
  <c r="AK226" i="1"/>
  <c r="BC226" i="1"/>
  <c r="AE226" i="1"/>
  <c r="BA226" i="1"/>
  <c r="AC227" i="1"/>
  <c r="AM227" i="1"/>
  <c r="BI227" i="1"/>
  <c r="AK227" i="1"/>
  <c r="BA227" i="1"/>
  <c r="BM227" i="1"/>
  <c r="AG227" i="1"/>
  <c r="BC227" i="1"/>
  <c r="AE227" i="1"/>
  <c r="AU227" i="1"/>
  <c r="AC280" i="1"/>
  <c r="AM280" i="1"/>
  <c r="AE280" i="1"/>
  <c r="BE280" i="1"/>
  <c r="AG280" i="1"/>
  <c r="BA280" i="1"/>
  <c r="AU280" i="1"/>
  <c r="AK14" i="1"/>
  <c r="AU14" i="1"/>
  <c r="BE14" i="1"/>
  <c r="AS14" i="1"/>
  <c r="BC14" i="1"/>
  <c r="BM14" i="1"/>
  <c r="AE14" i="1"/>
  <c r="BA14" i="1"/>
  <c r="AW14" i="1"/>
  <c r="AM14" i="1"/>
  <c r="BI14" i="1"/>
  <c r="AO14" i="1"/>
  <c r="BK14" i="1"/>
  <c r="AK18" i="1"/>
  <c r="AU18" i="1"/>
  <c r="BE18" i="1"/>
  <c r="AS18" i="1"/>
  <c r="BC18" i="1"/>
  <c r="BM18" i="1"/>
  <c r="AW18" i="1"/>
  <c r="AO18" i="1"/>
  <c r="AM18" i="1"/>
  <c r="AE18" i="1"/>
  <c r="BK18" i="1"/>
  <c r="BI18" i="1"/>
  <c r="AK23" i="1"/>
  <c r="AU23" i="1"/>
  <c r="BE23" i="1"/>
  <c r="AS23" i="1"/>
  <c r="BC23" i="1"/>
  <c r="BM23" i="1"/>
  <c r="AW23" i="1"/>
  <c r="AO23" i="1"/>
  <c r="BI23" i="1"/>
  <c r="BA23" i="1"/>
  <c r="AM23" i="1"/>
  <c r="AE23" i="1"/>
  <c r="AK31" i="1"/>
  <c r="AU31" i="1"/>
  <c r="BE31" i="1"/>
  <c r="AS31" i="1"/>
  <c r="BC31" i="1"/>
  <c r="BM31" i="1"/>
  <c r="AM31" i="1"/>
  <c r="BI31" i="1"/>
  <c r="BA31" i="1"/>
  <c r="AO31" i="1"/>
  <c r="AE31" i="1"/>
  <c r="BK31" i="1"/>
  <c r="AW31" i="1"/>
  <c r="AC235" i="1"/>
  <c r="AM235" i="1"/>
  <c r="BI235" i="1"/>
  <c r="AK235" i="1"/>
  <c r="BA235" i="1"/>
  <c r="BM235" i="1"/>
  <c r="AO235" i="1"/>
  <c r="BE235" i="1"/>
  <c r="AG235" i="1"/>
  <c r="BC235" i="1"/>
  <c r="AC236" i="1"/>
  <c r="AM236" i="1"/>
  <c r="BI236" i="1"/>
  <c r="AO236" i="1"/>
  <c r="BC236" i="1"/>
  <c r="AK236" i="1"/>
  <c r="BE236" i="1"/>
  <c r="AG236" i="1"/>
  <c r="BA236" i="1"/>
  <c r="AC295" i="1"/>
  <c r="AM295" i="1"/>
  <c r="AW295" i="1"/>
  <c r="AG295" i="1"/>
  <c r="AU295" i="1"/>
  <c r="BK295" i="1"/>
  <c r="AO295" i="1"/>
  <c r="BE295" i="1"/>
  <c r="AK295" i="1"/>
  <c r="BC295" i="1"/>
  <c r="AC296" i="1"/>
  <c r="AM296" i="1"/>
  <c r="AG296" i="1"/>
  <c r="AU296" i="1"/>
  <c r="BK296" i="1"/>
  <c r="AE296" i="1"/>
  <c r="BA296" i="1"/>
  <c r="AC297" i="1"/>
  <c r="AM297" i="1"/>
  <c r="BI297" i="1"/>
  <c r="AK297" i="1"/>
  <c r="BA297" i="1"/>
  <c r="BM297" i="1"/>
  <c r="AE297" i="1"/>
  <c r="AU297" i="1"/>
  <c r="BK297" i="1"/>
  <c r="AM298" i="1"/>
  <c r="BI298" i="1"/>
  <c r="AO298" i="1"/>
  <c r="BC298" i="1"/>
  <c r="BA298" i="1"/>
  <c r="AE298" i="1"/>
  <c r="AU298" i="1"/>
  <c r="BM298" i="1"/>
  <c r="AM329" i="1"/>
  <c r="AW329" i="1"/>
  <c r="BI329" i="1"/>
  <c r="BC329" i="1"/>
  <c r="AE329" i="1"/>
  <c r="AU329" i="1"/>
  <c r="BM329" i="1"/>
  <c r="AS329" i="1"/>
  <c r="BK329" i="1"/>
  <c r="AM331" i="1"/>
  <c r="AW331" i="1"/>
  <c r="BI331" i="1"/>
  <c r="BC331" i="1"/>
  <c r="AE331" i="1"/>
  <c r="AU331" i="1"/>
  <c r="BM331" i="1"/>
  <c r="AS331" i="1"/>
  <c r="BK331" i="1"/>
  <c r="AC340" i="1"/>
  <c r="AM340" i="1"/>
  <c r="AW340" i="1"/>
  <c r="BI340" i="1"/>
  <c r="BA340" i="1"/>
  <c r="BM340" i="1"/>
  <c r="BE340" i="1"/>
  <c r="BC340" i="1"/>
  <c r="AC369" i="1"/>
  <c r="AM369" i="1"/>
  <c r="AW369" i="1"/>
  <c r="BI369" i="1"/>
  <c r="BA369" i="1"/>
  <c r="AG369" i="1"/>
  <c r="BC369" i="1"/>
  <c r="AE369" i="1"/>
  <c r="AU369" i="1"/>
  <c r="AM379" i="1"/>
  <c r="AW379" i="1"/>
  <c r="AU379" i="1"/>
  <c r="BK379" i="1"/>
  <c r="AE379" i="1"/>
  <c r="AS379" i="1"/>
  <c r="BE379" i="1"/>
  <c r="AC389" i="1"/>
  <c r="AM389" i="1"/>
  <c r="AG389" i="1"/>
  <c r="AU389" i="1"/>
  <c r="BK389" i="1"/>
  <c r="AE389" i="1"/>
  <c r="BE389" i="1"/>
  <c r="AC406" i="1"/>
  <c r="AM406" i="1"/>
  <c r="AW406" i="1"/>
  <c r="AK406" i="1"/>
  <c r="BA406" i="1"/>
  <c r="AC413" i="1"/>
  <c r="AM413" i="1"/>
  <c r="AW413" i="1"/>
  <c r="AK413" i="1"/>
  <c r="AC420" i="1"/>
  <c r="AM420" i="1"/>
  <c r="AW420" i="1"/>
  <c r="AK420" i="1"/>
  <c r="AC424" i="1"/>
  <c r="AM424" i="1"/>
  <c r="AW424" i="1"/>
  <c r="BI424" i="1"/>
  <c r="AK424" i="1"/>
  <c r="BM424" i="1"/>
  <c r="AC434" i="1"/>
  <c r="AM434" i="1"/>
  <c r="AW434" i="1"/>
  <c r="BI434" i="1"/>
  <c r="AC442" i="1"/>
  <c r="AM442" i="1"/>
  <c r="AW442" i="1"/>
  <c r="BI442" i="1"/>
  <c r="BS334" i="1"/>
  <c r="AU334" i="1"/>
  <c r="AK9" i="1"/>
  <c r="AU9" i="1"/>
  <c r="BE9" i="1"/>
  <c r="AS9" i="1"/>
  <c r="BC9" i="1"/>
  <c r="BM9" i="1"/>
  <c r="AE9" i="1"/>
  <c r="BA9" i="1"/>
  <c r="AW9" i="1"/>
  <c r="AM9" i="1"/>
  <c r="BI9" i="1"/>
  <c r="AO9" i="1"/>
  <c r="BK9" i="1"/>
  <c r="AK10" i="1"/>
  <c r="AU10" i="1"/>
  <c r="BE10" i="1"/>
  <c r="AS10" i="1"/>
  <c r="BC10" i="1"/>
  <c r="BM10" i="1"/>
  <c r="AW10" i="1"/>
  <c r="AO10" i="1"/>
  <c r="BK10" i="1"/>
  <c r="BI10" i="1"/>
  <c r="AM10" i="1"/>
  <c r="AE10" i="1"/>
  <c r="AK13" i="1"/>
  <c r="AU13" i="1"/>
  <c r="BE13" i="1"/>
  <c r="AS13" i="1"/>
  <c r="BC13" i="1"/>
  <c r="BM13" i="1"/>
  <c r="AM13" i="1"/>
  <c r="BI13" i="1"/>
  <c r="AE13" i="1"/>
  <c r="BA13" i="1"/>
  <c r="AO13" i="1"/>
  <c r="AW13" i="1"/>
  <c r="AK15" i="1"/>
  <c r="AU15" i="1"/>
  <c r="BE15" i="1"/>
  <c r="AS15" i="1"/>
  <c r="BC15" i="1"/>
  <c r="BM15" i="1"/>
  <c r="AO15" i="1"/>
  <c r="BK15" i="1"/>
  <c r="AW15" i="1"/>
  <c r="AE15" i="1"/>
  <c r="BI15" i="1"/>
  <c r="AK17" i="1"/>
  <c r="AU17" i="1"/>
  <c r="BE17" i="1"/>
  <c r="AS17" i="1"/>
  <c r="BC17" i="1"/>
  <c r="BM17" i="1"/>
  <c r="AE17" i="1"/>
  <c r="BA17" i="1"/>
  <c r="AM17" i="1"/>
  <c r="BK17" i="1"/>
  <c r="AW17" i="1"/>
  <c r="AO17" i="1"/>
  <c r="BI17" i="1"/>
  <c r="AK20" i="1"/>
  <c r="AU20" i="1"/>
  <c r="BE20" i="1"/>
  <c r="AS20" i="1"/>
  <c r="BC20" i="1"/>
  <c r="BM20" i="1"/>
  <c r="AO20" i="1"/>
  <c r="BK20" i="1"/>
  <c r="AW20" i="1"/>
  <c r="BA20" i="1"/>
  <c r="AM20" i="1"/>
  <c r="BI20" i="1"/>
  <c r="AK22" i="1"/>
  <c r="AU22" i="1"/>
  <c r="BE22" i="1"/>
  <c r="AS22" i="1"/>
  <c r="BC22" i="1"/>
  <c r="BM22" i="1"/>
  <c r="AE22" i="1"/>
  <c r="BA22" i="1"/>
  <c r="AM22" i="1"/>
  <c r="BK22" i="1"/>
  <c r="BI22" i="1"/>
  <c r="AO22" i="1"/>
  <c r="AK26" i="1"/>
  <c r="AU26" i="1"/>
  <c r="BE26" i="1"/>
  <c r="AS26" i="1"/>
  <c r="BC26" i="1"/>
  <c r="BM26" i="1"/>
  <c r="AO26" i="1"/>
  <c r="BK26" i="1"/>
  <c r="AW26" i="1"/>
  <c r="AE26" i="1"/>
  <c r="BI26" i="1"/>
  <c r="BA26" i="1"/>
  <c r="AM26" i="1"/>
  <c r="AK28" i="1"/>
  <c r="AU28" i="1"/>
  <c r="BE28" i="1"/>
  <c r="AS28" i="1"/>
  <c r="BC28" i="1"/>
  <c r="BM28" i="1"/>
  <c r="AE28" i="1"/>
  <c r="BA28" i="1"/>
  <c r="AM28" i="1"/>
  <c r="BK28" i="1"/>
  <c r="AW28" i="1"/>
  <c r="AO28" i="1"/>
  <c r="AK30" i="1"/>
  <c r="AU30" i="1"/>
  <c r="BE30" i="1"/>
  <c r="AS30" i="1"/>
  <c r="BC30" i="1"/>
  <c r="BM30" i="1"/>
  <c r="AO30" i="1"/>
  <c r="BK30" i="1"/>
  <c r="AW30" i="1"/>
  <c r="BA30" i="1"/>
  <c r="AM30" i="1"/>
  <c r="AE30" i="1"/>
  <c r="AK32" i="1"/>
  <c r="AU32" i="1"/>
  <c r="BE32" i="1"/>
  <c r="AS32" i="1"/>
  <c r="BC32" i="1"/>
  <c r="BM32" i="1"/>
  <c r="AE32" i="1"/>
  <c r="BA32" i="1"/>
  <c r="AM32" i="1"/>
  <c r="BK32" i="1"/>
  <c r="BI32" i="1"/>
  <c r="AW32" i="1"/>
  <c r="AK69" i="1"/>
  <c r="AU69" i="1"/>
  <c r="BE69" i="1"/>
  <c r="AG69" i="1"/>
  <c r="BC69" i="1"/>
  <c r="AC69" i="1"/>
  <c r="AW69" i="1"/>
  <c r="AO69" i="1"/>
  <c r="AM69" i="1"/>
  <c r="AE69" i="1"/>
  <c r="BK69" i="1"/>
  <c r="BA69" i="1"/>
  <c r="BC90" i="1"/>
  <c r="BM90" i="1"/>
  <c r="AK90" i="1"/>
  <c r="BK90" i="1"/>
  <c r="AE90" i="1"/>
  <c r="BA90" i="1"/>
  <c r="AU90" i="1"/>
  <c r="BE90" i="1"/>
  <c r="AO90" i="1"/>
  <c r="AS92" i="1"/>
  <c r="BC92" i="1"/>
  <c r="BM92" i="1"/>
  <c r="AK92" i="1"/>
  <c r="AW92" i="1"/>
  <c r="BK92" i="1"/>
  <c r="AO92" i="1"/>
  <c r="BI92" i="1"/>
  <c r="AM92" i="1"/>
  <c r="BE92" i="1"/>
  <c r="BA92" i="1"/>
  <c r="AG94" i="1"/>
  <c r="BC94" i="1"/>
  <c r="BM94" i="1"/>
  <c r="AK94" i="1"/>
  <c r="BK94" i="1"/>
  <c r="AE94" i="1"/>
  <c r="BA94" i="1"/>
  <c r="AC94" i="1"/>
  <c r="AU94" i="1"/>
  <c r="AM94" i="1"/>
  <c r="BI94" i="1"/>
  <c r="BC96" i="1"/>
  <c r="BM96" i="1"/>
  <c r="AM96" i="1"/>
  <c r="BA96" i="1"/>
  <c r="AU96" i="1"/>
  <c r="BK96" i="1"/>
  <c r="AO96" i="1"/>
  <c r="BI96" i="1"/>
  <c r="BE96" i="1"/>
  <c r="AW96" i="1"/>
  <c r="AG99" i="1"/>
  <c r="BC99" i="1"/>
  <c r="AM99" i="1"/>
  <c r="BA99" i="1"/>
  <c r="AK99" i="1"/>
  <c r="BE99" i="1"/>
  <c r="AE99" i="1"/>
  <c r="AU99" i="1"/>
  <c r="AO99" i="1"/>
  <c r="AG100" i="1"/>
  <c r="BC100" i="1"/>
  <c r="AM100" i="1"/>
  <c r="BA100" i="1"/>
  <c r="AC100" i="1"/>
  <c r="AU100" i="1"/>
  <c r="BK100" i="1"/>
  <c r="AO100" i="1"/>
  <c r="AE100" i="1"/>
  <c r="BE100" i="1"/>
  <c r="AG101" i="1"/>
  <c r="BC101" i="1"/>
  <c r="BM101" i="1"/>
  <c r="AM101" i="1"/>
  <c r="BA101" i="1"/>
  <c r="AO101" i="1"/>
  <c r="BI101" i="1"/>
  <c r="AK101" i="1"/>
  <c r="BE101" i="1"/>
  <c r="AC101" i="1"/>
  <c r="BK101" i="1"/>
  <c r="AG128" i="1"/>
  <c r="AS128" i="1"/>
  <c r="BC128" i="1"/>
  <c r="BM128" i="1"/>
  <c r="AC128" i="1"/>
  <c r="BE128" i="1"/>
  <c r="AE128" i="1"/>
  <c r="AW128" i="1"/>
  <c r="AU128" i="1"/>
  <c r="BK128" i="1"/>
  <c r="BA128" i="1"/>
  <c r="AM128" i="1"/>
  <c r="AG129" i="1"/>
  <c r="AS129" i="1"/>
  <c r="BC129" i="1"/>
  <c r="BM129" i="1"/>
  <c r="AC129" i="1"/>
  <c r="BE129" i="1"/>
  <c r="AU129" i="1"/>
  <c r="BK129" i="1"/>
  <c r="AM129" i="1"/>
  <c r="BI129" i="1"/>
  <c r="AE129" i="1"/>
  <c r="AS130" i="1"/>
  <c r="BC130" i="1"/>
  <c r="BM130" i="1"/>
  <c r="AC130" i="1"/>
  <c r="BE130" i="1"/>
  <c r="AM130" i="1"/>
  <c r="BI130" i="1"/>
  <c r="BA130" i="1"/>
  <c r="AE130" i="1"/>
  <c r="BK130" i="1"/>
  <c r="AG131" i="1"/>
  <c r="AS131" i="1"/>
  <c r="BC131" i="1"/>
  <c r="BM131" i="1"/>
  <c r="AC131" i="1"/>
  <c r="BE131" i="1"/>
  <c r="BA131" i="1"/>
  <c r="AE131" i="1"/>
  <c r="AW131" i="1"/>
  <c r="BK131" i="1"/>
  <c r="BI131" i="1"/>
  <c r="AS132" i="1"/>
  <c r="BC132" i="1"/>
  <c r="BM132" i="1"/>
  <c r="BE132" i="1"/>
  <c r="AE132" i="1"/>
  <c r="AW132" i="1"/>
  <c r="AU132" i="1"/>
  <c r="BK132" i="1"/>
  <c r="BA132" i="1"/>
  <c r="AM132" i="1"/>
  <c r="AS133" i="1"/>
  <c r="BC133" i="1"/>
  <c r="BM133" i="1"/>
  <c r="AC133" i="1"/>
  <c r="BE133" i="1"/>
  <c r="AU133" i="1"/>
  <c r="BK133" i="1"/>
  <c r="AM133" i="1"/>
  <c r="BI133" i="1"/>
  <c r="AE133" i="1"/>
  <c r="AG206" i="1"/>
  <c r="BC206" i="1"/>
  <c r="AE206" i="1"/>
  <c r="AU206" i="1"/>
  <c r="AM206" i="1"/>
  <c r="BE206" i="1"/>
  <c r="AK206" i="1"/>
  <c r="BA206" i="1"/>
  <c r="AO206" i="1"/>
  <c r="AG207" i="1"/>
  <c r="BC207" i="1"/>
  <c r="BM207" i="1"/>
  <c r="AE207" i="1"/>
  <c r="AU207" i="1"/>
  <c r="AK207" i="1"/>
  <c r="BA207" i="1"/>
  <c r="AC207" i="1"/>
  <c r="AO207" i="1"/>
  <c r="AM207" i="1"/>
  <c r="AG208" i="1"/>
  <c r="BC208" i="1"/>
  <c r="BM208" i="1"/>
  <c r="AK208" i="1"/>
  <c r="BK208" i="1"/>
  <c r="AE208" i="1"/>
  <c r="BA208" i="1"/>
  <c r="AC208" i="1"/>
  <c r="AU208" i="1"/>
  <c r="BE208" i="1"/>
  <c r="AO208" i="1"/>
  <c r="AG209" i="1"/>
  <c r="BC209" i="1"/>
  <c r="BM209" i="1"/>
  <c r="AK209" i="1"/>
  <c r="BK209" i="1"/>
  <c r="AC209" i="1"/>
  <c r="AU209" i="1"/>
  <c r="AO209" i="1"/>
  <c r="BI209" i="1"/>
  <c r="BE209" i="1"/>
  <c r="BA209" i="1"/>
  <c r="AG176" i="1"/>
  <c r="BC176" i="1"/>
  <c r="BM176" i="1"/>
  <c r="AM176" i="1"/>
  <c r="BA176" i="1"/>
  <c r="AE176" i="1"/>
  <c r="AC176" i="1"/>
  <c r="AU176" i="1"/>
  <c r="BK176" i="1"/>
  <c r="BI176" i="1"/>
  <c r="BE176" i="1"/>
  <c r="AG177" i="1"/>
  <c r="BC177" i="1"/>
  <c r="BM177" i="1"/>
  <c r="AC177" i="1"/>
  <c r="AO177" i="1"/>
  <c r="BE177" i="1"/>
  <c r="AE177" i="1"/>
  <c r="AU177" i="1"/>
  <c r="BK177" i="1"/>
  <c r="AK177" i="1"/>
  <c r="BI177" i="1"/>
  <c r="AG178" i="1"/>
  <c r="BC178" i="1"/>
  <c r="BM178" i="1"/>
  <c r="AE178" i="1"/>
  <c r="AU178" i="1"/>
  <c r="BI178" i="1"/>
  <c r="AC178" i="1"/>
  <c r="AO178" i="1"/>
  <c r="BK178" i="1"/>
  <c r="AM178" i="1"/>
  <c r="AK178" i="1"/>
  <c r="AG179" i="1"/>
  <c r="BC179" i="1"/>
  <c r="BM179" i="1"/>
  <c r="AE179" i="1"/>
  <c r="AU179" i="1"/>
  <c r="BI179" i="1"/>
  <c r="AC179" i="1"/>
  <c r="AO179" i="1"/>
  <c r="BK179" i="1"/>
  <c r="BA179" i="1"/>
  <c r="AM179" i="1"/>
  <c r="AC204" i="1"/>
  <c r="AM204" i="1"/>
  <c r="AW204" i="1"/>
  <c r="AG204" i="1"/>
  <c r="AU204" i="1"/>
  <c r="BK204" i="1"/>
  <c r="AS204" i="1"/>
  <c r="AO204" i="1"/>
  <c r="BE204" i="1"/>
  <c r="AC211" i="1"/>
  <c r="AM211" i="1"/>
  <c r="BI211" i="1"/>
  <c r="AG211" i="1"/>
  <c r="AU211" i="1"/>
  <c r="BK211" i="1"/>
  <c r="AO211" i="1"/>
  <c r="BE211" i="1"/>
  <c r="AK211" i="1"/>
  <c r="BC211" i="1"/>
  <c r="AC212" i="1"/>
  <c r="AM212" i="1"/>
  <c r="BI212" i="1"/>
  <c r="AG212" i="1"/>
  <c r="AU212" i="1"/>
  <c r="BK212" i="1"/>
  <c r="AO212" i="1"/>
  <c r="BE212" i="1"/>
  <c r="AK212" i="1"/>
  <c r="BC212" i="1"/>
  <c r="AC213" i="1"/>
  <c r="AM213" i="1"/>
  <c r="BI213" i="1"/>
  <c r="AK213" i="1"/>
  <c r="BA213" i="1"/>
  <c r="BM213" i="1"/>
  <c r="AO213" i="1"/>
  <c r="BE213" i="1"/>
  <c r="AG213" i="1"/>
  <c r="BC213" i="1"/>
  <c r="AC214" i="1"/>
  <c r="AM214" i="1"/>
  <c r="BI214" i="1"/>
  <c r="AK214" i="1"/>
  <c r="BA214" i="1"/>
  <c r="BM214" i="1"/>
  <c r="AO214" i="1"/>
  <c r="BE214" i="1"/>
  <c r="AG214" i="1"/>
  <c r="BC214" i="1"/>
  <c r="AC215" i="1"/>
  <c r="AM215" i="1"/>
  <c r="BI215" i="1"/>
  <c r="AO215" i="1"/>
  <c r="BC215" i="1"/>
  <c r="AK215" i="1"/>
  <c r="BE215" i="1"/>
  <c r="AG215" i="1"/>
  <c r="BA215" i="1"/>
  <c r="AC216" i="1"/>
  <c r="AM216" i="1"/>
  <c r="BI216" i="1"/>
  <c r="AE216" i="1"/>
  <c r="BE216" i="1"/>
  <c r="AO216" i="1"/>
  <c r="BK216" i="1"/>
  <c r="AK216" i="1"/>
  <c r="BC216" i="1"/>
  <c r="AC217" i="1"/>
  <c r="AM217" i="1"/>
  <c r="BI217" i="1"/>
  <c r="AE217" i="1"/>
  <c r="BE217" i="1"/>
  <c r="AK217" i="1"/>
  <c r="BC217" i="1"/>
  <c r="AG217" i="1"/>
  <c r="BA217" i="1"/>
  <c r="AC218" i="1"/>
  <c r="AM218" i="1"/>
  <c r="BI218" i="1"/>
  <c r="AG218" i="1"/>
  <c r="AU218" i="1"/>
  <c r="BK218" i="1"/>
  <c r="AO218" i="1"/>
  <c r="BE218" i="1"/>
  <c r="AK218" i="1"/>
  <c r="BC218" i="1"/>
  <c r="AC272" i="1"/>
  <c r="AM272" i="1"/>
  <c r="AW272" i="1"/>
  <c r="AK272" i="1"/>
  <c r="BA272" i="1"/>
  <c r="AG272" i="1"/>
  <c r="BC272" i="1"/>
  <c r="AE272" i="1"/>
  <c r="AU272" i="1"/>
  <c r="AC273" i="1"/>
  <c r="AM273" i="1"/>
  <c r="AW273" i="1"/>
  <c r="AK273" i="1"/>
  <c r="BA273" i="1"/>
  <c r="AE273" i="1"/>
  <c r="AU273" i="1"/>
  <c r="AS273" i="1"/>
  <c r="BK273" i="1"/>
  <c r="AC274" i="1"/>
  <c r="AM274" i="1"/>
  <c r="AK274" i="1"/>
  <c r="BA274" i="1"/>
  <c r="BK274" i="1"/>
  <c r="AO274" i="1"/>
  <c r="BE274" i="1"/>
  <c r="AC275" i="1"/>
  <c r="AM275" i="1"/>
  <c r="AW275" i="1"/>
  <c r="AK275" i="1"/>
  <c r="BA275" i="1"/>
  <c r="AO275" i="1"/>
  <c r="BE275" i="1"/>
  <c r="AG275" i="1"/>
  <c r="BC275" i="1"/>
  <c r="AC282" i="1"/>
  <c r="AM282" i="1"/>
  <c r="BI282" i="1"/>
  <c r="AO282" i="1"/>
  <c r="BC282" i="1"/>
  <c r="AG282" i="1"/>
  <c r="BA282" i="1"/>
  <c r="AE282" i="1"/>
  <c r="AU282" i="1"/>
  <c r="BM282" i="1"/>
  <c r="AC283" i="1"/>
  <c r="AM283" i="1"/>
  <c r="AO283" i="1"/>
  <c r="BC283" i="1"/>
  <c r="AE283" i="1"/>
  <c r="AU283" i="1"/>
  <c r="BM283" i="1"/>
  <c r="BK283" i="1"/>
  <c r="AM307" i="1"/>
  <c r="AW307" i="1"/>
  <c r="AO307" i="1"/>
  <c r="BC307" i="1"/>
  <c r="AS307" i="1"/>
  <c r="BK307" i="1"/>
  <c r="AK307" i="1"/>
  <c r="BE307" i="1"/>
  <c r="BC451" i="1"/>
  <c r="AO451" i="1"/>
  <c r="AO447" i="1"/>
  <c r="BC445" i="1"/>
  <c r="AO436" i="1"/>
  <c r="BC430" i="1"/>
  <c r="AG419" i="1"/>
  <c r="BK416" i="1"/>
  <c r="AS416" i="1"/>
  <c r="AS409" i="1"/>
  <c r="BK402" i="1"/>
  <c r="AU398" i="1"/>
  <c r="AE395" i="1"/>
  <c r="BM375" i="1"/>
  <c r="BE355" i="1"/>
  <c r="AS344" i="1"/>
  <c r="BC338" i="1"/>
  <c r="BE184" i="1"/>
  <c r="BI182" i="1"/>
  <c r="AC156" i="1"/>
  <c r="AW135" i="1"/>
  <c r="AW116" i="1"/>
  <c r="BI113" i="1"/>
  <c r="AU82" i="1"/>
  <c r="AE76" i="1"/>
  <c r="BA54" i="1"/>
  <c r="AW41" i="1"/>
  <c r="X67" i="1"/>
  <c r="U93" i="1"/>
  <c r="BQ93" i="1"/>
  <c r="AS452" i="1"/>
  <c r="BE451" i="1"/>
  <c r="AE451" i="1"/>
  <c r="AS448" i="1"/>
  <c r="AS447" i="1"/>
  <c r="AS445" i="1"/>
  <c r="AS442" i="1"/>
  <c r="AE441" i="1"/>
  <c r="AS437" i="1"/>
  <c r="AE436" i="1"/>
  <c r="AS434" i="1"/>
  <c r="AS431" i="1"/>
  <c r="AS430" i="1"/>
  <c r="AE427" i="1"/>
  <c r="BK424" i="1"/>
  <c r="AS424" i="1"/>
  <c r="BC420" i="1"/>
  <c r="BE419" i="1"/>
  <c r="AE416" i="1"/>
  <c r="BC413" i="1"/>
  <c r="BK410" i="1"/>
  <c r="AS410" i="1"/>
  <c r="AU409" i="1"/>
  <c r="AG406" i="1"/>
  <c r="AS403" i="1"/>
  <c r="AE398" i="1"/>
  <c r="BK395" i="1"/>
  <c r="AK382" i="1"/>
  <c r="AG375" i="1"/>
  <c r="AE372" i="1"/>
  <c r="BE369" i="1"/>
  <c r="BK368" i="1"/>
  <c r="AG355" i="1"/>
  <c r="AS340" i="1"/>
  <c r="AU339" i="1"/>
  <c r="BE338" i="1"/>
  <c r="BK332" i="1"/>
  <c r="AU330" i="1"/>
  <c r="BE327" i="1"/>
  <c r="AK320" i="1"/>
  <c r="AO316" i="1"/>
  <c r="BE315" i="1"/>
  <c r="BK314" i="1"/>
  <c r="AU312" i="1"/>
  <c r="BE298" i="1"/>
  <c r="AG297" i="1"/>
  <c r="AG284" i="1"/>
  <c r="BK236" i="1"/>
  <c r="AU232" i="1"/>
  <c r="BK280" i="1"/>
  <c r="BE277" i="1"/>
  <c r="AO224" i="1"/>
  <c r="AU221" i="1"/>
  <c r="BM192" i="1"/>
  <c r="BK190" i="1"/>
  <c r="AO185" i="1"/>
  <c r="AU183" i="1"/>
  <c r="AM165" i="1"/>
  <c r="AK145" i="1"/>
  <c r="AK143" i="1"/>
  <c r="BA138" i="1"/>
  <c r="AE119" i="1"/>
  <c r="BK116" i="1"/>
  <c r="AE111" i="1"/>
  <c r="BK108" i="1"/>
  <c r="AM105" i="1"/>
  <c r="AU79" i="1"/>
  <c r="AM34" i="1"/>
  <c r="BA18" i="1"/>
  <c r="BA453" i="1"/>
  <c r="AK453" i="1"/>
  <c r="BA452" i="1"/>
  <c r="AK452" i="1"/>
  <c r="BA451" i="1"/>
  <c r="AK451" i="1"/>
  <c r="BA449" i="1"/>
  <c r="AK449" i="1"/>
  <c r="BA448" i="1"/>
  <c r="AK448" i="1"/>
  <c r="BA447" i="1"/>
  <c r="AK447" i="1"/>
  <c r="BM445" i="1"/>
  <c r="AK445" i="1"/>
  <c r="BM443" i="1"/>
  <c r="AK443" i="1"/>
  <c r="BM442" i="1"/>
  <c r="AK442" i="1"/>
  <c r="BM441" i="1"/>
  <c r="AK441" i="1"/>
  <c r="AK439" i="1"/>
  <c r="AK437" i="1"/>
  <c r="BM436" i="1"/>
  <c r="AK436" i="1"/>
  <c r="AK434" i="1"/>
  <c r="BM432" i="1"/>
  <c r="AK432" i="1"/>
  <c r="BM431" i="1"/>
  <c r="AK431" i="1"/>
  <c r="BM430" i="1"/>
  <c r="AK430" i="1"/>
  <c r="BM428" i="1"/>
  <c r="AK428" i="1"/>
  <c r="BM427" i="1"/>
  <c r="AK427" i="1"/>
  <c r="BM425" i="1"/>
  <c r="AU425" i="1"/>
  <c r="AE425" i="1"/>
  <c r="BC424" i="1"/>
  <c r="AG424" i="1"/>
  <c r="BE421" i="1"/>
  <c r="AO421" i="1"/>
  <c r="BK420" i="1"/>
  <c r="AS420" i="1"/>
  <c r="AU419" i="1"/>
  <c r="AE419" i="1"/>
  <c r="BC417" i="1"/>
  <c r="AG417" i="1"/>
  <c r="AO416" i="1"/>
  <c r="BE414" i="1"/>
  <c r="AO414" i="1"/>
  <c r="BK413" i="1"/>
  <c r="AS413" i="1"/>
  <c r="AU411" i="1"/>
  <c r="AE411" i="1"/>
  <c r="BC410" i="1"/>
  <c r="AG410" i="1"/>
  <c r="BE409" i="1"/>
  <c r="AO409" i="1"/>
  <c r="BE407" i="1"/>
  <c r="AO407" i="1"/>
  <c r="BK406" i="1"/>
  <c r="AS406" i="1"/>
  <c r="AU404" i="1"/>
  <c r="AE404" i="1"/>
  <c r="BC403" i="1"/>
  <c r="AG403" i="1"/>
  <c r="BE402" i="1"/>
  <c r="AE402" i="1"/>
  <c r="AS398" i="1"/>
  <c r="AU395" i="1"/>
  <c r="BK393" i="1"/>
  <c r="AG393" i="1"/>
  <c r="AO390" i="1"/>
  <c r="AO389" i="1"/>
  <c r="BA382" i="1"/>
  <c r="BC380" i="1"/>
  <c r="AO379" i="1"/>
  <c r="AU377" i="1"/>
  <c r="AU376" i="1"/>
  <c r="BA375" i="1"/>
  <c r="AE373" i="1"/>
  <c r="AU372" i="1"/>
  <c r="BE370" i="1"/>
  <c r="AS368" i="1"/>
  <c r="BC366" i="1"/>
  <c r="AE362" i="1"/>
  <c r="BC360" i="1"/>
  <c r="BK359" i="1"/>
  <c r="AE357" i="1"/>
  <c r="AG356" i="1"/>
  <c r="BC355" i="1"/>
  <c r="AE344" i="1"/>
  <c r="BE341" i="1"/>
  <c r="BK340" i="1"/>
  <c r="AE339" i="1"/>
  <c r="AS332" i="1"/>
  <c r="BA331" i="1"/>
  <c r="BM330" i="1"/>
  <c r="AE330" i="1"/>
  <c r="AK329" i="1"/>
  <c r="AK327" i="1"/>
  <c r="BC326" i="1"/>
  <c r="AO325" i="1"/>
  <c r="AK324" i="1"/>
  <c r="BE323" i="1"/>
  <c r="AK321" i="1"/>
  <c r="BC320" i="1"/>
  <c r="BA319" i="1"/>
  <c r="BE316" i="1"/>
  <c r="AO315" i="1"/>
  <c r="AO314" i="1"/>
  <c r="BE313" i="1"/>
  <c r="AE312" i="1"/>
  <c r="BA310" i="1"/>
  <c r="AU307" i="1"/>
  <c r="BK305" i="1"/>
  <c r="AG304" i="1"/>
  <c r="BE303" i="1"/>
  <c r="AE302" i="1"/>
  <c r="AS301" i="1"/>
  <c r="BA300" i="1"/>
  <c r="AK298" i="1"/>
  <c r="BC297" i="1"/>
  <c r="AO296" i="1"/>
  <c r="BC285" i="1"/>
  <c r="BA284" i="1"/>
  <c r="AK283" i="1"/>
  <c r="AK282" i="1"/>
  <c r="BK254" i="1"/>
  <c r="AG253" i="1"/>
  <c r="BE252" i="1"/>
  <c r="BK247" i="1"/>
  <c r="BA246" i="1"/>
  <c r="AK238" i="1"/>
  <c r="AG243" i="1"/>
  <c r="AE242" i="1"/>
  <c r="BM237" i="1"/>
  <c r="AU241" i="1"/>
  <c r="AU240" i="1"/>
  <c r="AE235" i="1"/>
  <c r="BM233" i="1"/>
  <c r="AG231" i="1"/>
  <c r="AO280" i="1"/>
  <c r="BE278" i="1"/>
  <c r="AO277" i="1"/>
  <c r="AS275" i="1"/>
  <c r="AU274" i="1"/>
  <c r="BE273" i="1"/>
  <c r="AO272" i="1"/>
  <c r="BM226" i="1"/>
  <c r="BM225" i="1"/>
  <c r="BK224" i="1"/>
  <c r="AK223" i="1"/>
  <c r="AE221" i="1"/>
  <c r="BK220" i="1"/>
  <c r="BM218" i="1"/>
  <c r="AU217" i="1"/>
  <c r="AU216" i="1"/>
  <c r="AE214" i="1"/>
  <c r="BK213" i="1"/>
  <c r="BA212" i="1"/>
  <c r="BA204" i="1"/>
  <c r="AE202" i="1"/>
  <c r="BC201" i="1"/>
  <c r="BA200" i="1"/>
  <c r="AK199" i="1"/>
  <c r="AU197" i="1"/>
  <c r="AU196" i="1"/>
  <c r="AG195" i="1"/>
  <c r="AK194" i="1"/>
  <c r="AU192" i="1"/>
  <c r="BK191" i="1"/>
  <c r="AU189" i="1"/>
  <c r="BC188" i="1"/>
  <c r="BE185" i="1"/>
  <c r="BC184" i="1"/>
  <c r="BA182" i="1"/>
  <c r="AM181" i="1"/>
  <c r="AK179" i="1"/>
  <c r="BA178" i="1"/>
  <c r="BA177" i="1"/>
  <c r="AO176" i="1"/>
  <c r="BA174" i="1"/>
  <c r="AM168" i="1"/>
  <c r="BK167" i="1"/>
  <c r="AO166" i="1"/>
  <c r="AO162" i="1"/>
  <c r="AK161" i="1"/>
  <c r="AK160" i="1"/>
  <c r="BI159" i="1"/>
  <c r="BE207" i="1"/>
  <c r="AK148" i="1"/>
  <c r="BE147" i="1"/>
  <c r="AK146" i="1"/>
  <c r="AU142" i="1"/>
  <c r="AU139" i="1"/>
  <c r="AU136" i="1"/>
  <c r="AU135" i="1"/>
  <c r="AU131" i="1"/>
  <c r="AU130" i="1"/>
  <c r="AU126" i="1"/>
  <c r="AU125" i="1"/>
  <c r="AU121" i="1"/>
  <c r="AM118" i="1"/>
  <c r="AU117" i="1"/>
  <c r="AM114" i="1"/>
  <c r="AU113" i="1"/>
  <c r="AC108" i="1"/>
  <c r="BE107" i="1"/>
  <c r="BI106" i="1"/>
  <c r="AK100" i="1"/>
  <c r="AC99" i="1"/>
  <c r="BE91" i="1"/>
  <c r="AM90" i="1"/>
  <c r="BK88" i="1"/>
  <c r="AO87" i="1"/>
  <c r="AO86" i="1"/>
  <c r="AE82" i="1"/>
  <c r="AW78" i="1"/>
  <c r="BE72" i="1"/>
  <c r="BK63" i="1"/>
  <c r="BK60" i="1"/>
  <c r="AC59" i="1"/>
  <c r="AM54" i="1"/>
  <c r="BI49" i="1"/>
  <c r="BI47" i="1"/>
  <c r="AW42" i="1"/>
  <c r="BA37" i="1"/>
  <c r="AM33" i="1"/>
  <c r="BI29" i="1"/>
  <c r="BK23" i="1"/>
  <c r="BK21" i="1"/>
  <c r="AM15" i="1"/>
  <c r="AC334" i="1"/>
  <c r="AM334" i="1"/>
  <c r="BI334" i="1"/>
  <c r="AC335" i="1"/>
  <c r="AM335" i="1"/>
  <c r="AW335" i="1"/>
  <c r="AC336" i="1"/>
  <c r="AM336" i="1"/>
  <c r="BI336" i="1"/>
  <c r="AC337" i="1"/>
  <c r="AM337" i="1"/>
  <c r="BI337" i="1"/>
  <c r="AC343" i="1"/>
  <c r="AM343" i="1"/>
  <c r="AW343" i="1"/>
  <c r="BI343" i="1"/>
  <c r="AC354" i="1"/>
  <c r="AM354" i="1"/>
  <c r="AW354" i="1"/>
  <c r="BI354" i="1"/>
  <c r="AM361" i="1"/>
  <c r="BI361" i="1"/>
  <c r="AC364" i="1"/>
  <c r="AM364" i="1"/>
  <c r="BI364" i="1"/>
  <c r="AC367" i="1"/>
  <c r="AM367" i="1"/>
  <c r="AW367" i="1"/>
  <c r="BI367" i="1"/>
  <c r="AC374" i="1"/>
  <c r="AM374" i="1"/>
  <c r="BI374" i="1"/>
  <c r="AG120" i="1"/>
  <c r="AS120" i="1"/>
  <c r="BC120" i="1"/>
  <c r="BM120" i="1"/>
  <c r="AC120" i="1"/>
  <c r="BE120" i="1"/>
  <c r="Y82" i="1"/>
  <c r="CK82" i="1"/>
  <c r="CI82" i="1"/>
  <c r="X140" i="1"/>
  <c r="X422" i="1"/>
  <c r="X446" i="1"/>
  <c r="X455" i="1"/>
  <c r="Y107" i="1"/>
  <c r="BU107" i="1"/>
  <c r="Y208" i="1"/>
  <c r="AW454" i="1"/>
  <c r="AM454" i="1"/>
  <c r="AW450" i="1"/>
  <c r="AM450" i="1"/>
  <c r="BI444" i="1"/>
  <c r="AW444" i="1"/>
  <c r="AM444" i="1"/>
  <c r="BI440" i="1"/>
  <c r="AW440" i="1"/>
  <c r="AM440" i="1"/>
  <c r="BI429" i="1"/>
  <c r="AW429" i="1"/>
  <c r="AM429" i="1"/>
  <c r="AW415" i="1"/>
  <c r="AM415" i="1"/>
  <c r="AW408" i="1"/>
  <c r="AM408" i="1"/>
  <c r="AW401" i="1"/>
  <c r="AM401" i="1"/>
  <c r="BI397" i="1"/>
  <c r="AW397" i="1"/>
  <c r="AM397" i="1"/>
  <c r="AW394" i="1"/>
  <c r="AM394" i="1"/>
  <c r="AW391" i="1"/>
  <c r="AM391" i="1"/>
  <c r="AW381" i="1"/>
  <c r="AM381" i="1"/>
  <c r="BM374" i="1"/>
  <c r="BA374" i="1"/>
  <c r="AK374" i="1"/>
  <c r="BM367" i="1"/>
  <c r="BA367" i="1"/>
  <c r="BM364" i="1"/>
  <c r="BA364" i="1"/>
  <c r="BM361" i="1"/>
  <c r="BA361" i="1"/>
  <c r="AK361" i="1"/>
  <c r="BM354" i="1"/>
  <c r="BA354" i="1"/>
  <c r="BM343" i="1"/>
  <c r="BA343" i="1"/>
  <c r="BK337" i="1"/>
  <c r="AU337" i="1"/>
  <c r="AG337" i="1"/>
  <c r="BE336" i="1"/>
  <c r="AE336" i="1"/>
  <c r="BE335" i="1"/>
  <c r="AS335" i="1"/>
  <c r="AE335" i="1"/>
  <c r="BC334" i="1"/>
  <c r="AO334" i="1"/>
  <c r="BA120" i="1"/>
  <c r="X349" i="1"/>
  <c r="Y296" i="1"/>
  <c r="BU296" i="1"/>
  <c r="X38" i="1"/>
  <c r="U216" i="1"/>
  <c r="U82" i="1"/>
  <c r="CG82" i="1"/>
  <c r="Y137" i="1"/>
  <c r="AG137" i="1"/>
  <c r="U303" i="1"/>
  <c r="BI303" i="1"/>
  <c r="U329" i="1"/>
  <c r="AC329" i="1"/>
  <c r="U421" i="1"/>
  <c r="BI421" i="1"/>
  <c r="U428" i="1"/>
  <c r="BA428" i="1"/>
  <c r="U429" i="1"/>
  <c r="BA429" i="1"/>
  <c r="Y432" i="1"/>
  <c r="BE432" i="1"/>
  <c r="U434" i="1"/>
  <c r="BA434" i="1"/>
  <c r="Y439" i="1"/>
  <c r="BE439" i="1"/>
  <c r="U444" i="1"/>
  <c r="BA444" i="1"/>
  <c r="Y448" i="1"/>
  <c r="BM448" i="1"/>
  <c r="Y75" i="1"/>
  <c r="BM75" i="1"/>
  <c r="Y168" i="1"/>
  <c r="U366" i="1"/>
  <c r="AS366" i="1"/>
  <c r="U389" i="1"/>
  <c r="BQ389" i="1"/>
  <c r="U13" i="1"/>
  <c r="AC13" i="1"/>
  <c r="U33" i="1"/>
  <c r="BA33" i="1"/>
  <c r="U37" i="1"/>
  <c r="AC37" i="1"/>
  <c r="U217" i="1"/>
  <c r="Y26" i="1"/>
  <c r="AG26" i="1"/>
  <c r="Y30" i="1"/>
  <c r="AG30" i="1"/>
  <c r="Y305" i="1"/>
  <c r="AW305" i="1"/>
  <c r="Y278" i="1"/>
  <c r="BU278" i="1"/>
  <c r="Y235" i="1"/>
  <c r="U364" i="1"/>
  <c r="U41" i="1"/>
  <c r="AK41" i="1"/>
  <c r="U169" i="1"/>
  <c r="U297" i="1"/>
  <c r="Y42" i="1"/>
  <c r="AO42" i="1"/>
  <c r="U135" i="1"/>
  <c r="AC135" i="1"/>
  <c r="Y138" i="1"/>
  <c r="U139" i="1"/>
  <c r="Y144" i="1"/>
  <c r="BM144" i="1"/>
  <c r="U145" i="1"/>
  <c r="Y148" i="1"/>
  <c r="Y161" i="1"/>
  <c r="U190" i="1"/>
  <c r="U191" i="1"/>
  <c r="Y195" i="1"/>
  <c r="U280" i="1"/>
  <c r="BQ280" i="1"/>
  <c r="Y172" i="1"/>
  <c r="Y179" i="1"/>
  <c r="CK179" i="1"/>
  <c r="Y200" i="1"/>
  <c r="BM200" i="1"/>
  <c r="U313" i="1"/>
  <c r="BQ313" i="1"/>
  <c r="Y323" i="1"/>
  <c r="BU323" i="1"/>
  <c r="Y327" i="1"/>
  <c r="U372" i="1"/>
  <c r="Y397" i="1"/>
  <c r="AO397" i="1"/>
  <c r="U40" i="1"/>
  <c r="AK40" i="1"/>
  <c r="U45" i="1"/>
  <c r="AK45" i="1"/>
  <c r="U54" i="1"/>
  <c r="AK54" i="1"/>
  <c r="U81" i="1"/>
  <c r="BY81" i="1"/>
  <c r="Y252" i="1"/>
  <c r="CK252" i="1"/>
  <c r="Y283" i="1"/>
  <c r="CK283" i="1"/>
  <c r="Y427" i="1"/>
  <c r="BE427" i="1"/>
  <c r="Y221" i="1"/>
  <c r="Y225" i="1"/>
  <c r="Y373" i="1"/>
  <c r="CK373" i="1"/>
  <c r="Y377" i="1"/>
  <c r="U34" i="1"/>
  <c r="AC34" i="1"/>
  <c r="Y125" i="1"/>
  <c r="AO125" i="1"/>
  <c r="Y130" i="1"/>
  <c r="AO130" i="1"/>
  <c r="U136" i="1"/>
  <c r="AK136" i="1"/>
  <c r="U138" i="1"/>
  <c r="AS138" i="1"/>
  <c r="Y143" i="1"/>
  <c r="BM143" i="1"/>
  <c r="Y413" i="1"/>
  <c r="BM413" i="1"/>
  <c r="Y417" i="1"/>
  <c r="BM417" i="1"/>
  <c r="U425" i="1"/>
  <c r="BA425" i="1"/>
  <c r="Y431" i="1"/>
  <c r="BE431" i="1"/>
  <c r="Y74" i="1"/>
  <c r="Y93" i="1"/>
  <c r="BU93" i="1"/>
  <c r="Y94" i="1"/>
  <c r="U167" i="1"/>
  <c r="U172" i="1"/>
  <c r="Y178" i="1"/>
  <c r="U185" i="1"/>
  <c r="CG185" i="1"/>
  <c r="Y216" i="1"/>
  <c r="Y217" i="1"/>
  <c r="U285" i="1"/>
  <c r="Y322" i="1"/>
  <c r="CC322" i="1"/>
  <c r="Y326" i="1"/>
  <c r="U35" i="1"/>
  <c r="AC35" i="1"/>
  <c r="U300" i="1"/>
  <c r="U87" i="1"/>
  <c r="BQ87" i="1"/>
  <c r="U214" i="1"/>
  <c r="CG214" i="1"/>
  <c r="U355" i="1"/>
  <c r="AK355" i="1"/>
  <c r="Y36" i="1"/>
  <c r="AG36" i="1"/>
  <c r="Y44" i="1"/>
  <c r="AO44" i="1"/>
  <c r="Y48" i="1"/>
  <c r="AO48" i="1"/>
  <c r="Y58" i="1"/>
  <c r="AO58" i="1"/>
  <c r="U78" i="1"/>
  <c r="BI78" i="1"/>
  <c r="U91" i="1"/>
  <c r="U115" i="1"/>
  <c r="AK115" i="1"/>
  <c r="Y301" i="1"/>
  <c r="BM301" i="1"/>
  <c r="Y307" i="1"/>
  <c r="BM307" i="1"/>
  <c r="Y312" i="1"/>
  <c r="U361" i="1"/>
  <c r="AS361" i="1"/>
  <c r="U370" i="1"/>
  <c r="AK370" i="1"/>
  <c r="U402" i="1"/>
  <c r="BI402" i="1"/>
  <c r="U407" i="1"/>
  <c r="BI407" i="1"/>
  <c r="U430" i="1"/>
  <c r="BA430" i="1"/>
  <c r="Y108" i="1"/>
  <c r="AO108" i="1"/>
  <c r="Y156" i="1"/>
  <c r="Y222" i="1"/>
  <c r="Y226" i="1"/>
  <c r="Y231" i="1"/>
  <c r="Y236" i="1"/>
  <c r="CK236" i="1"/>
  <c r="Y374" i="1"/>
  <c r="Y379" i="1"/>
  <c r="BM379" i="1"/>
  <c r="U397" i="1"/>
  <c r="AK397" i="1"/>
  <c r="U53" i="1"/>
  <c r="AK53" i="1"/>
  <c r="U95" i="1"/>
  <c r="BI95" i="1"/>
  <c r="U209" i="1"/>
  <c r="U320" i="1"/>
  <c r="CG320" i="1"/>
  <c r="U332" i="1"/>
  <c r="AC332" i="1"/>
  <c r="U443" i="1"/>
  <c r="BA443" i="1"/>
  <c r="U164" i="1"/>
  <c r="U211" i="1"/>
  <c r="U381" i="1"/>
  <c r="BI381" i="1"/>
  <c r="Y64" i="1"/>
  <c r="AO64" i="1"/>
  <c r="Y70" i="1"/>
  <c r="U86" i="1"/>
  <c r="BI86" i="1"/>
  <c r="Y96" i="1"/>
  <c r="Y176" i="1"/>
  <c r="Y187" i="1"/>
  <c r="AG187" i="1"/>
  <c r="U192" i="1"/>
  <c r="U195" i="1"/>
  <c r="Y198" i="1"/>
  <c r="CK198" i="1"/>
  <c r="U298" i="1"/>
  <c r="Y341" i="1"/>
  <c r="AO341" i="1"/>
  <c r="Y356" i="1"/>
  <c r="AO356" i="1"/>
  <c r="U368" i="1"/>
  <c r="AK368" i="1"/>
  <c r="Y453" i="1"/>
  <c r="BM453" i="1"/>
  <c r="U74" i="1"/>
  <c r="U75" i="1"/>
  <c r="U114" i="1"/>
  <c r="AK114" i="1"/>
  <c r="U208" i="1"/>
  <c r="U156" i="1"/>
  <c r="BI156" i="1"/>
  <c r="Y165" i="1"/>
  <c r="Y169" i="1"/>
  <c r="U181" i="1"/>
  <c r="BQ181" i="1"/>
  <c r="U200" i="1"/>
  <c r="Y212" i="1"/>
  <c r="CC212" i="1"/>
  <c r="U223" i="1"/>
  <c r="BI223" i="1"/>
  <c r="U225" i="1"/>
  <c r="U226" i="1"/>
  <c r="U232" i="1"/>
  <c r="BY232" i="1"/>
  <c r="U235" i="1"/>
  <c r="BY235" i="1"/>
  <c r="U236" i="1"/>
  <c r="CG236" i="1"/>
  <c r="Y254" i="1"/>
  <c r="BM254" i="1"/>
  <c r="U324" i="1"/>
  <c r="U326" i="1"/>
  <c r="U327" i="1"/>
  <c r="Y339" i="1"/>
  <c r="AO339" i="1"/>
  <c r="Y364" i="1"/>
  <c r="Y366" i="1"/>
  <c r="U375" i="1"/>
  <c r="U377" i="1"/>
  <c r="U379" i="1"/>
  <c r="BI379" i="1"/>
  <c r="Y382" i="1"/>
  <c r="BM382" i="1"/>
  <c r="Y5" i="1"/>
  <c r="AG5" i="1"/>
  <c r="U14" i="1"/>
  <c r="AC14" i="1"/>
  <c r="U17" i="1"/>
  <c r="AC17" i="1"/>
  <c r="Y90" i="1"/>
  <c r="AW90" i="1"/>
  <c r="U92" i="1"/>
  <c r="AC92" i="1"/>
  <c r="Y99" i="1"/>
  <c r="U103" i="1"/>
  <c r="Y106" i="1"/>
  <c r="AO106" i="1"/>
  <c r="U116" i="1"/>
  <c r="AK116" i="1"/>
  <c r="Y119" i="1"/>
  <c r="AO119" i="1"/>
  <c r="Y194" i="1"/>
  <c r="U196" i="1"/>
  <c r="CG196" i="1"/>
  <c r="Y199" i="1"/>
  <c r="CK199" i="1"/>
  <c r="U202" i="1"/>
  <c r="BQ202" i="1"/>
  <c r="Y274" i="1"/>
  <c r="U240" i="1"/>
  <c r="CG240" i="1"/>
  <c r="Y369" i="1"/>
  <c r="AO369" i="1"/>
  <c r="Y394" i="1"/>
  <c r="BM394" i="1"/>
  <c r="U403" i="1"/>
  <c r="BI403" i="1"/>
  <c r="Y22" i="1"/>
  <c r="AG22" i="1"/>
  <c r="Y79" i="1"/>
  <c r="Y207" i="1"/>
  <c r="Y166" i="1"/>
  <c r="CK166" i="1"/>
  <c r="U174" i="1"/>
  <c r="Y213" i="1"/>
  <c r="U220" i="1"/>
  <c r="Y233" i="1"/>
  <c r="CK233" i="1"/>
  <c r="Y284" i="1"/>
  <c r="CC284" i="1"/>
  <c r="U321" i="1"/>
  <c r="BQ321" i="1"/>
  <c r="Y354" i="1"/>
  <c r="U60" i="1"/>
  <c r="AK60" i="1"/>
  <c r="U409" i="1"/>
  <c r="BI409" i="1"/>
  <c r="U450" i="1"/>
  <c r="BI450" i="1"/>
  <c r="U182" i="1"/>
  <c r="AC182" i="1"/>
  <c r="U15" i="1"/>
  <c r="AC15" i="1"/>
  <c r="Y21" i="1"/>
  <c r="AG21" i="1"/>
  <c r="Y45" i="1"/>
  <c r="AO45" i="1"/>
  <c r="Y49" i="1"/>
  <c r="AO49" i="1"/>
  <c r="U55" i="1"/>
  <c r="AK55" i="1"/>
  <c r="U58" i="1"/>
  <c r="AK58" i="1"/>
  <c r="Y62" i="1"/>
  <c r="AO62" i="1"/>
  <c r="Y103" i="1"/>
  <c r="Y111" i="1"/>
  <c r="AO111" i="1"/>
  <c r="U117" i="1"/>
  <c r="AK117" i="1"/>
  <c r="U119" i="1"/>
  <c r="AK119" i="1"/>
  <c r="Y122" i="1"/>
  <c r="AG122" i="1"/>
  <c r="Y145" i="1"/>
  <c r="Y150" i="1"/>
  <c r="U159" i="1"/>
  <c r="U161" i="1"/>
  <c r="Y170" i="1"/>
  <c r="Y202" i="1"/>
  <c r="BU202" i="1"/>
  <c r="Y275" i="1"/>
  <c r="U237" i="1"/>
  <c r="BY237" i="1"/>
  <c r="Y247" i="1"/>
  <c r="CK247" i="1"/>
  <c r="Y315" i="1"/>
  <c r="U330" i="1"/>
  <c r="AC330" i="1"/>
  <c r="Y338" i="1"/>
  <c r="Y395" i="1"/>
  <c r="AG395" i="1"/>
  <c r="U404" i="1"/>
  <c r="BI404" i="1"/>
  <c r="Y410" i="1"/>
  <c r="BM410" i="1"/>
  <c r="Y434" i="1"/>
  <c r="BE434" i="1"/>
  <c r="Y440" i="1"/>
  <c r="BE440" i="1"/>
  <c r="U445" i="1"/>
  <c r="BA445" i="1"/>
  <c r="U448" i="1"/>
  <c r="BI448" i="1"/>
  <c r="Y451" i="1"/>
  <c r="BM451" i="1"/>
  <c r="U83" i="1"/>
  <c r="BI83" i="1"/>
  <c r="U79" i="1"/>
  <c r="AS79" i="1"/>
  <c r="U100" i="1"/>
  <c r="U107" i="1"/>
  <c r="BQ107" i="1"/>
  <c r="U108" i="1"/>
  <c r="U157" i="1"/>
  <c r="CG157" i="1"/>
  <c r="U165" i="1"/>
  <c r="U166" i="1"/>
  <c r="CG166" i="1"/>
  <c r="U173" i="1"/>
  <c r="BY173" i="1"/>
  <c r="U178" i="1"/>
  <c r="U179" i="1"/>
  <c r="CG179" i="1"/>
  <c r="U201" i="1"/>
  <c r="U212" i="1"/>
  <c r="BY212" i="1"/>
  <c r="U213" i="1"/>
  <c r="BQ213" i="1"/>
  <c r="U218" i="1"/>
  <c r="BQ218" i="1"/>
  <c r="U221" i="1"/>
  <c r="U222" i="1"/>
  <c r="U227" i="1"/>
  <c r="U278" i="1"/>
  <c r="BQ278" i="1"/>
  <c r="U231" i="1"/>
  <c r="U241" i="1"/>
  <c r="U254" i="1"/>
  <c r="BI254" i="1"/>
  <c r="U284" i="1"/>
  <c r="BY284" i="1"/>
  <c r="Y297" i="1"/>
  <c r="Y313" i="1"/>
  <c r="BU313" i="1"/>
  <c r="U314" i="1"/>
  <c r="BY314" i="1"/>
  <c r="U322" i="1"/>
  <c r="BY322" i="1"/>
  <c r="U323" i="1"/>
  <c r="BQ323" i="1"/>
  <c r="U336" i="1"/>
  <c r="BQ336" i="1"/>
  <c r="U339" i="1"/>
  <c r="AK339" i="1"/>
  <c r="U354" i="1"/>
  <c r="U367" i="1"/>
  <c r="AK367" i="1"/>
  <c r="U373" i="1"/>
  <c r="CG373" i="1"/>
  <c r="U374" i="1"/>
  <c r="BY374" i="1"/>
  <c r="U380" i="1"/>
  <c r="BI380" i="1"/>
  <c r="U382" i="1"/>
  <c r="BI382" i="1"/>
  <c r="Y389" i="1"/>
  <c r="BU389" i="1"/>
  <c r="U390" i="1"/>
  <c r="BI390" i="1"/>
  <c r="U20" i="1"/>
  <c r="AC20" i="1"/>
  <c r="U335" i="1"/>
  <c r="BI335" i="1"/>
  <c r="U88" i="1"/>
  <c r="AC88" i="1"/>
  <c r="U215" i="1"/>
  <c r="U224" i="1"/>
  <c r="BI224" i="1"/>
  <c r="U325" i="1"/>
  <c r="BQ325" i="1"/>
  <c r="U359" i="1"/>
  <c r="AC359" i="1"/>
  <c r="U376" i="1"/>
  <c r="BQ376" i="1"/>
  <c r="Y16" i="1"/>
  <c r="AG16" i="1"/>
  <c r="U18" i="1"/>
  <c r="AC18" i="1"/>
  <c r="Y23" i="1"/>
  <c r="AG23" i="1"/>
  <c r="U26" i="1"/>
  <c r="AC26" i="1"/>
  <c r="Y29" i="1"/>
  <c r="AG29" i="1"/>
  <c r="Y57" i="1"/>
  <c r="AO57" i="1"/>
  <c r="U59" i="1"/>
  <c r="AK59" i="1"/>
  <c r="Y63" i="1"/>
  <c r="AO63" i="1"/>
  <c r="U64" i="1"/>
  <c r="AK64" i="1"/>
  <c r="Y69" i="1"/>
  <c r="Y118" i="1"/>
  <c r="AO118" i="1"/>
  <c r="U120" i="1"/>
  <c r="AK120" i="1"/>
  <c r="Y124" i="1"/>
  <c r="AO124" i="1"/>
  <c r="U125" i="1"/>
  <c r="AK125" i="1"/>
  <c r="Y129" i="1"/>
  <c r="AO129" i="1"/>
  <c r="Y160" i="1"/>
  <c r="U162" i="1"/>
  <c r="U176" i="1"/>
  <c r="Y184" i="1"/>
  <c r="Y243" i="1"/>
  <c r="U238" i="1"/>
  <c r="U252" i="1"/>
  <c r="CG252" i="1"/>
  <c r="Y282" i="1"/>
  <c r="U304" i="1"/>
  <c r="Y331" i="1"/>
  <c r="AG331" i="1"/>
  <c r="U334" i="1"/>
  <c r="AK334" i="1"/>
  <c r="Y340" i="1"/>
  <c r="AO340" i="1"/>
  <c r="U341" i="1"/>
  <c r="AK341" i="1"/>
  <c r="Y344" i="1"/>
  <c r="AO344" i="1"/>
  <c r="Y406" i="1"/>
  <c r="BM406" i="1"/>
  <c r="U408" i="1"/>
  <c r="BI408" i="1"/>
  <c r="Y411" i="1"/>
  <c r="BM411" i="1"/>
  <c r="U413" i="1"/>
  <c r="BI413" i="1"/>
  <c r="Y416" i="1"/>
  <c r="BM416" i="1"/>
  <c r="Y447" i="1"/>
  <c r="U449" i="1"/>
  <c r="BI449" i="1"/>
  <c r="Y452" i="1"/>
  <c r="BM452" i="1"/>
  <c r="U453" i="1"/>
  <c r="BI453" i="1"/>
  <c r="Y80" i="1"/>
  <c r="BU80" i="1"/>
  <c r="Y101" i="1"/>
  <c r="CK101" i="1"/>
  <c r="U272" i="1"/>
  <c r="BI272" i="1"/>
  <c r="Y242" i="1"/>
  <c r="Y337" i="1"/>
  <c r="CC337" i="1"/>
  <c r="Y185" i="1"/>
  <c r="CK185" i="1"/>
  <c r="Y88" i="1"/>
  <c r="AG88" i="1"/>
  <c r="Y164" i="1"/>
  <c r="Y174" i="1"/>
  <c r="Y182" i="1"/>
  <c r="AG182" i="1"/>
  <c r="Y211" i="1"/>
  <c r="Y215" i="1"/>
  <c r="Y220" i="1"/>
  <c r="Y224" i="1"/>
  <c r="BM224" i="1"/>
  <c r="Y272" i="1"/>
  <c r="BM272" i="1"/>
  <c r="Y321" i="1"/>
  <c r="BU321" i="1"/>
  <c r="Y325" i="1"/>
  <c r="BU325" i="1"/>
  <c r="Y359" i="1"/>
  <c r="AG359" i="1"/>
  <c r="Y372" i="1"/>
  <c r="Y376" i="1"/>
  <c r="BU376" i="1"/>
  <c r="Y381" i="1"/>
  <c r="BM381" i="1"/>
  <c r="Y167" i="1"/>
  <c r="Y181" i="1"/>
  <c r="BU181" i="1"/>
  <c r="Y201" i="1"/>
  <c r="Y214" i="1"/>
  <c r="Y218" i="1"/>
  <c r="Y241" i="1"/>
  <c r="Y336" i="1"/>
  <c r="BU336" i="1"/>
  <c r="Y355" i="1"/>
  <c r="AO355" i="1"/>
  <c r="Y367" i="1"/>
  <c r="AO367" i="1"/>
  <c r="Y380" i="1"/>
  <c r="BM380" i="1"/>
  <c r="U22" i="1"/>
  <c r="AC22" i="1"/>
  <c r="U80" i="1"/>
  <c r="BQ80" i="1"/>
  <c r="U101" i="1"/>
  <c r="CG101" i="1"/>
  <c r="U207" i="1"/>
  <c r="U168" i="1"/>
  <c r="U233" i="1"/>
  <c r="CG233" i="1"/>
  <c r="U242" i="1"/>
  <c r="BQ242" i="1"/>
  <c r="U296" i="1"/>
  <c r="BQ296" i="1"/>
  <c r="U337" i="1"/>
  <c r="Y83" i="1"/>
  <c r="BM83" i="1"/>
  <c r="Y87" i="1"/>
  <c r="BU87" i="1"/>
  <c r="Y100" i="1"/>
  <c r="Y114" i="1"/>
  <c r="AO114" i="1"/>
  <c r="Y157" i="1"/>
  <c r="CK157" i="1"/>
  <c r="Y173" i="1"/>
  <c r="CC173" i="1"/>
  <c r="Y223" i="1"/>
  <c r="BM223" i="1"/>
  <c r="Y227" i="1"/>
  <c r="Y232" i="1"/>
  <c r="CC232" i="1"/>
  <c r="Y285" i="1"/>
  <c r="Y314" i="1"/>
  <c r="CC314" i="1"/>
  <c r="Y324" i="1"/>
  <c r="Y375" i="1"/>
  <c r="Y390" i="1"/>
  <c r="CC390" i="1"/>
  <c r="U10" i="1"/>
  <c r="AC10" i="1"/>
  <c r="U31" i="1"/>
  <c r="AC31" i="1"/>
  <c r="U51" i="1"/>
  <c r="AK51" i="1"/>
  <c r="U72" i="1"/>
  <c r="U112" i="1"/>
  <c r="AK112" i="1"/>
  <c r="U131" i="1"/>
  <c r="AK131" i="1"/>
  <c r="U151" i="1"/>
  <c r="U188" i="1"/>
  <c r="U277" i="1"/>
  <c r="AS277" i="1"/>
  <c r="U316" i="1"/>
  <c r="U357" i="1"/>
  <c r="AK357" i="1"/>
  <c r="U398" i="1"/>
  <c r="AK398" i="1"/>
  <c r="U419" i="1"/>
  <c r="BI419" i="1"/>
  <c r="U441" i="1"/>
  <c r="BA441" i="1"/>
  <c r="U5" i="1"/>
  <c r="AC5" i="1"/>
  <c r="Y11" i="1"/>
  <c r="AG11" i="1"/>
  <c r="Y17" i="1"/>
  <c r="AG17" i="1"/>
  <c r="Y18" i="1"/>
  <c r="AG18" i="1"/>
  <c r="U27" i="1"/>
  <c r="AC27" i="1"/>
  <c r="U29" i="1"/>
  <c r="AC29" i="1"/>
  <c r="Y32" i="1"/>
  <c r="AG32" i="1"/>
  <c r="Y37" i="1"/>
  <c r="AG37" i="1"/>
  <c r="Y40" i="1"/>
  <c r="AO40" i="1"/>
  <c r="U46" i="1"/>
  <c r="AK46" i="1"/>
  <c r="U48" i="1"/>
  <c r="AK48" i="1"/>
  <c r="Y52" i="1"/>
  <c r="AO52" i="1"/>
  <c r="Y59" i="1"/>
  <c r="AO59" i="1"/>
  <c r="U65" i="1"/>
  <c r="AK65" i="1"/>
  <c r="U69" i="1"/>
  <c r="Y76" i="1"/>
  <c r="BM76" i="1"/>
  <c r="Y91" i="1"/>
  <c r="Y92" i="1"/>
  <c r="AG92" i="1"/>
  <c r="U104" i="1"/>
  <c r="U106" i="1"/>
  <c r="Y113" i="1"/>
  <c r="AO113" i="1"/>
  <c r="Y120" i="1"/>
  <c r="AO120" i="1"/>
  <c r="U126" i="1"/>
  <c r="AK126" i="1"/>
  <c r="U129" i="1"/>
  <c r="AK129" i="1"/>
  <c r="Y132" i="1"/>
  <c r="AO132" i="1"/>
  <c r="Y139" i="1"/>
  <c r="AW139" i="1"/>
  <c r="U146" i="1"/>
  <c r="U148" i="1"/>
  <c r="AS148" i="1"/>
  <c r="Y206" i="1"/>
  <c r="Y162" i="1"/>
  <c r="U177" i="1"/>
  <c r="CG177" i="1"/>
  <c r="U184" i="1"/>
  <c r="Y189" i="1"/>
  <c r="Y196" i="1"/>
  <c r="CK196" i="1"/>
  <c r="U204" i="1"/>
  <c r="BI204" i="1"/>
  <c r="U274" i="1"/>
  <c r="Y279" i="1"/>
  <c r="AG279" i="1"/>
  <c r="Y238" i="1"/>
  <c r="CK238" i="1"/>
  <c r="U253" i="1"/>
  <c r="AS253" i="1"/>
  <c r="U282" i="1"/>
  <c r="BY282" i="1"/>
  <c r="Y295" i="1"/>
  <c r="BM295" i="1"/>
  <c r="Y302" i="1"/>
  <c r="BM302" i="1"/>
  <c r="Y303" i="1"/>
  <c r="BM303" i="1"/>
  <c r="U310" i="1"/>
  <c r="U312" i="1"/>
  <c r="Y319" i="1"/>
  <c r="CK319" i="1"/>
  <c r="Y332" i="1"/>
  <c r="AG332" i="1"/>
  <c r="Y334" i="1"/>
  <c r="BU334" i="1"/>
  <c r="U342" i="1"/>
  <c r="AK342" i="1"/>
  <c r="U344" i="1"/>
  <c r="AK344" i="1"/>
  <c r="Y360" i="1"/>
  <c r="AG360" i="1"/>
  <c r="U362" i="1"/>
  <c r="Y370" i="1"/>
  <c r="AO370" i="1"/>
  <c r="U391" i="1"/>
  <c r="AC391" i="1"/>
  <c r="U394" i="1"/>
  <c r="BI394" i="1"/>
  <c r="Y401" i="1"/>
  <c r="BM401" i="1"/>
  <c r="Y407" i="1"/>
  <c r="BM407" i="1"/>
  <c r="Y408" i="1"/>
  <c r="BM408" i="1"/>
  <c r="U414" i="1"/>
  <c r="BI414" i="1"/>
  <c r="U416" i="1"/>
  <c r="BI416" i="1"/>
  <c r="Y420" i="1"/>
  <c r="BM420" i="1"/>
  <c r="U424" i="1"/>
  <c r="BA424" i="1"/>
  <c r="Y428" i="1"/>
  <c r="BE428" i="1"/>
  <c r="Y429" i="1"/>
  <c r="BE429" i="1"/>
  <c r="U436" i="1"/>
  <c r="BA436" i="1"/>
  <c r="U439" i="1"/>
  <c r="BA439" i="1"/>
  <c r="Y442" i="1"/>
  <c r="BE442" i="1"/>
  <c r="Y449" i="1"/>
  <c r="BM449" i="1"/>
  <c r="U454" i="1"/>
  <c r="BI454" i="1"/>
  <c r="Y13" i="1"/>
  <c r="AG13" i="1"/>
  <c r="Y14" i="1"/>
  <c r="AG14" i="1"/>
  <c r="U23" i="1"/>
  <c r="AC23" i="1"/>
  <c r="Y28" i="1"/>
  <c r="AG28" i="1"/>
  <c r="U30" i="1"/>
  <c r="AC30" i="1"/>
  <c r="Y33" i="1"/>
  <c r="BE33" i="1"/>
  <c r="Y34" i="1"/>
  <c r="AG34" i="1"/>
  <c r="U44" i="1"/>
  <c r="AK44" i="1"/>
  <c r="Y47" i="1"/>
  <c r="AO47" i="1"/>
  <c r="U49" i="1"/>
  <c r="AK49" i="1"/>
  <c r="Y53" i="1"/>
  <c r="AO53" i="1"/>
  <c r="Y54" i="1"/>
  <c r="AO54" i="1"/>
  <c r="U63" i="1"/>
  <c r="AK63" i="1"/>
  <c r="Y66" i="1"/>
  <c r="AO66" i="1"/>
  <c r="U70" i="1"/>
  <c r="AS70" i="1"/>
  <c r="Y78" i="1"/>
  <c r="BM78" i="1"/>
  <c r="Y81" i="1"/>
  <c r="U99" i="1"/>
  <c r="Y105" i="1"/>
  <c r="CK105" i="1"/>
  <c r="U111" i="1"/>
  <c r="AK111" i="1"/>
  <c r="Y115" i="1"/>
  <c r="AO115" i="1"/>
  <c r="Y116" i="1"/>
  <c r="AO116" i="1"/>
  <c r="U121" i="1"/>
  <c r="AK121" i="1"/>
  <c r="U124" i="1"/>
  <c r="AK124" i="1"/>
  <c r="Y128" i="1"/>
  <c r="AO128" i="1"/>
  <c r="U130" i="1"/>
  <c r="AK130" i="1"/>
  <c r="Y133" i="1"/>
  <c r="AO133" i="1"/>
  <c r="Y135" i="1"/>
  <c r="AG135" i="1"/>
  <c r="U142" i="1"/>
  <c r="U144" i="1"/>
  <c r="CG144" i="1"/>
  <c r="Y147" i="1"/>
  <c r="CK147" i="1"/>
  <c r="U150" i="1"/>
  <c r="Y209" i="1"/>
  <c r="U163" i="1"/>
  <c r="Y183" i="1"/>
  <c r="U187" i="1"/>
  <c r="AC187" i="1"/>
  <c r="Y190" i="1"/>
  <c r="Y191" i="1"/>
  <c r="CK191" i="1"/>
  <c r="U197" i="1"/>
  <c r="CG197" i="1"/>
  <c r="U199" i="1"/>
  <c r="CG199" i="1"/>
  <c r="Y273" i="1"/>
  <c r="BM273" i="1"/>
  <c r="U275" i="1"/>
  <c r="Y280" i="1"/>
  <c r="BU280" i="1"/>
  <c r="Y240" i="1"/>
  <c r="CK240" i="1"/>
  <c r="U246" i="1"/>
  <c r="CG246" i="1"/>
  <c r="U283" i="1"/>
  <c r="CG283" i="1"/>
  <c r="Y298" i="1"/>
  <c r="AW298" i="1"/>
  <c r="U307" i="1"/>
  <c r="BI307" i="1"/>
  <c r="Y311" i="1"/>
  <c r="U315" i="1"/>
  <c r="Y320" i="1"/>
  <c r="CK320" i="1"/>
  <c r="Y329" i="1"/>
  <c r="AG329" i="1"/>
  <c r="U340" i="1"/>
  <c r="AK340" i="1"/>
  <c r="Y343" i="1"/>
  <c r="AO343" i="1"/>
  <c r="U356" i="1"/>
  <c r="AK356" i="1"/>
  <c r="Y361" i="1"/>
  <c r="AW361" i="1"/>
  <c r="Y362" i="1"/>
  <c r="Y393" i="1"/>
  <c r="BM393" i="1"/>
  <c r="U395" i="1"/>
  <c r="AC395" i="1"/>
  <c r="Y402" i="1"/>
  <c r="BM402" i="1"/>
  <c r="Y403" i="1"/>
  <c r="BM403" i="1"/>
  <c r="U411" i="1"/>
  <c r="BI411" i="1"/>
  <c r="Y415" i="1"/>
  <c r="BM415" i="1"/>
  <c r="U417" i="1"/>
  <c r="BI417" i="1"/>
  <c r="Y421" i="1"/>
  <c r="BM421" i="1"/>
  <c r="Y424" i="1"/>
  <c r="BE424" i="1"/>
  <c r="U432" i="1"/>
  <c r="BA432" i="1"/>
  <c r="Y437" i="1"/>
  <c r="BE437" i="1"/>
  <c r="U440" i="1"/>
  <c r="BA440" i="1"/>
  <c r="Y443" i="1"/>
  <c r="BE443" i="1"/>
  <c r="Y444" i="1"/>
  <c r="BE444" i="1"/>
  <c r="U452" i="1"/>
  <c r="BI452" i="1"/>
  <c r="Y10" i="1"/>
  <c r="AG10" i="1"/>
  <c r="Y15" i="1"/>
  <c r="AG15" i="1"/>
  <c r="Y20" i="1"/>
  <c r="AG20" i="1"/>
  <c r="Y27" i="1"/>
  <c r="AG27" i="1"/>
  <c r="Y31" i="1"/>
  <c r="AG31" i="1"/>
  <c r="Y35" i="1"/>
  <c r="AG35" i="1"/>
  <c r="Y41" i="1"/>
  <c r="AO41" i="1"/>
  <c r="Y46" i="1"/>
  <c r="AO46" i="1"/>
  <c r="Y51" i="1"/>
  <c r="AO51" i="1"/>
  <c r="Y55" i="1"/>
  <c r="AO55" i="1"/>
  <c r="Y60" i="1"/>
  <c r="AO60" i="1"/>
  <c r="Y65" i="1"/>
  <c r="AO65" i="1"/>
  <c r="Y72" i="1"/>
  <c r="Y86" i="1"/>
  <c r="BM86" i="1"/>
  <c r="Y95" i="1"/>
  <c r="AW95" i="1"/>
  <c r="Y104" i="1"/>
  <c r="Y112" i="1"/>
  <c r="AO112" i="1"/>
  <c r="Y117" i="1"/>
  <c r="AO117" i="1"/>
  <c r="Y121" i="1"/>
  <c r="AO121" i="1"/>
  <c r="Y126" i="1"/>
  <c r="AO126" i="1"/>
  <c r="Y131" i="1"/>
  <c r="AO131" i="1"/>
  <c r="Y136" i="1"/>
  <c r="AO136" i="1"/>
  <c r="Y142" i="1"/>
  <c r="Y146" i="1"/>
  <c r="Y151" i="1"/>
  <c r="Y159" i="1"/>
  <c r="Y163" i="1"/>
  <c r="Y177" i="1"/>
  <c r="CK177" i="1"/>
  <c r="Y188" i="1"/>
  <c r="AW188" i="1"/>
  <c r="Y192" i="1"/>
  <c r="Y197" i="1"/>
  <c r="CK197" i="1"/>
  <c r="Y204" i="1"/>
  <c r="BM204" i="1"/>
  <c r="Y277" i="1"/>
  <c r="Y237" i="1"/>
  <c r="Y246" i="1"/>
  <c r="CK246" i="1"/>
  <c r="Y253" i="1"/>
  <c r="Y300" i="1"/>
  <c r="AW300" i="1"/>
  <c r="Y304" i="1"/>
  <c r="Y310" i="1"/>
  <c r="AW310" i="1"/>
  <c r="Y316" i="1"/>
  <c r="AW316" i="1"/>
  <c r="Y330" i="1"/>
  <c r="AG330" i="1"/>
  <c r="Y335" i="1"/>
  <c r="BM335" i="1"/>
  <c r="Y342" i="1"/>
  <c r="AO342" i="1"/>
  <c r="Y357" i="1"/>
  <c r="AO357" i="1"/>
  <c r="Y368" i="1"/>
  <c r="AO368" i="1"/>
  <c r="Y391" i="1"/>
  <c r="AG391" i="1"/>
  <c r="Y398" i="1"/>
  <c r="AO398" i="1"/>
  <c r="Y404" i="1"/>
  <c r="BM404" i="1"/>
  <c r="Y409" i="1"/>
  <c r="BM409" i="1"/>
  <c r="Y414" i="1"/>
  <c r="BM414" i="1"/>
  <c r="Y419" i="1"/>
  <c r="BM419" i="1"/>
  <c r="Y425" i="1"/>
  <c r="BE425" i="1"/>
  <c r="Y430" i="1"/>
  <c r="BE430" i="1"/>
  <c r="Y436" i="1"/>
  <c r="BE436" i="1"/>
  <c r="Y441" i="1"/>
  <c r="BE441" i="1"/>
  <c r="Y445" i="1"/>
  <c r="BE445" i="1"/>
  <c r="Y450" i="1"/>
  <c r="BM450" i="1"/>
  <c r="Y454" i="1"/>
  <c r="BM454" i="1"/>
  <c r="U11" i="1"/>
  <c r="AC11" i="1"/>
  <c r="U16" i="1"/>
  <c r="AC16" i="1"/>
  <c r="U21" i="1"/>
  <c r="AC21" i="1"/>
  <c r="U28" i="1"/>
  <c r="AC28" i="1"/>
  <c r="U32" i="1"/>
  <c r="AC32" i="1"/>
  <c r="U36" i="1"/>
  <c r="AC36" i="1"/>
  <c r="U42" i="1"/>
  <c r="AK42" i="1"/>
  <c r="U47" i="1"/>
  <c r="AK47" i="1"/>
  <c r="U52" i="1"/>
  <c r="AK52" i="1"/>
  <c r="U57" i="1"/>
  <c r="AK57" i="1"/>
  <c r="U62" i="1"/>
  <c r="AK62" i="1"/>
  <c r="U66" i="1"/>
  <c r="AK66" i="1"/>
  <c r="U76" i="1"/>
  <c r="U90" i="1"/>
  <c r="AS90" i="1"/>
  <c r="U96" i="1"/>
  <c r="U105" i="1"/>
  <c r="CG105" i="1"/>
  <c r="U113" i="1"/>
  <c r="AK113" i="1"/>
  <c r="U118" i="1"/>
  <c r="AK118" i="1"/>
  <c r="U122" i="1"/>
  <c r="AC122" i="1"/>
  <c r="U128" i="1"/>
  <c r="AK128" i="1"/>
  <c r="U132" i="1"/>
  <c r="AK132" i="1"/>
  <c r="U137" i="1"/>
  <c r="AC137" i="1"/>
  <c r="U143" i="1"/>
  <c r="BI143" i="1"/>
  <c r="U147" i="1"/>
  <c r="CG147" i="1"/>
  <c r="U206" i="1"/>
  <c r="U160" i="1"/>
  <c r="U170" i="1"/>
  <c r="U183" i="1"/>
  <c r="U189" i="1"/>
  <c r="U194" i="1"/>
  <c r="BQ194" i="1"/>
  <c r="U198" i="1"/>
  <c r="CG198" i="1"/>
  <c r="U273" i="1"/>
  <c r="BI273" i="1"/>
  <c r="U279" i="1"/>
  <c r="AC279" i="1"/>
  <c r="U243" i="1"/>
  <c r="U247" i="1"/>
  <c r="BI247" i="1"/>
  <c r="U295" i="1"/>
  <c r="BI295" i="1"/>
  <c r="U301" i="1"/>
  <c r="BI301" i="1"/>
  <c r="U305" i="1"/>
  <c r="U311" i="1"/>
  <c r="U319" i="1"/>
  <c r="CG319" i="1"/>
  <c r="U331" i="1"/>
  <c r="AC331" i="1"/>
  <c r="U338" i="1"/>
  <c r="AS338" i="1"/>
  <c r="U343" i="1"/>
  <c r="AK343" i="1"/>
  <c r="U360" i="1"/>
  <c r="AC360" i="1"/>
  <c r="U369" i="1"/>
  <c r="AK369" i="1"/>
  <c r="U393" i="1"/>
  <c r="BI393" i="1"/>
  <c r="U401" i="1"/>
  <c r="BI401" i="1"/>
  <c r="U406" i="1"/>
  <c r="BI406" i="1"/>
  <c r="U410" i="1"/>
  <c r="BI410" i="1"/>
  <c r="U415" i="1"/>
  <c r="BI415" i="1"/>
  <c r="U420" i="1"/>
  <c r="BI420" i="1"/>
  <c r="U427" i="1"/>
  <c r="BA427" i="1"/>
  <c r="U431" i="1"/>
  <c r="BA431" i="1"/>
  <c r="U437" i="1"/>
  <c r="BA437" i="1"/>
  <c r="U442" i="1"/>
  <c r="BA442" i="1"/>
  <c r="U447" i="1"/>
  <c r="U451" i="1"/>
  <c r="BI451" i="1"/>
  <c r="U68" i="1"/>
  <c r="BI3" i="1"/>
  <c r="AM3" i="1"/>
  <c r="Y3" i="1"/>
  <c r="AG3" i="1"/>
  <c r="U9" i="1"/>
  <c r="AC9" i="1"/>
  <c r="U3" i="1"/>
  <c r="AK3" i="1"/>
  <c r="BM3" i="1"/>
  <c r="BC3" i="1"/>
  <c r="AS3" i="1"/>
  <c r="AU3" i="1"/>
  <c r="BE3" i="1"/>
  <c r="AE3" i="1"/>
  <c r="BA3" i="1"/>
  <c r="AW3" i="1"/>
  <c r="BK3" i="1"/>
  <c r="Y9" i="1"/>
  <c r="AG9" i="1"/>
  <c r="Y68" i="1"/>
  <c r="BM87" i="1"/>
  <c r="AK122" i="1"/>
  <c r="AO137" i="1"/>
  <c r="BI305" i="1"/>
  <c r="BY305" i="1"/>
  <c r="CG160" i="1"/>
  <c r="BQ160" i="1"/>
  <c r="CK104" i="1"/>
  <c r="CC104" i="1"/>
  <c r="AC188" i="1"/>
  <c r="CG188" i="1"/>
  <c r="BI304" i="1"/>
  <c r="BQ304" i="1"/>
  <c r="CK160" i="1"/>
  <c r="BU160" i="1"/>
  <c r="CG327" i="1"/>
  <c r="BY327" i="1"/>
  <c r="BM70" i="1"/>
  <c r="CK70" i="1"/>
  <c r="BQ209" i="1"/>
  <c r="BY209" i="1"/>
  <c r="CC326" i="1"/>
  <c r="BU326" i="1"/>
  <c r="CK172" i="1"/>
  <c r="BU172" i="1"/>
  <c r="BQ190" i="1"/>
  <c r="CG190" i="1"/>
  <c r="AK364" i="1"/>
  <c r="BY364" i="1"/>
  <c r="BI311" i="1"/>
  <c r="BQ311" i="1"/>
  <c r="BM277" i="1"/>
  <c r="CC277" i="1"/>
  <c r="BM311" i="1"/>
  <c r="BU311" i="1"/>
  <c r="BI69" i="1"/>
  <c r="CG69" i="1"/>
  <c r="CG162" i="1"/>
  <c r="BQ162" i="1"/>
  <c r="BQ100" i="1"/>
  <c r="CG100" i="1"/>
  <c r="BM275" i="1"/>
  <c r="CK275" i="1"/>
  <c r="BM99" i="1"/>
  <c r="CK99" i="1"/>
  <c r="BY377" i="1"/>
  <c r="BQ377" i="1"/>
  <c r="AC192" i="1"/>
  <c r="CG192" i="1"/>
  <c r="CK327" i="1"/>
  <c r="CC327" i="1"/>
  <c r="AS191" i="1"/>
  <c r="CG191" i="1"/>
  <c r="CK159" i="1"/>
  <c r="CC159" i="1"/>
  <c r="BI275" i="1"/>
  <c r="CG275" i="1"/>
  <c r="CG163" i="1"/>
  <c r="BY163" i="1"/>
  <c r="BI99" i="1"/>
  <c r="CG99" i="1"/>
  <c r="AC362" i="1"/>
  <c r="CG362" i="1"/>
  <c r="BI310" i="1"/>
  <c r="CG310" i="1"/>
  <c r="BI274" i="1"/>
  <c r="CG274" i="1"/>
  <c r="CG184" i="1"/>
  <c r="BQ184" i="1"/>
  <c r="AC316" i="1"/>
  <c r="BY316" i="1"/>
  <c r="CC324" i="1"/>
  <c r="BU324" i="1"/>
  <c r="CG176" i="1"/>
  <c r="BY176" i="1"/>
  <c r="BM69" i="1"/>
  <c r="CK69" i="1"/>
  <c r="AO338" i="1"/>
  <c r="BU338" i="1"/>
  <c r="CG161" i="1"/>
  <c r="BY161" i="1"/>
  <c r="CK103" i="1"/>
  <c r="BU103" i="1"/>
  <c r="BM274" i="1"/>
  <c r="CK274" i="1"/>
  <c r="CK194" i="1"/>
  <c r="BU194" i="1"/>
  <c r="CG103" i="1"/>
  <c r="BQ103" i="1"/>
  <c r="AO364" i="1"/>
  <c r="CC364" i="1"/>
  <c r="BY324" i="1"/>
  <c r="BQ324" i="1"/>
  <c r="CG195" i="1"/>
  <c r="BY195" i="1"/>
  <c r="AG96" i="1"/>
  <c r="BU96" i="1"/>
  <c r="BU156" i="1"/>
  <c r="CK156" i="1"/>
  <c r="AC300" i="1"/>
  <c r="CG300" i="1"/>
  <c r="CC377" i="1"/>
  <c r="BU377" i="1"/>
  <c r="CK195" i="1"/>
  <c r="CC195" i="1"/>
  <c r="AG138" i="1"/>
  <c r="CK138" i="1"/>
  <c r="BM439" i="1"/>
  <c r="AG185" i="1"/>
  <c r="BM390" i="1"/>
  <c r="AS304" i="1"/>
  <c r="BI437" i="1"/>
  <c r="BA417" i="1"/>
  <c r="AS69" i="1"/>
  <c r="AO331" i="1"/>
  <c r="AG181" i="1"/>
  <c r="AC117" i="1"/>
  <c r="AG87" i="1"/>
  <c r="BI246" i="1"/>
  <c r="BI198" i="1"/>
  <c r="AK330" i="1"/>
  <c r="BI398" i="1"/>
  <c r="BM368" i="1"/>
  <c r="AC320" i="1"/>
  <c r="AW364" i="1"/>
  <c r="AG322" i="1"/>
  <c r="BM434" i="1"/>
  <c r="BM437" i="1"/>
  <c r="AC307" i="1"/>
  <c r="AS274" i="1"/>
  <c r="AW99" i="1"/>
  <c r="BA420" i="1"/>
  <c r="BI389" i="1"/>
  <c r="AG379" i="1"/>
  <c r="BM369" i="1"/>
  <c r="AC181" i="1"/>
  <c r="BM389" i="1"/>
  <c r="BA414" i="1"/>
  <c r="AS300" i="1"/>
  <c r="AS188" i="1"/>
  <c r="AW70" i="1"/>
  <c r="BI436" i="1"/>
  <c r="BM325" i="1"/>
  <c r="AC321" i="1"/>
  <c r="AS316" i="1"/>
  <c r="AK107" i="1"/>
  <c r="AS364" i="1"/>
  <c r="BM391" i="1"/>
  <c r="BE410" i="1"/>
  <c r="AK338" i="1"/>
  <c r="BQ338" i="1"/>
  <c r="AC90" i="1"/>
  <c r="BQ90" i="1"/>
  <c r="AG316" i="1"/>
  <c r="CC316" i="1"/>
  <c r="AG361" i="1"/>
  <c r="CK361" i="1"/>
  <c r="CG150" i="1"/>
  <c r="BQ150" i="1"/>
  <c r="CK162" i="1"/>
  <c r="BU162" i="1"/>
  <c r="AG139" i="1"/>
  <c r="BU139" i="1"/>
  <c r="CG72" i="1"/>
  <c r="BY72" i="1"/>
  <c r="BI79" i="1"/>
  <c r="CG79" i="1"/>
  <c r="AG315" i="1"/>
  <c r="BU315" i="1"/>
  <c r="CK150" i="1"/>
  <c r="BU150" i="1"/>
  <c r="BM79" i="1"/>
  <c r="CK79" i="1"/>
  <c r="BY375" i="1"/>
  <c r="BQ375" i="1"/>
  <c r="AC361" i="1"/>
  <c r="CG361" i="1"/>
  <c r="AC96" i="1"/>
  <c r="BQ96" i="1"/>
  <c r="AG300" i="1"/>
  <c r="CK300" i="1"/>
  <c r="AG188" i="1"/>
  <c r="CK188" i="1"/>
  <c r="CK151" i="1"/>
  <c r="CC151" i="1"/>
  <c r="CK72" i="1"/>
  <c r="CC72" i="1"/>
  <c r="AG362" i="1"/>
  <c r="CK362" i="1"/>
  <c r="BU190" i="1"/>
  <c r="CK190" i="1"/>
  <c r="BU209" i="1"/>
  <c r="CC209" i="1"/>
  <c r="AW81" i="1"/>
  <c r="CC81" i="1"/>
  <c r="CG104" i="1"/>
  <c r="BY104" i="1"/>
  <c r="BI277" i="1"/>
  <c r="BY277" i="1"/>
  <c r="BM100" i="1"/>
  <c r="CK100" i="1"/>
  <c r="BY207" i="1"/>
  <c r="CG207" i="1"/>
  <c r="CK211" i="1"/>
  <c r="BU211" i="1"/>
  <c r="AS238" i="1"/>
  <c r="CG238" i="1"/>
  <c r="CG159" i="1"/>
  <c r="BY159" i="1"/>
  <c r="CG220" i="1"/>
  <c r="BQ220" i="1"/>
  <c r="CC207" i="1"/>
  <c r="CK207" i="1"/>
  <c r="BQ156" i="1"/>
  <c r="CG156" i="1"/>
  <c r="CG211" i="1"/>
  <c r="BQ211" i="1"/>
  <c r="CG172" i="1"/>
  <c r="BQ172" i="1"/>
  <c r="BM305" i="1"/>
  <c r="CC305" i="1"/>
  <c r="AK366" i="1"/>
  <c r="BY366" i="1"/>
  <c r="BM304" i="1"/>
  <c r="BU304" i="1"/>
  <c r="AG192" i="1"/>
  <c r="CK192" i="1"/>
  <c r="AC315" i="1"/>
  <c r="BQ315" i="1"/>
  <c r="AC189" i="1"/>
  <c r="CG189" i="1"/>
  <c r="BI206" i="1"/>
  <c r="BQ206" i="1"/>
  <c r="BM310" i="1"/>
  <c r="CK310" i="1"/>
  <c r="CK163" i="1"/>
  <c r="CC163" i="1"/>
  <c r="BI70" i="1"/>
  <c r="CG70" i="1"/>
  <c r="BI312" i="1"/>
  <c r="BY312" i="1"/>
  <c r="AG189" i="1"/>
  <c r="CK189" i="1"/>
  <c r="BM206" i="1"/>
  <c r="BU206" i="1"/>
  <c r="AG91" i="1"/>
  <c r="CC91" i="1"/>
  <c r="CG151" i="1"/>
  <c r="BY151" i="1"/>
  <c r="CC375" i="1"/>
  <c r="BU375" i="1"/>
  <c r="CK220" i="1"/>
  <c r="BU220" i="1"/>
  <c r="CK282" i="1"/>
  <c r="CC282" i="1"/>
  <c r="CK184" i="1"/>
  <c r="BU184" i="1"/>
  <c r="AG90" i="1"/>
  <c r="BU90" i="1"/>
  <c r="AO366" i="1"/>
  <c r="CC366" i="1"/>
  <c r="BY326" i="1"/>
  <c r="BQ326" i="1"/>
  <c r="CK176" i="1"/>
  <c r="CC176" i="1"/>
  <c r="BU374" i="1"/>
  <c r="CC374" i="1"/>
  <c r="BM312" i="1"/>
  <c r="CC312" i="1"/>
  <c r="AC91" i="1"/>
  <c r="BY91" i="1"/>
  <c r="AC138" i="1"/>
  <c r="CG138" i="1"/>
  <c r="CK161" i="1"/>
  <c r="CC161" i="1"/>
  <c r="AC139" i="1"/>
  <c r="BQ139" i="1"/>
  <c r="BU235" i="1"/>
  <c r="CC235" i="1"/>
  <c r="BI137" i="1"/>
  <c r="BI439" i="1"/>
  <c r="AW238" i="1"/>
  <c r="BM137" i="1"/>
  <c r="AS305" i="1"/>
  <c r="BI391" i="1"/>
  <c r="AG130" i="1"/>
  <c r="BA413" i="1"/>
  <c r="AW79" i="1"/>
  <c r="AC341" i="1"/>
  <c r="AW277" i="1"/>
  <c r="AS311" i="1"/>
  <c r="BE416" i="1"/>
  <c r="AW138" i="1"/>
  <c r="BI283" i="1"/>
  <c r="AW274" i="1"/>
  <c r="AW206" i="1"/>
  <c r="AS206" i="1"/>
  <c r="AG133" i="1"/>
  <c r="AC132" i="1"/>
  <c r="AG132" i="1"/>
  <c r="AS99" i="1"/>
  <c r="AS96" i="1"/>
  <c r="AC379" i="1"/>
  <c r="AG340" i="1"/>
  <c r="AO329" i="1"/>
  <c r="BE420" i="1"/>
  <c r="AS362" i="1"/>
  <c r="BM373" i="1"/>
  <c r="BI370" i="1"/>
  <c r="BM66" i="1"/>
  <c r="BA410" i="1"/>
  <c r="AK359" i="1"/>
  <c r="AG341" i="1"/>
  <c r="AO332" i="1"/>
  <c r="AO330" i="1"/>
  <c r="AW189" i="1"/>
  <c r="BM147" i="1"/>
  <c r="AW91" i="1"/>
  <c r="AS91" i="1"/>
  <c r="BI368" i="1"/>
  <c r="AC322" i="1"/>
  <c r="AG319" i="1"/>
  <c r="AW315" i="1"/>
  <c r="AS312" i="1"/>
  <c r="AW311" i="1"/>
  <c r="BM136" i="1"/>
  <c r="BM397" i="1"/>
  <c r="BA415" i="1"/>
  <c r="AG307" i="1"/>
  <c r="BE411" i="1"/>
  <c r="AO359" i="1"/>
  <c r="BE417" i="1"/>
  <c r="BI87" i="1"/>
  <c r="AC190" i="1"/>
  <c r="AC40" i="1"/>
  <c r="AG40" i="1"/>
  <c r="BM296" i="1"/>
  <c r="AC301" i="1"/>
  <c r="AC33" i="1"/>
  <c r="BI207" i="1"/>
  <c r="AG301" i="1"/>
  <c r="BA36" i="1"/>
  <c r="BU237" i="1"/>
  <c r="CC237" i="1"/>
  <c r="AG191" i="1"/>
  <c r="BU191" i="1"/>
  <c r="CK76" i="1"/>
  <c r="CC76" i="1"/>
  <c r="BQ168" i="1"/>
  <c r="BY168" i="1"/>
  <c r="BY201" i="1"/>
  <c r="BQ201" i="1"/>
  <c r="BQ166" i="1"/>
  <c r="BY166" i="1"/>
  <c r="BU233" i="1"/>
  <c r="CC233" i="1"/>
  <c r="BU166" i="1"/>
  <c r="CC166" i="1"/>
  <c r="BY75" i="1"/>
  <c r="BQ75" i="1"/>
  <c r="BU178" i="1"/>
  <c r="CK178" i="1"/>
  <c r="BU200" i="1"/>
  <c r="CK200" i="1"/>
  <c r="BM148" i="1"/>
  <c r="CK148" i="1"/>
  <c r="CG216" i="1"/>
  <c r="BY216" i="1"/>
  <c r="CG76" i="1"/>
  <c r="BY76" i="1"/>
  <c r="CK183" i="1"/>
  <c r="CC183" i="1"/>
  <c r="CC157" i="1"/>
  <c r="BU157" i="1"/>
  <c r="BU214" i="1"/>
  <c r="CK214" i="1"/>
  <c r="BY88" i="1"/>
  <c r="BQ88" i="1"/>
  <c r="CG222" i="1"/>
  <c r="BQ222" i="1"/>
  <c r="BQ173" i="1"/>
  <c r="CG173" i="1"/>
  <c r="BQ83" i="1"/>
  <c r="CG83" i="1"/>
  <c r="CK170" i="1"/>
  <c r="CC170" i="1"/>
  <c r="BY174" i="1"/>
  <c r="BQ174" i="1"/>
  <c r="BU106" i="1"/>
  <c r="CK106" i="1"/>
  <c r="BQ223" i="1"/>
  <c r="CG223" i="1"/>
  <c r="AC95" i="1"/>
  <c r="BY95" i="1"/>
  <c r="CC94" i="1"/>
  <c r="BU94" i="1"/>
  <c r="BI81" i="1"/>
  <c r="BQ81" i="1"/>
  <c r="BY297" i="1"/>
  <c r="BQ297" i="1"/>
  <c r="CC75" i="1"/>
  <c r="BU75" i="1"/>
  <c r="CG243" i="1"/>
  <c r="BY243" i="1"/>
  <c r="BM253" i="1"/>
  <c r="CK253" i="1"/>
  <c r="CK146" i="1"/>
  <c r="BU146" i="1"/>
  <c r="BM238" i="1"/>
  <c r="BU238" i="1"/>
  <c r="CC285" i="1"/>
  <c r="BU285" i="1"/>
  <c r="BU173" i="1"/>
  <c r="CK173" i="1"/>
  <c r="BY101" i="1"/>
  <c r="BQ101" i="1"/>
  <c r="CC218" i="1"/>
  <c r="BU218" i="1"/>
  <c r="CC167" i="1"/>
  <c r="BU167" i="1"/>
  <c r="CC224" i="1"/>
  <c r="BU224" i="1"/>
  <c r="CC182" i="1"/>
  <c r="BU182" i="1"/>
  <c r="CC101" i="1"/>
  <c r="BU101" i="1"/>
  <c r="CK243" i="1"/>
  <c r="CC243" i="1"/>
  <c r="BY215" i="1"/>
  <c r="BQ215" i="1"/>
  <c r="BQ178" i="1"/>
  <c r="CG178" i="1"/>
  <c r="BY157" i="1"/>
  <c r="BQ157" i="1"/>
  <c r="CK202" i="1"/>
  <c r="CC202" i="1"/>
  <c r="CK213" i="1"/>
  <c r="BU213" i="1"/>
  <c r="BY236" i="1"/>
  <c r="BQ236" i="1"/>
  <c r="CG225" i="1"/>
  <c r="BY225" i="1"/>
  <c r="BQ208" i="1"/>
  <c r="BY208" i="1"/>
  <c r="AC298" i="1"/>
  <c r="BY298" i="1"/>
  <c r="BQ164" i="1"/>
  <c r="CG164" i="1"/>
  <c r="BU226" i="1"/>
  <c r="CK226" i="1"/>
  <c r="CK216" i="1"/>
  <c r="CC216" i="1"/>
  <c r="BY167" i="1"/>
  <c r="BQ167" i="1"/>
  <c r="CK225" i="1"/>
  <c r="CC225" i="1"/>
  <c r="BU168" i="1"/>
  <c r="CC168" i="1"/>
  <c r="BU208" i="1"/>
  <c r="CC208" i="1"/>
  <c r="BM232" i="1"/>
  <c r="AW148" i="1"/>
  <c r="BI80" i="1"/>
  <c r="AO3" i="1"/>
  <c r="BI100" i="1"/>
  <c r="BM82" i="1"/>
  <c r="AG190" i="1"/>
  <c r="AS95" i="1"/>
  <c r="BM80" i="1"/>
  <c r="BI278" i="1"/>
  <c r="AC136" i="1"/>
  <c r="AG136" i="1"/>
  <c r="BI5" i="1"/>
  <c r="BM5" i="1"/>
  <c r="CG183" i="1"/>
  <c r="BY183" i="1"/>
  <c r="BI148" i="1"/>
  <c r="CG148" i="1"/>
  <c r="BQ106" i="1"/>
  <c r="CG106" i="1"/>
  <c r="CC201" i="1"/>
  <c r="BU201" i="1"/>
  <c r="CC215" i="1"/>
  <c r="BU215" i="1"/>
  <c r="BU164" i="1"/>
  <c r="CK164" i="1"/>
  <c r="CC242" i="1"/>
  <c r="BU242" i="1"/>
  <c r="CC297" i="1"/>
  <c r="BU297" i="1"/>
  <c r="BQ221" i="1"/>
  <c r="CG221" i="1"/>
  <c r="BU212" i="1"/>
  <c r="CK212" i="1"/>
  <c r="CC165" i="1"/>
  <c r="BU165" i="1"/>
  <c r="CC236" i="1"/>
  <c r="BU236" i="1"/>
  <c r="BY285" i="1"/>
  <c r="BQ285" i="1"/>
  <c r="BY169" i="1"/>
  <c r="BQ169" i="1"/>
  <c r="BQ217" i="1"/>
  <c r="CG217" i="1"/>
  <c r="AG95" i="1"/>
  <c r="CC95" i="1"/>
  <c r="AG298" i="1"/>
  <c r="CC298" i="1"/>
  <c r="BM280" i="1"/>
  <c r="CC280" i="1"/>
  <c r="BU83" i="1"/>
  <c r="CK83" i="1"/>
  <c r="BQ233" i="1"/>
  <c r="BY233" i="1"/>
  <c r="CC174" i="1"/>
  <c r="BU174" i="1"/>
  <c r="BQ241" i="1"/>
  <c r="CG241" i="1"/>
  <c r="BQ212" i="1"/>
  <c r="CG212" i="1"/>
  <c r="BY108" i="1"/>
  <c r="BQ108" i="1"/>
  <c r="BU145" i="1"/>
  <c r="CK145" i="1"/>
  <c r="BU284" i="1"/>
  <c r="CK284" i="1"/>
  <c r="CC169" i="1"/>
  <c r="BU169" i="1"/>
  <c r="CK222" i="1"/>
  <c r="BU222" i="1"/>
  <c r="BU221" i="1"/>
  <c r="CK221" i="1"/>
  <c r="BI280" i="1"/>
  <c r="BY280" i="1"/>
  <c r="BY94" i="1"/>
  <c r="BQ94" i="1"/>
  <c r="CG170" i="1"/>
  <c r="BY170" i="1"/>
  <c r="BM81" i="1"/>
  <c r="BU81" i="1"/>
  <c r="BI253" i="1"/>
  <c r="CG253" i="1"/>
  <c r="CG146" i="1"/>
  <c r="BQ146" i="1"/>
  <c r="BU223" i="1"/>
  <c r="CK223" i="1"/>
  <c r="BU241" i="1"/>
  <c r="CK241" i="1"/>
  <c r="CC88" i="1"/>
  <c r="BU88" i="1"/>
  <c r="BI238" i="1"/>
  <c r="BQ238" i="1"/>
  <c r="BY224" i="1"/>
  <c r="BQ224" i="1"/>
  <c r="BQ284" i="1"/>
  <c r="CG284" i="1"/>
  <c r="BY179" i="1"/>
  <c r="BQ179" i="1"/>
  <c r="BY165" i="1"/>
  <c r="BQ165" i="1"/>
  <c r="BY182" i="1"/>
  <c r="BQ182" i="1"/>
  <c r="CG202" i="1"/>
  <c r="BY202" i="1"/>
  <c r="BQ226" i="1"/>
  <c r="CG226" i="1"/>
  <c r="BQ200" i="1"/>
  <c r="CG200" i="1"/>
  <c r="BQ74" i="1"/>
  <c r="CG74" i="1"/>
  <c r="CC108" i="1"/>
  <c r="BU108" i="1"/>
  <c r="BU217" i="1"/>
  <c r="CK217" i="1"/>
  <c r="BU74" i="1"/>
  <c r="CK74" i="1"/>
  <c r="CC179" i="1"/>
  <c r="BU179" i="1"/>
  <c r="AC191" i="1"/>
  <c r="BQ191" i="1"/>
  <c r="BQ145" i="1"/>
  <c r="CG145" i="1"/>
  <c r="AS280" i="1"/>
  <c r="AS81" i="1"/>
  <c r="AG33" i="1"/>
  <c r="BI232" i="1"/>
  <c r="BM278" i="1"/>
  <c r="BM156" i="1"/>
  <c r="CB459" i="1"/>
  <c r="AK137" i="1"/>
  <c r="BI296" i="1"/>
  <c r="AW280" i="1"/>
  <c r="BI82" i="1"/>
  <c r="AW253" i="1"/>
  <c r="AW191" i="1"/>
  <c r="BI144" i="1"/>
  <c r="AO122" i="1"/>
  <c r="AG93" i="1"/>
  <c r="BE36" i="1"/>
  <c r="AS298" i="1"/>
  <c r="AC93" i="1"/>
  <c r="AS209" i="1"/>
  <c r="CG209" i="1"/>
  <c r="AW209" i="1"/>
  <c r="CK209" i="1"/>
  <c r="CC227" i="1"/>
  <c r="BU227" i="1"/>
  <c r="BT459" i="1"/>
  <c r="BY227" i="1"/>
  <c r="BQ227" i="1"/>
  <c r="BQ279" i="1"/>
  <c r="BY279" i="1"/>
  <c r="BU279" i="1"/>
  <c r="CC279" i="1"/>
  <c r="AK354" i="1"/>
  <c r="V387" i="1"/>
  <c r="AO354" i="1"/>
  <c r="Z387" i="1"/>
  <c r="V228" i="1"/>
  <c r="CG372" i="1"/>
  <c r="CK372" i="1"/>
  <c r="Z228" i="1"/>
  <c r="BM231" i="1"/>
  <c r="Z270" i="1"/>
  <c r="BI231" i="1"/>
  <c r="V270" i="1"/>
  <c r="BM142" i="1"/>
  <c r="BI142" i="1"/>
  <c r="AS161" i="1"/>
  <c r="AW246" i="1"/>
  <c r="AS94" i="1"/>
  <c r="AS83" i="1"/>
  <c r="AW103" i="1"/>
  <c r="AW285" i="1"/>
  <c r="AS223" i="1"/>
  <c r="AS327" i="1"/>
  <c r="AW107" i="1"/>
  <c r="AS246" i="1"/>
  <c r="CJ459" i="1"/>
  <c r="AW150" i="1"/>
  <c r="AS226" i="1"/>
  <c r="AS101" i="1"/>
  <c r="AS373" i="1"/>
  <c r="AW169" i="1"/>
  <c r="AS169" i="1"/>
  <c r="AW324" i="1"/>
  <c r="AW220" i="1"/>
  <c r="AS103" i="1"/>
  <c r="AW390" i="1"/>
  <c r="AS227" i="1"/>
  <c r="AW240" i="1"/>
  <c r="AS144" i="1"/>
  <c r="AV459" i="1"/>
  <c r="AN459" i="1"/>
  <c r="V455" i="1"/>
  <c r="Z455" i="1"/>
  <c r="AS190" i="1"/>
  <c r="AS222" i="1"/>
  <c r="AS283" i="1"/>
  <c r="AW214" i="1"/>
  <c r="AW296" i="1"/>
  <c r="AW236" i="1"/>
  <c r="AW225" i="1"/>
  <c r="AS224" i="1"/>
  <c r="AW221" i="1"/>
  <c r="AS185" i="1"/>
  <c r="AS87" i="1"/>
  <c r="AW201" i="1"/>
  <c r="AW198" i="1"/>
  <c r="AW173" i="1"/>
  <c r="AW172" i="1"/>
  <c r="AW88" i="1"/>
  <c r="AS372" i="1"/>
  <c r="AS375" i="1"/>
  <c r="AS314" i="1"/>
  <c r="AW105" i="1"/>
  <c r="AS105" i="1"/>
  <c r="AW178" i="1"/>
  <c r="AS313" i="1"/>
  <c r="AS240" i="1"/>
  <c r="AW145" i="1"/>
  <c r="AS178" i="1"/>
  <c r="AW94" i="1"/>
  <c r="AW190" i="1"/>
  <c r="AW147" i="1"/>
  <c r="AS147" i="1"/>
  <c r="AS322" i="1"/>
  <c r="AS279" i="1"/>
  <c r="AW108" i="1"/>
  <c r="U459" i="1"/>
  <c r="AW217" i="1"/>
  <c r="AW213" i="1"/>
  <c r="AW208" i="1"/>
  <c r="AW389" i="1"/>
  <c r="AW106" i="1"/>
  <c r="AW87" i="1"/>
  <c r="AS196" i="1"/>
  <c r="AW196" i="1"/>
  <c r="AS151" i="1"/>
  <c r="AW72" i="1"/>
  <c r="AS72" i="1"/>
  <c r="AW165" i="1"/>
  <c r="AW164" i="1"/>
  <c r="AW162" i="1"/>
  <c r="AW325" i="1"/>
  <c r="AS324" i="1"/>
  <c r="AS321" i="1"/>
  <c r="AW314" i="1"/>
  <c r="BU100" i="1"/>
  <c r="AW100" i="1"/>
  <c r="BY390" i="1"/>
  <c r="AS390" i="1"/>
  <c r="CG247" i="1"/>
  <c r="AS247" i="1"/>
  <c r="AS337" i="1"/>
  <c r="BY337" i="1"/>
  <c r="CK144" i="1"/>
  <c r="AW144" i="1"/>
  <c r="AS374" i="1"/>
  <c r="BQ374" i="1"/>
  <c r="BQ235" i="1"/>
  <c r="AS235" i="1"/>
  <c r="BM447" i="1"/>
  <c r="AS216" i="1"/>
  <c r="AS177" i="1"/>
  <c r="AW222" i="1"/>
  <c r="AW241" i="1"/>
  <c r="AS202" i="1"/>
  <c r="AS195" i="1"/>
  <c r="AS165" i="1"/>
  <c r="AW159" i="1"/>
  <c r="BI447" i="1"/>
  <c r="Z97" i="1"/>
  <c r="AS198" i="1"/>
  <c r="AW179" i="1"/>
  <c r="AW176" i="1"/>
  <c r="AW207" i="1"/>
  <c r="AW224" i="1"/>
  <c r="AS197" i="1"/>
  <c r="AS220" i="1"/>
  <c r="AS243" i="1"/>
  <c r="AW243" i="1"/>
  <c r="AS74" i="1"/>
  <c r="AS170" i="1"/>
  <c r="AS162" i="1"/>
  <c r="AS323" i="1"/>
  <c r="AW320" i="1"/>
  <c r="BD459" i="1"/>
  <c r="V97" i="1"/>
  <c r="AW282" i="1"/>
  <c r="AW212" i="1"/>
  <c r="AS179" i="1"/>
  <c r="AS389" i="1"/>
  <c r="AS297" i="1"/>
  <c r="AW235" i="1"/>
  <c r="AW227" i="1"/>
  <c r="AW223" i="1"/>
  <c r="AW185" i="1"/>
  <c r="AS184" i="1"/>
  <c r="AS183" i="1"/>
  <c r="AW181" i="1"/>
  <c r="AS181" i="1"/>
  <c r="AS106" i="1"/>
  <c r="AW82" i="1"/>
  <c r="AW76" i="1"/>
  <c r="AS76" i="1"/>
  <c r="AS225" i="1"/>
  <c r="AW377" i="1"/>
  <c r="AS252" i="1"/>
  <c r="AW247" i="1"/>
  <c r="AW242" i="1"/>
  <c r="AS200" i="1"/>
  <c r="AW200" i="1"/>
  <c r="AS199" i="1"/>
  <c r="AW197" i="1"/>
  <c r="AW194" i="1"/>
  <c r="AW174" i="1"/>
  <c r="AS173" i="1"/>
  <c r="AW376" i="1"/>
  <c r="AS167" i="1"/>
  <c r="AW166" i="1"/>
  <c r="AW163" i="1"/>
  <c r="AS163" i="1"/>
  <c r="AW160" i="1"/>
  <c r="AS159" i="1"/>
  <c r="AW146" i="1"/>
  <c r="AS145" i="1"/>
  <c r="AS80" i="1"/>
  <c r="AW327" i="1"/>
  <c r="AS326" i="1"/>
  <c r="AW323" i="1"/>
  <c r="AS320" i="1"/>
  <c r="AW319" i="1"/>
  <c r="AW313" i="1"/>
  <c r="AS284" i="1"/>
  <c r="AW284" i="1"/>
  <c r="AW279" i="1"/>
  <c r="AS278" i="1"/>
  <c r="AW156" i="1"/>
  <c r="AS156" i="1"/>
  <c r="AS107" i="1"/>
  <c r="AW183" i="1"/>
  <c r="AS194" i="1"/>
  <c r="CG194" i="1"/>
  <c r="BY218" i="1"/>
  <c r="AS218" i="1"/>
  <c r="BQ214" i="1"/>
  <c r="AS214" i="1"/>
  <c r="CG282" i="1"/>
  <c r="AS282" i="1"/>
  <c r="AS237" i="1"/>
  <c r="BQ237" i="1"/>
  <c r="BY242" i="1"/>
  <c r="AS242" i="1"/>
  <c r="BQ334" i="1"/>
  <c r="AS334" i="1"/>
  <c r="CG213" i="1"/>
  <c r="AS213" i="1"/>
  <c r="AS207" i="1"/>
  <c r="AW375" i="1"/>
  <c r="AW321" i="1"/>
  <c r="AW232" i="1"/>
  <c r="AW80" i="1"/>
  <c r="AW283" i="1"/>
  <c r="AW216" i="1"/>
  <c r="AS208" i="1"/>
  <c r="AS104" i="1"/>
  <c r="AS377" i="1"/>
  <c r="AW195" i="1"/>
  <c r="AS172" i="1"/>
  <c r="AS166" i="1"/>
  <c r="BL459" i="1"/>
  <c r="AF459" i="1"/>
  <c r="X459" i="1"/>
  <c r="AS336" i="1"/>
  <c r="AW374" i="1"/>
  <c r="AW337" i="1"/>
  <c r="AW336" i="1"/>
  <c r="AW334" i="1"/>
  <c r="AW151" i="1"/>
  <c r="AS211" i="1"/>
  <c r="AS215" i="1"/>
  <c r="AS236" i="1"/>
  <c r="AS233" i="1"/>
  <c r="AW218" i="1"/>
  <c r="AS217" i="1"/>
  <c r="AW215" i="1"/>
  <c r="AW211" i="1"/>
  <c r="AW177" i="1"/>
  <c r="AS176" i="1"/>
  <c r="AW101" i="1"/>
  <c r="AS100" i="1"/>
  <c r="AW297" i="1"/>
  <c r="AS296" i="1"/>
  <c r="AW226" i="1"/>
  <c r="AW184" i="1"/>
  <c r="AW182" i="1"/>
  <c r="AS182" i="1"/>
  <c r="AS108" i="1"/>
  <c r="AW104" i="1"/>
  <c r="AS82" i="1"/>
  <c r="AW83" i="1"/>
  <c r="AW75" i="1"/>
  <c r="AS75" i="1"/>
  <c r="AS376" i="1"/>
  <c r="AS221" i="1"/>
  <c r="AW373" i="1"/>
  <c r="AW252" i="1"/>
  <c r="AW237" i="1"/>
  <c r="AS241" i="1"/>
  <c r="AW202" i="1"/>
  <c r="AS201" i="1"/>
  <c r="AW199" i="1"/>
  <c r="AS174" i="1"/>
  <c r="AS150" i="1"/>
  <c r="AS88" i="1"/>
  <c r="AW74" i="1"/>
  <c r="AW372" i="1"/>
  <c r="AW170" i="1"/>
  <c r="AW168" i="1"/>
  <c r="AS168" i="1"/>
  <c r="AW167" i="1"/>
  <c r="AS164" i="1"/>
  <c r="AW161" i="1"/>
  <c r="AS160" i="1"/>
  <c r="AS146" i="1"/>
  <c r="AW93" i="1"/>
  <c r="AS93" i="1"/>
  <c r="AW326" i="1"/>
  <c r="AS325" i="1"/>
  <c r="AW322" i="1"/>
  <c r="AS319" i="1"/>
  <c r="AS285" i="1"/>
  <c r="AW233" i="1"/>
  <c r="AS232" i="1"/>
  <c r="AW278" i="1"/>
  <c r="AW157" i="1"/>
  <c r="AS157" i="1"/>
  <c r="AS212" i="1"/>
  <c r="V317" i="1"/>
  <c r="V349" i="1"/>
  <c r="V140" i="1"/>
  <c r="Z317" i="1"/>
  <c r="V446" i="1"/>
  <c r="Z140" i="1"/>
  <c r="V422" i="1"/>
  <c r="Z446" i="1"/>
  <c r="Z399" i="1"/>
  <c r="Z109" i="1"/>
  <c r="V399" i="1"/>
  <c r="Z422" i="1"/>
  <c r="Z67" i="1"/>
  <c r="V109" i="1"/>
  <c r="Z349" i="1"/>
  <c r="V67" i="1"/>
  <c r="Z38" i="1"/>
  <c r="AC3" i="1"/>
  <c r="V38" i="1"/>
  <c r="BF459" i="1"/>
  <c r="BB459" i="1"/>
  <c r="AL459" i="1"/>
  <c r="AH459" i="1"/>
  <c r="AD459" i="1"/>
  <c r="AP459" i="1"/>
  <c r="CD459" i="1"/>
  <c r="BV459" i="1"/>
  <c r="CL459" i="1"/>
  <c r="AA387" i="1"/>
  <c r="D177" i="5"/>
  <c r="AA228" i="1"/>
  <c r="D181" i="5"/>
  <c r="BJ459" i="1"/>
  <c r="BN459" i="1"/>
  <c r="AA317" i="1"/>
  <c r="D179" i="5"/>
  <c r="AA270" i="1"/>
  <c r="D180" i="5"/>
  <c r="AA446" i="1"/>
  <c r="D174" i="5"/>
  <c r="AT459" i="1"/>
  <c r="AX459" i="1"/>
  <c r="CH459" i="1"/>
  <c r="BZ459" i="1"/>
  <c r="BR459" i="1"/>
  <c r="AA455" i="1"/>
  <c r="D173" i="5"/>
  <c r="Z459" i="1"/>
  <c r="AA140" i="1"/>
  <c r="D182" i="5"/>
  <c r="AA97" i="1"/>
  <c r="D184" i="5"/>
  <c r="AA38" i="1"/>
  <c r="D186" i="5"/>
  <c r="V459" i="1"/>
  <c r="AA67" i="1"/>
  <c r="D185" i="5"/>
  <c r="AA422" i="1"/>
  <c r="D175" i="5"/>
  <c r="AA399" i="1"/>
  <c r="D176" i="5"/>
  <c r="AA109" i="1"/>
  <c r="D183" i="5"/>
  <c r="AA349" i="1"/>
  <c r="D178" i="5"/>
  <c r="BG459" i="1"/>
  <c r="F43" i="5"/>
  <c r="G43" i="5"/>
  <c r="AQ459" i="1"/>
  <c r="F38" i="5"/>
  <c r="G38" i="5"/>
  <c r="BW459" i="1"/>
  <c r="F40" i="5"/>
  <c r="AI459" i="1"/>
  <c r="F37" i="5"/>
  <c r="G37" i="5"/>
  <c r="CE459" i="1"/>
  <c r="F41" i="5"/>
  <c r="CM459" i="1"/>
  <c r="F42" i="5"/>
  <c r="BO459" i="1"/>
  <c r="F44" i="5"/>
  <c r="G44" i="5"/>
  <c r="AY459" i="1"/>
  <c r="F39" i="5"/>
  <c r="G39" i="5"/>
  <c r="AA459" i="1"/>
  <c r="AA463" i="1"/>
  <c r="F34" i="5"/>
  <c r="G34" i="5"/>
  <c r="A6" i="7"/>
  <c r="A4" i="7"/>
  <c r="A7" i="7"/>
  <c r="A9" i="7"/>
  <c r="A10" i="7"/>
  <c r="A11" i="7"/>
  <c r="I12" i="1" l="1"/>
  <c r="A12" i="7" l="1"/>
  <c r="I13" i="1"/>
  <c r="A13" i="7" s="1"/>
  <c r="I14" i="1" l="1"/>
  <c r="I15" i="1" s="1"/>
  <c r="A15" i="7" s="1"/>
  <c r="A14" i="7" l="1"/>
  <c r="I16" i="1"/>
  <c r="I17" i="1" s="1"/>
  <c r="A17" i="7" l="1"/>
  <c r="I18" i="1"/>
  <c r="A18" i="7" s="1"/>
  <c r="A16" i="7"/>
  <c r="I20" i="1"/>
  <c r="A19" i="7" s="1"/>
  <c r="I21" i="1" l="1"/>
  <c r="A20" i="7" l="1"/>
  <c r="I22" i="1"/>
  <c r="A21" i="7" l="1"/>
  <c r="I23" i="1"/>
  <c r="I24" i="1" s="1"/>
  <c r="A23" i="7" s="1"/>
  <c r="A22" i="7" l="1"/>
  <c r="I25" i="1"/>
  <c r="A24" i="7" l="1"/>
  <c r="I26" i="1"/>
  <c r="A25" i="7" l="1"/>
  <c r="I27" i="1"/>
  <c r="I28" i="1" s="1"/>
  <c r="A27" i="7" s="1"/>
  <c r="I29" i="1" l="1"/>
  <c r="A28" i="7" s="1"/>
  <c r="A26" i="7"/>
  <c r="I30" i="1" l="1"/>
  <c r="A29" i="7" s="1"/>
  <c r="I31" i="1" l="1"/>
  <c r="A30" i="7" s="1"/>
  <c r="I32" i="1" l="1"/>
  <c r="A31" i="7" s="1"/>
  <c r="I33" i="1"/>
  <c r="A285" i="7" l="1"/>
  <c r="I34" i="1"/>
  <c r="A32" i="7" l="1"/>
  <c r="I35" i="1"/>
  <c r="A33" i="7" l="1"/>
  <c r="I36" i="1"/>
  <c r="A34" i="7" l="1"/>
  <c r="I37" i="1"/>
  <c r="A35" i="7" l="1"/>
  <c r="I40" i="1"/>
  <c r="A69" i="7" l="1"/>
  <c r="I41" i="1"/>
  <c r="A70" i="7" l="1"/>
  <c r="I42" i="1"/>
  <c r="A71" i="7" l="1"/>
  <c r="I44" i="1"/>
  <c r="A72" i="7" l="1"/>
  <c r="I45" i="1"/>
  <c r="A73" i="7" l="1"/>
  <c r="I46" i="1"/>
  <c r="A74" i="7" s="1"/>
  <c r="I47" i="1" l="1"/>
  <c r="A75" i="7" l="1"/>
  <c r="I48" i="1"/>
  <c r="A76" i="7" s="1"/>
  <c r="I49" i="1" l="1"/>
  <c r="A77" i="7" l="1"/>
  <c r="I51" i="1"/>
  <c r="A78" i="7" l="1"/>
  <c r="I52" i="1"/>
  <c r="A79" i="7" l="1"/>
  <c r="I53" i="1"/>
  <c r="A80" i="7" l="1"/>
  <c r="I54" i="1"/>
  <c r="A81" i="7" l="1"/>
  <c r="I55" i="1"/>
  <c r="A82" i="7" l="1"/>
  <c r="I57" i="1"/>
  <c r="A83" i="7" l="1"/>
  <c r="I58" i="1"/>
  <c r="A84" i="7" l="1"/>
  <c r="I59" i="1"/>
  <c r="A85" i="7" l="1"/>
  <c r="I60" i="1"/>
  <c r="A86" i="7" l="1"/>
  <c r="I62" i="1"/>
  <c r="A87" i="7" l="1"/>
  <c r="I63" i="1"/>
  <c r="A88" i="7" l="1"/>
  <c r="I64" i="1"/>
  <c r="A89" i="7" l="1"/>
  <c r="I65" i="1"/>
  <c r="A90" i="7" l="1"/>
  <c r="I66" i="1"/>
  <c r="A91" i="7" l="1"/>
  <c r="I69" i="1"/>
  <c r="A306" i="7" l="1"/>
  <c r="I70" i="1"/>
  <c r="A307" i="7" l="1"/>
  <c r="I72" i="1"/>
  <c r="A227" i="7" l="1"/>
  <c r="I73" i="1"/>
  <c r="A228" i="7" l="1"/>
  <c r="I74" i="1"/>
  <c r="A134" i="7" l="1"/>
  <c r="I75" i="1"/>
  <c r="A186" i="7" l="1"/>
  <c r="I76" i="1"/>
  <c r="A229" i="7" l="1"/>
  <c r="I78" i="1"/>
  <c r="A308" i="7" l="1"/>
  <c r="I79" i="1"/>
  <c r="A309" i="7" l="1"/>
  <c r="I80" i="1"/>
  <c r="A135" i="7" l="1"/>
  <c r="I81" i="1"/>
  <c r="A310" i="7" l="1"/>
  <c r="I82" i="1"/>
  <c r="A230" i="7" l="1"/>
  <c r="I83" i="1"/>
  <c r="A136" i="7" l="1"/>
  <c r="I84" i="1"/>
  <c r="A187" i="7" l="1"/>
  <c r="I86" i="1"/>
  <c r="A311" i="7" l="1"/>
  <c r="I87" i="1"/>
  <c r="A137" i="7" l="1"/>
  <c r="I88" i="1"/>
  <c r="A188" i="7" l="1"/>
  <c r="I90" i="1"/>
  <c r="A36" i="7" l="1"/>
  <c r="I91" i="1"/>
  <c r="A37" i="7" l="1"/>
  <c r="I92" i="1"/>
  <c r="A38" i="7" l="1"/>
  <c r="I93" i="1"/>
  <c r="A138" i="7" s="1"/>
  <c r="I94" i="1" l="1"/>
  <c r="A189" i="7" l="1"/>
  <c r="I95" i="1"/>
  <c r="A39" i="7" s="1"/>
  <c r="I96" i="1" l="1"/>
  <c r="A40" i="7" l="1"/>
  <c r="I99" i="1"/>
  <c r="A312" i="7" s="1"/>
  <c r="I100" i="1" l="1"/>
  <c r="A139" i="7" l="1"/>
  <c r="I101" i="1"/>
  <c r="A190" i="7" s="1"/>
  <c r="I103" i="1" l="1"/>
  <c r="A231" i="7" l="1"/>
  <c r="I104" i="1"/>
  <c r="A232" i="7" s="1"/>
  <c r="I105" i="1" l="1"/>
  <c r="A233" i="7" l="1"/>
  <c r="I106" i="1"/>
  <c r="A140" i="7" s="1"/>
  <c r="I107" i="1" l="1"/>
  <c r="A141" i="7" l="1"/>
  <c r="I108" i="1"/>
  <c r="A191" i="7" s="1"/>
  <c r="I111" i="1" l="1"/>
  <c r="A92" i="7" l="1"/>
  <c r="I112" i="1"/>
  <c r="A93" i="7" s="1"/>
  <c r="I113" i="1" l="1"/>
  <c r="A94" i="7" l="1"/>
  <c r="I114" i="1"/>
  <c r="A95" i="7" s="1"/>
  <c r="I115" i="1" l="1"/>
  <c r="A96" i="7" l="1"/>
  <c r="I116" i="1"/>
  <c r="A97" i="7" s="1"/>
  <c r="I117" i="1" l="1"/>
  <c r="A98" i="7" l="1"/>
  <c r="I118" i="1"/>
  <c r="A99" i="7" s="1"/>
  <c r="I119" i="1" l="1"/>
  <c r="A100" i="7" l="1"/>
  <c r="I120" i="1"/>
  <c r="A101" i="7" s="1"/>
  <c r="I121" i="1" l="1"/>
  <c r="A102" i="7" l="1"/>
  <c r="I122" i="1"/>
  <c r="A41" i="7" s="1"/>
  <c r="I124" i="1" l="1"/>
  <c r="A103" i="7" l="1"/>
  <c r="I125" i="1"/>
  <c r="A104" i="7" s="1"/>
  <c r="I126" i="1" l="1"/>
  <c r="A105" i="7" l="1"/>
  <c r="I128" i="1"/>
  <c r="A106" i="7" s="1"/>
  <c r="I129" i="1" l="1"/>
  <c r="A107" i="7" l="1"/>
  <c r="I130" i="1"/>
  <c r="A108" i="7" s="1"/>
  <c r="I131" i="1" l="1"/>
  <c r="A109" i="7" l="1"/>
  <c r="I132" i="1"/>
  <c r="A110" i="7" s="1"/>
  <c r="I133" i="1" l="1"/>
  <c r="A111" i="7" l="1"/>
  <c r="I135" i="1"/>
  <c r="A42" i="7" s="1"/>
  <c r="I136" i="1" l="1"/>
  <c r="A112" i="7" l="1"/>
  <c r="I137" i="1"/>
  <c r="A43" i="7" s="1"/>
  <c r="I138" i="1" l="1"/>
  <c r="A44" i="7" l="1"/>
  <c r="I139" i="1"/>
  <c r="A45" i="7" s="1"/>
  <c r="I142" i="1" l="1"/>
  <c r="A313" i="7" l="1"/>
  <c r="I143" i="1"/>
  <c r="A314" i="7" s="1"/>
  <c r="I144" i="1" l="1"/>
  <c r="A234" i="7" l="1"/>
  <c r="I145" i="1"/>
  <c r="A142" i="7" s="1"/>
  <c r="I146" i="1" l="1"/>
  <c r="A235" i="7" l="1"/>
  <c r="I147" i="1"/>
  <c r="A236" i="7" s="1"/>
  <c r="I148" i="1" l="1"/>
  <c r="A315" i="7" l="1"/>
  <c r="I150" i="1"/>
  <c r="A237" i="7" s="1"/>
  <c r="I151" i="1" l="1"/>
  <c r="A238" i="7" l="1"/>
  <c r="I153" i="1"/>
  <c r="A316" i="7" s="1"/>
  <c r="I154" i="1" l="1"/>
  <c r="A317" i="7" l="1"/>
  <c r="I155" i="1"/>
  <c r="A318" i="7" s="1"/>
  <c r="I156" i="1" l="1"/>
  <c r="A143" i="7" l="1"/>
  <c r="I157" i="1"/>
  <c r="A192" i="7" s="1"/>
  <c r="I159" i="1" l="1"/>
  <c r="A239" i="7" l="1"/>
  <c r="I160" i="1"/>
  <c r="A240" i="7" s="1"/>
  <c r="I161" i="1" l="1"/>
  <c r="A241" i="7" l="1"/>
  <c r="I162" i="1"/>
  <c r="A242" i="7" s="1"/>
  <c r="I163" i="1" l="1"/>
  <c r="A243" i="7" l="1"/>
  <c r="I164" i="1"/>
  <c r="A144" i="7" s="1"/>
  <c r="I165" i="1" l="1"/>
  <c r="A193" i="7" l="1"/>
  <c r="I166" i="1"/>
  <c r="A145" i="7" s="1"/>
  <c r="I167" i="1" l="1"/>
  <c r="A194" i="7" l="1"/>
  <c r="I168" i="1"/>
  <c r="A146" i="7" s="1"/>
  <c r="I169" i="1" l="1"/>
  <c r="A195" i="7" l="1"/>
  <c r="I170" i="1"/>
  <c r="A244" i="7" s="1"/>
  <c r="I172" i="1" l="1"/>
  <c r="A245" i="7" l="1"/>
  <c r="I173" i="1"/>
  <c r="A147" i="7" s="1"/>
  <c r="I174" i="1" l="1"/>
  <c r="A196" i="7" l="1"/>
  <c r="I176" i="1"/>
  <c r="A246" i="7" s="1"/>
  <c r="I177" i="1" l="1"/>
  <c r="A247" i="7" l="1"/>
  <c r="I178" i="1"/>
  <c r="A148" i="7" s="1"/>
  <c r="I179" i="1" l="1"/>
  <c r="A197" i="7" l="1"/>
  <c r="I181" i="1"/>
  <c r="A149" i="7" s="1"/>
  <c r="I182" i="1" l="1"/>
  <c r="A198" i="7" l="1"/>
  <c r="I183" i="1"/>
  <c r="A248" i="7" s="1"/>
  <c r="I184" i="1" l="1"/>
  <c r="A249" i="7" l="1"/>
  <c r="I185" i="1"/>
  <c r="A250" i="7" s="1"/>
  <c r="I187" i="1" l="1"/>
  <c r="A46" i="7" l="1"/>
  <c r="I188" i="1"/>
  <c r="A47" i="7" l="1"/>
  <c r="I189" i="1"/>
  <c r="A48" i="7" l="1"/>
  <c r="I190" i="1"/>
  <c r="A150" i="7" l="1"/>
  <c r="I191" i="1"/>
  <c r="A49" i="7" l="1"/>
  <c r="I192" i="1"/>
  <c r="A50" i="7" l="1"/>
  <c r="I194" i="1"/>
  <c r="A251" i="7" l="1"/>
  <c r="I195" i="1"/>
  <c r="A252" i="7" l="1"/>
  <c r="I196" i="1"/>
  <c r="A253" i="7" l="1"/>
  <c r="I197" i="1"/>
  <c r="A254" i="7" l="1"/>
  <c r="I198" i="1"/>
  <c r="A255" i="7" l="1"/>
  <c r="I199" i="1"/>
  <c r="A256" i="7" l="1"/>
  <c r="I200" i="1"/>
  <c r="A151" i="7" l="1"/>
  <c r="I201" i="1"/>
  <c r="A199" i="7" l="1"/>
  <c r="I202" i="1"/>
  <c r="A257" i="7" l="1"/>
  <c r="I204" i="1"/>
  <c r="A319" i="7" l="1"/>
  <c r="I206" i="1"/>
  <c r="A320" i="7" l="1"/>
  <c r="I207" i="1"/>
  <c r="A200" i="7" l="1"/>
  <c r="I208" i="1"/>
  <c r="A152" i="7" l="1"/>
  <c r="I209" i="1"/>
  <c r="A258" i="7" l="1"/>
  <c r="I211" i="1"/>
  <c r="A259" i="7" l="1"/>
  <c r="I212" i="1"/>
  <c r="A153" i="7" l="1"/>
  <c r="I213" i="1"/>
  <c r="A260" i="7" l="1"/>
  <c r="I214" i="1"/>
  <c r="A154" i="7" l="1"/>
  <c r="I215" i="1"/>
  <c r="A201" i="7" l="1"/>
  <c r="I216" i="1"/>
  <c r="A261" i="7" l="1"/>
  <c r="I217" i="1"/>
  <c r="A155" i="7" l="1"/>
  <c r="I218" i="1"/>
  <c r="A202" i="7" l="1"/>
  <c r="I220" i="1"/>
  <c r="A262" i="7" l="1"/>
  <c r="I221" i="1"/>
  <c r="A156" i="7" l="1"/>
  <c r="I222" i="1"/>
  <c r="A263" i="7" l="1"/>
  <c r="I223" i="1"/>
  <c r="A157" i="7" l="1"/>
  <c r="I224" i="1"/>
  <c r="A203" i="7" l="1"/>
  <c r="I225" i="1"/>
  <c r="A264" i="7" l="1"/>
  <c r="I226" i="1"/>
  <c r="A158" i="7" l="1"/>
  <c r="I227" i="1"/>
  <c r="A159" i="7" l="1"/>
  <c r="I230" i="1"/>
  <c r="A321" i="7" l="1"/>
  <c r="I231" i="1"/>
  <c r="A322" i="7" l="1"/>
  <c r="I232" i="1"/>
  <c r="A204" i="7" l="1"/>
  <c r="I233" i="1"/>
  <c r="A160" i="7" l="1"/>
  <c r="I235" i="1"/>
  <c r="A161" i="7" l="1"/>
  <c r="I236" i="1"/>
  <c r="A205" i="7" l="1"/>
  <c r="I237" i="1"/>
  <c r="A162" i="7" l="1"/>
  <c r="I238" i="1"/>
  <c r="A323" i="7" l="1"/>
  <c r="I240" i="1"/>
  <c r="A265" i="7" l="1"/>
  <c r="I241" i="1"/>
  <c r="A163" i="7" l="1"/>
  <c r="I242" i="1"/>
  <c r="A206" i="7" l="1"/>
  <c r="I243" i="1"/>
  <c r="A266" i="7" l="1"/>
  <c r="I245" i="1"/>
  <c r="A267" i="7" l="1"/>
  <c r="I246" i="1"/>
  <c r="A268" i="7" l="1"/>
  <c r="I247" i="1"/>
  <c r="A269" i="7" l="1"/>
  <c r="I248" i="1"/>
  <c r="A164" i="7" l="1"/>
  <c r="I249" i="1"/>
  <c r="A207" i="7" l="1"/>
  <c r="I250" i="1"/>
  <c r="A270" i="7" l="1"/>
  <c r="I252" i="1"/>
  <c r="A271" i="7" l="1"/>
  <c r="I253" i="1"/>
  <c r="A324" i="7" l="1"/>
  <c r="I254" i="1"/>
  <c r="A325" i="7" l="1"/>
  <c r="I255" i="1"/>
  <c r="A165" i="7" l="1"/>
  <c r="I256" i="1"/>
  <c r="A208" i="7" l="1"/>
  <c r="I257" i="1"/>
  <c r="A272" i="7" l="1"/>
  <c r="I259" i="1"/>
  <c r="A273" i="7" l="1"/>
  <c r="I260" i="1"/>
  <c r="A274" i="7" l="1"/>
  <c r="I262" i="1"/>
  <c r="A326" i="7" l="1"/>
  <c r="I263" i="1"/>
  <c r="A327" i="7" l="1"/>
  <c r="I264" i="1"/>
  <c r="A166" i="7" l="1"/>
  <c r="I265" i="1"/>
  <c r="A209" i="7" l="1"/>
  <c r="I266" i="1"/>
  <c r="A328" i="7" l="1"/>
  <c r="I267" i="1"/>
  <c r="A167" i="7" l="1"/>
  <c r="I268" i="1"/>
  <c r="A210" i="7" l="1"/>
  <c r="I269" i="1"/>
  <c r="A275" i="7" l="1"/>
  <c r="I272" i="1"/>
  <c r="A329" i="7" l="1"/>
  <c r="I273" i="1"/>
  <c r="A330" i="7" l="1"/>
  <c r="I274" i="1"/>
  <c r="A331" i="7" l="1"/>
  <c r="I275" i="1"/>
  <c r="A332" i="7" l="1"/>
  <c r="I277" i="1"/>
  <c r="A333" i="7" l="1"/>
  <c r="I278" i="1"/>
  <c r="A168" i="7" l="1"/>
  <c r="I279" i="1"/>
  <c r="A211" i="7" l="1"/>
  <c r="I280" i="1"/>
  <c r="A334" i="7" l="1"/>
  <c r="I282" i="1"/>
  <c r="A276" i="7" l="1"/>
  <c r="I283" i="1"/>
  <c r="A277" i="7" l="1"/>
  <c r="I284" i="1"/>
  <c r="A169" i="7" l="1"/>
  <c r="I285" i="1"/>
  <c r="A212" i="7" l="1"/>
  <c r="I287" i="1"/>
  <c r="A51" i="7" l="1"/>
  <c r="I288" i="1"/>
  <c r="A170" i="7" l="1"/>
  <c r="I289" i="1"/>
  <c r="A171" i="7" l="1"/>
  <c r="I290" i="1"/>
  <c r="A213" i="7" l="1"/>
  <c r="I291" i="1"/>
  <c r="A335" i="7" l="1"/>
  <c r="I292" i="1"/>
  <c r="A214" i="7" l="1"/>
  <c r="I293" i="1"/>
  <c r="A172" i="7" l="1"/>
  <c r="I295" i="1"/>
  <c r="A336" i="7" l="1"/>
  <c r="I296" i="1"/>
  <c r="A173" i="7" l="1"/>
  <c r="I297" i="1"/>
  <c r="A215" i="7" l="1"/>
  <c r="I298" i="1"/>
  <c r="A52" i="7" l="1"/>
  <c r="I300" i="1"/>
  <c r="A53" i="7" l="1"/>
  <c r="I301" i="1"/>
  <c r="A337" i="7" l="1"/>
  <c r="I302" i="1"/>
  <c r="A338" i="7" l="1"/>
  <c r="I303" i="1"/>
  <c r="A339" i="7" l="1"/>
  <c r="I304" i="1"/>
  <c r="A340" i="7" l="1"/>
  <c r="I305" i="1"/>
  <c r="I307" i="1" s="1"/>
  <c r="A342" i="7" s="1"/>
  <c r="A341" i="7" l="1"/>
  <c r="I308" i="1"/>
  <c r="A278" i="7" s="1"/>
  <c r="I310" i="1" l="1"/>
  <c r="A343" i="7" s="1"/>
  <c r="I311" i="1" l="1"/>
  <c r="A344" i="7" s="1"/>
  <c r="I312" i="1" l="1"/>
  <c r="A345" i="7" s="1"/>
  <c r="I313" i="1"/>
  <c r="A174" i="7" l="1"/>
  <c r="I314" i="1"/>
  <c r="A216" i="7" l="1"/>
  <c r="I315" i="1"/>
  <c r="A54" i="7" l="1"/>
  <c r="I316" i="1"/>
  <c r="A55" i="7" s="1"/>
  <c r="I319" i="1"/>
  <c r="A279" i="7" s="1"/>
  <c r="I320" i="1"/>
  <c r="A280" i="7" l="1"/>
  <c r="I321" i="1"/>
  <c r="A175" i="7" l="1"/>
  <c r="I322" i="1"/>
  <c r="A217" i="7" l="1"/>
  <c r="I323" i="1"/>
  <c r="A176" i="7" l="1"/>
  <c r="I324" i="1"/>
  <c r="A218" i="7" l="1"/>
  <c r="I325" i="1"/>
  <c r="A177" i="7" l="1"/>
  <c r="I326" i="1"/>
  <c r="A219" i="7" l="1"/>
  <c r="I327" i="1"/>
  <c r="A281" i="7" l="1"/>
  <c r="I329" i="1"/>
  <c r="A56" i="7" l="1"/>
  <c r="I330" i="1"/>
  <c r="A57" i="7" l="1"/>
  <c r="I331" i="1"/>
  <c r="A58" i="7" l="1"/>
  <c r="I332" i="1"/>
  <c r="A59" i="7" l="1"/>
  <c r="I334" i="1"/>
  <c r="A178" i="7" l="1"/>
  <c r="I335" i="1"/>
  <c r="A346" i="7" l="1"/>
  <c r="I336" i="1"/>
  <c r="A179" i="7" l="1"/>
  <c r="I337" i="1"/>
  <c r="A220" i="7" l="1"/>
  <c r="I338" i="1"/>
  <c r="A113" i="7" l="1"/>
  <c r="I339" i="1"/>
  <c r="A114" i="7" l="1"/>
  <c r="I340" i="1"/>
  <c r="A115" i="7" l="1"/>
  <c r="I341" i="1"/>
  <c r="A116" i="7" l="1"/>
  <c r="I342" i="1"/>
  <c r="A117" i="7" l="1"/>
  <c r="I343" i="1"/>
  <c r="A118" i="7" l="1"/>
  <c r="I344" i="1"/>
  <c r="A119" i="7" l="1"/>
  <c r="I346" i="1"/>
  <c r="A347" i="7" l="1"/>
  <c r="I347" i="1"/>
  <c r="A221" i="7" l="1"/>
  <c r="I348" i="1"/>
  <c r="A180" i="7" l="1"/>
  <c r="I351" i="1"/>
  <c r="A60" i="7" l="1"/>
  <c r="I352" i="1"/>
  <c r="A61" i="7" l="1"/>
  <c r="I354" i="1"/>
  <c r="A120" i="7" l="1"/>
  <c r="I355" i="1"/>
  <c r="A121" i="7" l="1"/>
  <c r="I356" i="1"/>
  <c r="A122" i="7" l="1"/>
  <c r="I357" i="1"/>
  <c r="A123" i="7" l="1"/>
  <c r="I359" i="1"/>
  <c r="A62" i="7" l="1"/>
  <c r="I360" i="1"/>
  <c r="A63" i="7" l="1"/>
  <c r="I361" i="1"/>
  <c r="A64" i="7" l="1"/>
  <c r="I362" i="1"/>
  <c r="A65" i="7" l="1"/>
  <c r="I364" i="1"/>
  <c r="A124" i="7" l="1"/>
  <c r="I366" i="1"/>
  <c r="A125" i="7" l="1"/>
  <c r="I367" i="1"/>
  <c r="A126" i="7" l="1"/>
  <c r="I368" i="1"/>
  <c r="A127" i="7" l="1"/>
  <c r="I369" i="1"/>
  <c r="A128" i="7" l="1"/>
  <c r="I370" i="1"/>
  <c r="A129" i="7" l="1"/>
  <c r="I372" i="1"/>
  <c r="A282" i="7" l="1"/>
  <c r="I373" i="1"/>
  <c r="A283" i="7" l="1"/>
  <c r="I374" i="1"/>
  <c r="A181" i="7" l="1"/>
  <c r="I375" i="1"/>
  <c r="A222" i="7" l="1"/>
  <c r="I376" i="1"/>
  <c r="A182" i="7" l="1"/>
  <c r="I377" i="1"/>
  <c r="A223" i="7" l="1"/>
  <c r="I379" i="1"/>
  <c r="A348" i="7" l="1"/>
  <c r="I380" i="1"/>
  <c r="A349" i="7" l="1"/>
  <c r="I381" i="1"/>
  <c r="A350" i="7" l="1"/>
  <c r="I382" i="1"/>
  <c r="A351" i="7" l="1"/>
  <c r="I384" i="1"/>
  <c r="A352" i="7" l="1"/>
  <c r="I385" i="1"/>
  <c r="A224" i="7" l="1"/>
  <c r="I386" i="1"/>
  <c r="A183" i="7" l="1"/>
  <c r="I389" i="1"/>
  <c r="A184" i="7" l="1"/>
  <c r="I390" i="1"/>
  <c r="A225" i="7" l="1"/>
  <c r="I391" i="1"/>
  <c r="A66" i="7" l="1"/>
  <c r="I393" i="1"/>
  <c r="A353" i="7" l="1"/>
  <c r="I394" i="1"/>
  <c r="A354" i="7" l="1"/>
  <c r="I395" i="1"/>
  <c r="A67" i="7" l="1"/>
  <c r="I397" i="1"/>
  <c r="A130" i="7" l="1"/>
  <c r="I398" i="1"/>
  <c r="A131" i="7" l="1"/>
  <c r="I401" i="1"/>
  <c r="A355" i="7" l="1"/>
  <c r="I402" i="1"/>
  <c r="A356" i="7" l="1"/>
  <c r="I403" i="1"/>
  <c r="A357" i="7" l="1"/>
  <c r="I404" i="1"/>
  <c r="A358" i="7" l="1"/>
  <c r="I406" i="1"/>
  <c r="A359" i="7" l="1"/>
  <c r="I407" i="1"/>
  <c r="A360" i="7" l="1"/>
  <c r="I408" i="1"/>
  <c r="A361" i="7" l="1"/>
  <c r="I409" i="1"/>
  <c r="A362" i="7" l="1"/>
  <c r="I410" i="1"/>
  <c r="A363" i="7" l="1"/>
  <c r="I411" i="1"/>
  <c r="A364" i="7" l="1"/>
  <c r="I413" i="1"/>
  <c r="A365" i="7" l="1"/>
  <c r="I414" i="1"/>
  <c r="A366" i="7" l="1"/>
  <c r="I415" i="1"/>
  <c r="A367" i="7" l="1"/>
  <c r="I416" i="1"/>
  <c r="A368" i="7" l="1"/>
  <c r="I417" i="1"/>
  <c r="A369" i="7" l="1"/>
  <c r="I419" i="1"/>
  <c r="A370" i="7" l="1"/>
  <c r="I420" i="1"/>
  <c r="A371" i="7" l="1"/>
  <c r="I421" i="1"/>
  <c r="A372" i="7" l="1"/>
  <c r="I424" i="1"/>
  <c r="A286" i="7" l="1"/>
  <c r="I425" i="1"/>
  <c r="A287" i="7" l="1"/>
  <c r="I427" i="1"/>
  <c r="A288" i="7" l="1"/>
  <c r="I428" i="1"/>
  <c r="A289" i="7" l="1"/>
  <c r="I429" i="1"/>
  <c r="A290" i="7" l="1"/>
  <c r="I430" i="1"/>
  <c r="A291" i="7" l="1"/>
  <c r="I431" i="1"/>
  <c r="A292" i="7" l="1"/>
  <c r="I432" i="1"/>
  <c r="A293" i="7" l="1"/>
  <c r="I434" i="1"/>
  <c r="A294" i="7" l="1"/>
  <c r="I436" i="1"/>
  <c r="A295" i="7" l="1"/>
  <c r="I437" i="1"/>
  <c r="A296" i="7" l="1"/>
  <c r="I438" i="1"/>
  <c r="A297" i="7" l="1"/>
  <c r="I439" i="1"/>
  <c r="A298" i="7" l="1"/>
  <c r="I440" i="1"/>
  <c r="A299" i="7" l="1"/>
  <c r="I441" i="1"/>
  <c r="A300" i="7" l="1"/>
  <c r="I442" i="1"/>
  <c r="A301" i="7" l="1"/>
  <c r="I443" i="1"/>
  <c r="A302" i="7" l="1"/>
  <c r="I444" i="1"/>
  <c r="A303" i="7" l="1"/>
  <c r="I445" i="1"/>
  <c r="A304" i="7" l="1"/>
  <c r="I447" i="1"/>
  <c r="A373" i="7" l="1"/>
  <c r="I448" i="1"/>
  <c r="A374" i="7" l="1"/>
  <c r="I449" i="1"/>
  <c r="A375" i="7" l="1"/>
  <c r="I450" i="1"/>
  <c r="A376" i="7" l="1"/>
  <c r="I451" i="1"/>
  <c r="A377" i="7" l="1"/>
  <c r="I452" i="1"/>
  <c r="A378" i="7" l="1"/>
  <c r="I453" i="1"/>
  <c r="A379" i="7" l="1"/>
  <c r="I454" i="1"/>
  <c r="A380" i="7" s="1"/>
</calcChain>
</file>

<file path=xl/sharedStrings.xml><?xml version="1.0" encoding="utf-8"?>
<sst xmlns="http://schemas.openxmlformats.org/spreadsheetml/2006/main" count="2727" uniqueCount="814">
  <si>
    <t>Famille</t>
  </si>
  <si>
    <t>1 - PROMOTION ET COMMUNICATION</t>
  </si>
  <si>
    <t>Pts</t>
  </si>
  <si>
    <t>Notation</t>
  </si>
  <si>
    <t>Guide d'interprétation</t>
  </si>
  <si>
    <t>Total Points possibles</t>
  </si>
  <si>
    <t>Pts obt. ss pondération</t>
  </si>
  <si>
    <t>Pts obtenus pondérés</t>
  </si>
  <si>
    <t>Total des points obtenus</t>
  </si>
  <si>
    <t>Points NM</t>
  </si>
  <si>
    <t>Total Points NM</t>
  </si>
  <si>
    <t>Points mesurés</t>
  </si>
  <si>
    <t>Total Points mesurés</t>
  </si>
  <si>
    <t>Taux de conformité</t>
  </si>
  <si>
    <t>Points obtenus</t>
  </si>
  <si>
    <t>Total Points obtenus</t>
  </si>
  <si>
    <t>Total Pts mesurés</t>
  </si>
  <si>
    <t>Total Points Obtenus</t>
  </si>
  <si>
    <t>La promotion</t>
  </si>
  <si>
    <t>GLOBAL</t>
  </si>
  <si>
    <t>INFORMATION ET COMMUNICATION</t>
  </si>
  <si>
    <t>SAVOIR-FAIRE ET SAVOIR-ETRE</t>
  </si>
  <si>
    <t>CONFORT ET HYGIENE</t>
  </si>
  <si>
    <t>DEVELOPPEMENT DURABLE</t>
  </si>
  <si>
    <t>QUALITE DE LA PRESTATION</t>
  </si>
  <si>
    <t>PROPRETE</t>
  </si>
  <si>
    <t>ETAT</t>
  </si>
  <si>
    <t>CONFORT</t>
  </si>
  <si>
    <t>NR</t>
  </si>
  <si>
    <t>Information et Communication</t>
  </si>
  <si>
    <t>OUI</t>
  </si>
  <si>
    <t xml:space="preserve">Pas de NM possible. Campagne presse, radio, TV, sites Internet, réseaux sociaux, participation à des salons, manifestations, autres. Les actions du DQT sont prises en compte pour valider ce critère. L'outil de communication et le site internet du site ne valident pas ce critère. </t>
  </si>
  <si>
    <t>Contrôle documentaire</t>
  </si>
  <si>
    <t xml:space="preserve">Pas de NM possible. Les actions du DQT sont prises en compte pour valider ce critère. L'outil de communication et le site internet de la structure ne valident pas ce critère. </t>
  </si>
  <si>
    <t>L'outil de communication</t>
  </si>
  <si>
    <t>Le site internet ne permet pas de valider la rubrique Outil de communication.</t>
  </si>
  <si>
    <t>R</t>
  </si>
  <si>
    <t>Constat visuel</t>
  </si>
  <si>
    <t>La présentation de l'outil de communication est soignée et attractive.</t>
  </si>
  <si>
    <t>Très Satisfaisant</t>
  </si>
  <si>
    <t xml:space="preserve">L'outil de communication est représentatif de l'offre. </t>
  </si>
  <si>
    <t>NM si pas de support de communication. Les informations délivrées sont conformes à la réalité.</t>
  </si>
  <si>
    <t>NM si pas de support de communication.</t>
  </si>
  <si>
    <t xml:space="preserve">NM si pas de support de communication. Si absence de parking, indication sur les possibilités de stationnement à proximité. </t>
  </si>
  <si>
    <t>L'outil de communication est actualisé.</t>
  </si>
  <si>
    <t>NM si pas de support de communication. Tarifs, nouveau classement, absence de référence à l'ancien classement, périodes d'ouverture, etc.</t>
  </si>
  <si>
    <t>L'outil de communication est traduit dans une langue étrangère au moins.</t>
  </si>
  <si>
    <t>NM si pas de support de communication. L'anglais n'est pas impérativement la langue traduite.</t>
  </si>
  <si>
    <t>L'outil de communication est traduit dans une deuxième langue étrangère.</t>
  </si>
  <si>
    <t>Bonus - Indiquer NM si non vérifié. A minima la présentation de l'offre. La langue étrangère correspond au bassin touristique émetteur</t>
  </si>
  <si>
    <t>Le logo Qualité Tourisme™  est présent sur un outil de communication.</t>
  </si>
  <si>
    <t>Le site internet</t>
  </si>
  <si>
    <t>Le site internet est bien référencé.</t>
  </si>
  <si>
    <t>NM si pas de site Internet. Recherche sur un moteur de recherche avec les mots clés : nom du camping, ville. Tolérance sur les résultats en fonction de la taille de la ville.</t>
  </si>
  <si>
    <t>La présentation du site internet est soignée, attractive et ergonomique.</t>
  </si>
  <si>
    <t>NM si pas de site Internet. Formulaire accepté.</t>
  </si>
  <si>
    <t>NM si pas de site Internet. Si absence de parking privé, le site internet mentionne une solution de stationnement public à proximité.</t>
  </si>
  <si>
    <t>Les informations du site internet sont actualisées.</t>
  </si>
  <si>
    <t>Les informations relatives aux modalités de réservation et d'annulation sont facilement accessibles.</t>
  </si>
  <si>
    <t>NM si pas de site Internet.</t>
  </si>
  <si>
    <t>Le site internet permet une réservation par voie numérique.</t>
  </si>
  <si>
    <t>NM si pas de site Internet. Réservation possible par le biais de la chaîne à laquelle est éventuellement affilié l'établissement. Non validé si réservation via les OTA (Online Travel Agency).</t>
  </si>
  <si>
    <t>Le site internet est traduit dans une langue étrangère au moins.</t>
  </si>
  <si>
    <t>NM si pas de site Internet. Traduction partielle tolérée avec a minima présentation de l'offre . La langue étrangère correspond au bassin touristique émetteur</t>
  </si>
  <si>
    <t>Le site internet est traduit dans une deuxième langue étrangère.</t>
  </si>
  <si>
    <t>Développement Durable</t>
  </si>
  <si>
    <t>Le site internet valorise la destination touristique</t>
  </si>
  <si>
    <t>NM si pas de site Internet. Présence d'une page dédiée ou présence de plusieurs liens sur la page "Partenaires" ou d'un lien vers un site d'information touristique.</t>
  </si>
  <si>
    <t>Le logo Qualité Tourisme™  est présent sur le site internet.</t>
  </si>
  <si>
    <t>Item noté NM en cas d'adhésion. Dans le cadre d’une démarche territoriale, auditer présence du logo territorial le cas échéant (PACA, Franche-Comté, Normandie, Sud de France)</t>
  </si>
  <si>
    <t xml:space="preserve">La démarche Qualité Tourisme™ est explicitée sur le site internet ou il existe un lien vers le site de Qualité Tourisme™. </t>
  </si>
  <si>
    <t>Le site Internet est consultable sur smartphone et/ou tablette</t>
  </si>
  <si>
    <t>2 - LA RESERVATION TELEPHONIQUE - LA DEMANDE D'INFORMATIONS</t>
  </si>
  <si>
    <t>La prise de ligne</t>
  </si>
  <si>
    <t>1 - LA RESERVATION TELEPHONIQUE - LA DEMANDE D'INFORMATIONS</t>
  </si>
  <si>
    <t>Savoir-faire Savoir-être</t>
  </si>
  <si>
    <t xml:space="preserve">L'appel doit aboutir avant la 5ème sonnerie. </t>
  </si>
  <si>
    <t>Pas de NM possible. Soit par un interlocuteur, soit par un pré-décroché, soit par un répondeur.</t>
  </si>
  <si>
    <t>Constat en visite mystère</t>
  </si>
  <si>
    <t>L'interlocuteur annonce le nom du camping.</t>
  </si>
  <si>
    <t>"Camping X…., bonjour". NM si absence de réponse.</t>
  </si>
  <si>
    <t>Si la conversation est mise en attente, celle-ci n'excède pas une minute.</t>
  </si>
  <si>
    <t>NM si pas de mise en attente ou si absence de réponse.</t>
  </si>
  <si>
    <t>Le traitement de la demande</t>
  </si>
  <si>
    <t>NM si l'établissement n'est pas complet. Une solution alternative est proposée au client.</t>
  </si>
  <si>
    <t>Les informations communiquées par l'interlocuteur sont précises et répondent à la demande.</t>
  </si>
  <si>
    <t>Les éléments essentiels du séjour sont bien précisés avec le client.</t>
  </si>
  <si>
    <t>A minima : Nom, nombre de personnes, heure d'arrivée et de départ, tarif, durée de séjour. En cas d'ouverture non continue de la réception en journée, le client est informé spontanément.</t>
  </si>
  <si>
    <t>Si ouverture non continue de la réception, le client est spontanément prévenu.</t>
  </si>
  <si>
    <t>La conversation téléphonique est fluide. L'interlocuteur ne marque pas d'hésitation dans l'enregistrement de la réservation.</t>
  </si>
  <si>
    <t>Pas d'interférence extérieure.</t>
  </si>
  <si>
    <t>Pas de NM possible. Utilisation des civilités. Un mot d'excuse ou de remerciement est prononcé à la reprise de la ligne.</t>
  </si>
  <si>
    <t>La reformulation et la confirmation de la demande</t>
  </si>
  <si>
    <t>La reformulation orale doit comporter les éléments essentiels de la réservation.</t>
  </si>
  <si>
    <t>Nom, nombre de personnes, heure d'arrivée, durée de séjour à minima.</t>
  </si>
  <si>
    <t>Soit de manière orale lors de la réservation téléphonique, soit en proposant l'envoi d'un plan d'accès par mail.</t>
  </si>
  <si>
    <t>L'interlocuteur propose une confirmation par mail.</t>
  </si>
  <si>
    <t>Par mail ou par un autre moyen de communication.</t>
  </si>
  <si>
    <t>La confirmation de la réservation est complète.</t>
  </si>
  <si>
    <t>A minima : Nombre de personnes, capacité du locatif, heure d'arrivée, tarif, durée de séjour à minima. Par mail ou tout autre moyen de communication.</t>
  </si>
  <si>
    <t>L'accueil téléphonique est assuré en au moins une langue étrangère.</t>
  </si>
  <si>
    <t xml:space="preserve">Pas de NM possible. </t>
  </si>
  <si>
    <t>Sur déclaratif ou contact pendant la visite mystère</t>
  </si>
  <si>
    <t>Le répondeur</t>
  </si>
  <si>
    <t>En cas d'absence, un répondeur assure l'accueil téléphonique. Le ton de message est courtois, employant les formules de politesse adaptées.</t>
  </si>
  <si>
    <t>NM si accueil 24h/24. Point pénalisé si absence de répondeur. Si renvoi vers un n° de portable, point mesuré.</t>
  </si>
  <si>
    <t>3 - LA RESERVATION TELEPHONIQUE - LA DEMANDE D'INFORMATIONS</t>
  </si>
  <si>
    <t>NM si accueil 24h/24. Si renvoi sur un portable et message sur portable, point mesuré.</t>
  </si>
  <si>
    <t>4 - LA RESERVATION TELEPHONIQUE - LA DEMANDE D'INFORMATIONS</t>
  </si>
  <si>
    <t>Le message du répondeur téléphonique mentionne les horaires d'ouverture en au moins une langue étrangère.</t>
  </si>
  <si>
    <t>Pas de NM possible.</t>
  </si>
  <si>
    <t>5 - LA RESERVATION TELEPHONIQUE - LA DEMANDE D'INFORMATIONS</t>
  </si>
  <si>
    <t>Le message du répondeur téléphonique mentionne les horaires d'ouverture dans une deuxième langue étrangère.</t>
  </si>
  <si>
    <t>6 - LA RESERVATION TELEPHONIQUE - LA DEMANDE D'INFORMATIONS</t>
  </si>
  <si>
    <t>La demande d'informations</t>
  </si>
  <si>
    <t>7 - LA RESERVATION TELEPHONIQUE - LA DEMANDE D'INFORMATIONS</t>
  </si>
  <si>
    <t>Lors d'une demande d'informations, la réponse écrite est personnalisée et correspond à la demande.</t>
  </si>
  <si>
    <t xml:space="preserve">Pas de NM possible. L'auditeur fait une demande d'informations par mail en intégrant une requête spécifique. Exemple : séjour en famille, présence d'un parking, présence d'un animal, etc. Le mail de confirmation de la réservation n'est pas pris en compte pour évaluer ce critère. A minima, la réponse personnalisée reprend le nom du client et comprend les coordonnées de l'établissement. </t>
  </si>
  <si>
    <t>8 - LA RESERVATION TELEPHONIQUE - LA DEMANDE D'INFORMATIONS</t>
  </si>
  <si>
    <t>Lors d’une demande d'informations en langue étrangère, la réponse est personnalisée et correspond à la demande.</t>
  </si>
  <si>
    <t>Pas de NM possible.  L'auditeur fait une demande d'informations par mail/courrier en langue étrangère.</t>
  </si>
  <si>
    <t>9 - LA RESERVATION TELEPHONIQUE - LA DEMANDE D'INFORMATIONS</t>
  </si>
  <si>
    <r>
      <t>Lors d'une demande d'informations, la réponse mentionne le logo Qualité Tourisme™</t>
    </r>
    <r>
      <rPr>
        <sz val="8.4"/>
        <rFont val="Calibri"/>
        <family val="2"/>
      </rPr>
      <t xml:space="preserve"> </t>
    </r>
    <r>
      <rPr>
        <sz val="12"/>
        <rFont val="Calibri"/>
        <family val="2"/>
      </rPr>
      <t>dans la signature.</t>
    </r>
  </si>
  <si>
    <t>Item noté NM en cas d'adhésion.</t>
  </si>
  <si>
    <t>10 - LA RESERVATION TELEPHONIQUE - LA DEMANDE D'INFORMATIONS</t>
  </si>
  <si>
    <t>Lors d'une demande d'informations, la réponse écrite (mail ou courrier) est reçue sous 48h.</t>
  </si>
  <si>
    <t>Pas de NM possible. Délai de 48h basé sur le cachet de la poste.</t>
  </si>
  <si>
    <t>11 - LA RESERVATION TELEPHONIQUE - LA DEMANDE D'INFORMATIONS</t>
  </si>
  <si>
    <t>3 - L'ACHEMINEMENT SUR LE LIEU - LES EXTERIEURS - LA SIGNALISATION - LA TERRASSE (SI EXISTANTE)</t>
  </si>
  <si>
    <t>L'accès au camping</t>
  </si>
  <si>
    <t>Qualité de la prestation</t>
  </si>
  <si>
    <t>Si autorisée, une signalétique d'accès est visible, lisible et uniforme.</t>
  </si>
  <si>
    <t>NM si non autorisée ET si pas de fléchage organisé par la commune.</t>
  </si>
  <si>
    <t>Constat visuel et/ou sur déclaratif.</t>
  </si>
  <si>
    <t>Le camping est facile à trouver.</t>
  </si>
  <si>
    <t>Pas de NM possible. A partir des indications fournies en amont, l'auditeur note son accès.</t>
  </si>
  <si>
    <t>Confort et hygiène</t>
  </si>
  <si>
    <t>Pas de NM possible. Prendre en compte la ou les façades et les abords de l'entrée. Même sur le domaine public, l'entrée doit être propre.</t>
  </si>
  <si>
    <t>Pas de NM possible. Prendre en compte : façades, entrée. Même sur le domaine public, l'entrée doit être en bon état.</t>
  </si>
  <si>
    <t>Le camping dispose d'un parking temporaire pour les formalités d'arrivée</t>
  </si>
  <si>
    <t>Présence  d'un garage ou local pour les vélos ou motos, présence d'un système d'attaches pour les vélos, espace suffisant pour le stationnement des autocars.</t>
  </si>
  <si>
    <t>L'accès au camping est sécurisé.</t>
  </si>
  <si>
    <t>Présence d'une barrière d'accès. Suivant la localisation et la configuration des lieux, la camping est clôturé.</t>
  </si>
  <si>
    <t>NM si absence d'extérieurs privatifs. Prendre en compte : chemins d'accès, parking, abords du bâtiment d'accueil.</t>
  </si>
  <si>
    <t>La valorisation peut se faire par une intégration paysagère soignée, une thématique architecturale, une fleurissement, etc.</t>
  </si>
  <si>
    <t>Les extérieurs sont dotés d'une poubelle et d'un cendrier. Ils sont vidés régulièrement.</t>
  </si>
  <si>
    <t>Une enseigne est présente et on identifie clairement l'espace d'accueil du camping.</t>
  </si>
  <si>
    <t>Par enseigne, on entend un support permettant l'identification de l'établissement. Pas de NM possible.</t>
  </si>
  <si>
    <t>Les enseignes et la signalétique privée (si existante) sont propres.</t>
  </si>
  <si>
    <t>Pas de NM possible. Prendre en compte la signalétique et les enseignes présentes au niveau des chemins d'accès, du parking, du bâtiment d'accueil.</t>
  </si>
  <si>
    <t xml:space="preserve">Les enseignes et la signalétique privée (si existante) sont en bon état. </t>
  </si>
  <si>
    <t>Les affichages  extérieurs</t>
  </si>
  <si>
    <t>NM en cas d'adhésion. Placée dans un endroit visible.</t>
  </si>
  <si>
    <t>Pas de NM possible. Actualisation des plaques de classement. Tous types d'affichage.</t>
  </si>
  <si>
    <t>Les affichages extérieurs sont soignés et à jour.</t>
  </si>
  <si>
    <t>La mesure porte sur la qualité de l'affichage (calligraphie soignée, absence de ratures, feuilles non jaunies, feuilles non scotchées, etc.). NM si absence d'affichage. Absence de vitrophanies obsolètes.</t>
  </si>
  <si>
    <t>Le support extérieur est propre.</t>
  </si>
  <si>
    <t>NM si absence d'affichage.</t>
  </si>
  <si>
    <t>Le support extérieur est en bon état.</t>
  </si>
  <si>
    <t>4 - L'ACHEMINEMENT SUR LE LIEU - LES EXTERIEURS - LA SIGNALISATION - LA TERRASSE (SI EXISTANTE)</t>
  </si>
  <si>
    <t>Les affichages extérieurs sont traduits dans une langue étrangère au moins.</t>
  </si>
  <si>
    <t>Les informations à traduire sont : type de locatif, tarifs / prix des services, horaires, moyens de paiement acceptés.</t>
  </si>
  <si>
    <t>5 - L'ACHEMINEMENT SUR LE LIEU - LES EXTERIEURS - LA SIGNALISATION - LA TERRASSE (SI EXISTANTE)</t>
  </si>
  <si>
    <t>Les affichages extérieurs sont traduits dans une deuxième langue étrangère.</t>
  </si>
  <si>
    <t>L'aspect extérieur du bâtiment d'accueil</t>
  </si>
  <si>
    <t>Le bâtiment d'accueil est mis en valeur par un fleurissement, un élément décoratif, un éclairage, une architecture typique ou en lien avec la thématique du camping.</t>
  </si>
  <si>
    <t>Pas de NM possible sauf si bâtiment classé.</t>
  </si>
  <si>
    <t>Les revêtements extérieurs du bâtiment d'accueil et le mobilier (si existant) sont propres.</t>
  </si>
  <si>
    <t>Les revêtements extérieurs du bâtiment d'accueil et le mobilier (si existant) sont en bon état.</t>
  </si>
  <si>
    <t>NM si pas de terrasse.</t>
  </si>
  <si>
    <t>L'aspect intérieur de bâtiment d'accueil</t>
  </si>
  <si>
    <t>L'ambiance du bâtiment d'accueil est confortable.</t>
  </si>
  <si>
    <t>Température adaptée, pas de nuisance sonore, absence d'odeurs désagréables, éclairage adapté, si existant fond musical discret…</t>
  </si>
  <si>
    <t>Le bâtiment d'accueil est spacieux.</t>
  </si>
  <si>
    <t>La décoration et l'ameublement sont harmonieux.</t>
  </si>
  <si>
    <t xml:space="preserve">Absence de décoration vieillissante, homogénéité de l'ensemble. </t>
  </si>
  <si>
    <t>Le bâtiment d'accueil est bien ordonné.</t>
  </si>
  <si>
    <t>Mesure de l'ensemble du hall réception et de l'arrière du comptoir de réception. Absence d'effet personnel visible, d'affichage scotché et manuscrit vieillissant...</t>
  </si>
  <si>
    <t>Les revêtements muraux, sols et plafonds sont propres.</t>
  </si>
  <si>
    <t>Les revêtements muraux, sols et plafonds sont en bon état.</t>
  </si>
  <si>
    <t>La prise en charge du client à l'arrivée</t>
  </si>
  <si>
    <t>Le positionnement du personnel ou la tenue vestimentaire permet une identification aisée.</t>
  </si>
  <si>
    <t>Présence d'un badge et/ou comportement actif et/ou prise en charge immédiate et/ou tenue distinctive.</t>
  </si>
  <si>
    <t>La tenue corporelle et vestimentaire du personnel de réception est propre et soignée.</t>
  </si>
  <si>
    <t xml:space="preserve">L'accueil est cordial. </t>
  </si>
  <si>
    <t>Comportement souriant, ton aimable, etc. Le fait de saluer spontanément le client concerne l'ensemble de l'équipe.</t>
  </si>
  <si>
    <t>Le personnel d'accueil est présent ou arrive sous 5 minutes. Le prise en compte de l'arrivée du client passe par un signe, une invitation à patienter, etc.</t>
  </si>
  <si>
    <t>La réservation est trouvée rapidement, puis vérifiée avec le client. Elle est conforme.</t>
  </si>
  <si>
    <t>Nom, nombre de personnes, type de locatif, nombre de nuits…</t>
  </si>
  <si>
    <t>La personne en charge de l'accueil présente spontanément les principaux services du camping.</t>
  </si>
  <si>
    <t>A minima le personne en charge de l'accueil indique la localisation du bloc sanitaires (si emplacement en tente), les horaires d'ouverture du bâtiment d'accueil, les équipements ludiques (si existants) et les services de restauration (si existants). Si absence d'accueil 24h/24, les modalités d'entrée tardive sont précisées. Si existant, un livret d'accueil est remis au client (Tolérance si présence dans le locatif).</t>
  </si>
  <si>
    <t>L'accès à l'emplacement est spontanément indiqué au client.</t>
  </si>
  <si>
    <t>Dans le cas d'un séjour en locatif, un contrat de location est signé avec le client.</t>
  </si>
  <si>
    <t>Pas de NM possible.  Validation sur observation des contrats passés.</t>
  </si>
  <si>
    <t>Le contrat de location est traduit en anglais.</t>
  </si>
  <si>
    <t>La prise en charge du client durant le séjour</t>
  </si>
  <si>
    <t>Le personnel d'accueil est en capacité de répondre aux demandes du client durant le séjour.</t>
  </si>
  <si>
    <t>L'auditeur demande un renseignement durant son séjour. Exemples de demandes possibles : programme des animations, horaires de le piscine, fonctionnement du Wifi, présence d'un distributeur d'argent à proximité, etc.</t>
  </si>
  <si>
    <t>Le personnel d'accueil peut s'exprimer en au moins une langue étrangère.</t>
  </si>
  <si>
    <t>En cas de besoin, un membre de l'équipe est joignable en permanence.</t>
  </si>
  <si>
    <t>Item validé si présence d'un accueil 24h/24. Si absence d'accueil 24h/24, présence d'un affichage ou d'une sonnette.</t>
  </si>
  <si>
    <t>Le départ du client</t>
  </si>
  <si>
    <t>La facture du séjour est obtenue rapidement.</t>
  </si>
  <si>
    <t>Noté NM si paiement à l'arrivée.</t>
  </si>
  <si>
    <t>La facture est compréhensible et conforme aux prestations consommées.</t>
  </si>
  <si>
    <t>Le suivi de la satisfaction du client est effectué avant le règlement de la facture.</t>
  </si>
  <si>
    <t>Le client est remercié pour son règlement.</t>
  </si>
  <si>
    <t>Le client est salué au moment de son départ.</t>
  </si>
  <si>
    <t>Les formalités de départ peuvent être assurées en au moins une langue étrangère.</t>
  </si>
  <si>
    <t>L'information à la clientèle</t>
  </si>
  <si>
    <t>Les informations essentielles sont affichées.</t>
  </si>
  <si>
    <t>Les informations sont soigneusement présentées et actualisées.</t>
  </si>
  <si>
    <t>Qualité de la présentation (calligraphie soignée, absence de ratures, feuilles non jaunies, feuilles non scotchées, etc.), la lisibilité, la visibilité. 
NM si absence d'affichage.</t>
  </si>
  <si>
    <t>Les services et équipements complémentaires sont portés à la connaissance du client.</t>
  </si>
  <si>
    <t>Point validé si accueil 24h/24. Point validé si mention sur le livret d'accueil. L'auditeur teste un service ou un équipement.</t>
  </si>
  <si>
    <t xml:space="preserve">Support indifférent (carte, affichage…). Si accueil 24h/24 et personnel bilingue, point validé. </t>
  </si>
  <si>
    <t>Les affichages des services et équipements complémentaires sont traduits en une deuxième langue étrangère.</t>
  </si>
  <si>
    <t xml:space="preserve">Bonus - Indiquer NM si non vérifié. </t>
  </si>
  <si>
    <t>6 - L'HEBERGEMENT</t>
  </si>
  <si>
    <t>L'environnement du locatif et/ou de l'emplacement nu</t>
  </si>
  <si>
    <t>Les emplacements sont bien numérotés et facilement identifiables.</t>
  </si>
  <si>
    <t>La délimitation est claire.</t>
  </si>
  <si>
    <t>Les emplacements sont bien intégrés au paysage.</t>
  </si>
  <si>
    <t>Absence d'alignement rectiligne des emplacements.</t>
  </si>
  <si>
    <t>Les emplacements sont propres et bien entretenus.</t>
  </si>
  <si>
    <t>Absence de détritus au sol, bon entretien des haies de séparation, absence de cailloux, absence de hautes herbes, etc.</t>
  </si>
  <si>
    <t>Les emplacements sont situés à moins de 50m d'un point d'eau.</t>
  </si>
  <si>
    <t>Les bornes électriques sont faciles d'accès et bien intégrées aux emplacements. Les bornes électriques fonctionnent bien.</t>
  </si>
  <si>
    <t>Lorsque le camping est complet, les emplacements et les espaces communs ne sont pas surchargés.</t>
  </si>
  <si>
    <t>Absence de campeurs en dehors des emplacements délimités.</t>
  </si>
  <si>
    <t>L'emplacement nu</t>
  </si>
  <si>
    <t xml:space="preserve">L'emplacement est bien plat </t>
  </si>
  <si>
    <t>L'emplacements préserve le confort du client.</t>
  </si>
  <si>
    <t>Absence de cailloux, de souches d'arbres, etc.</t>
  </si>
  <si>
    <t>L'aire de service pour les campings car (si existante).</t>
  </si>
  <si>
    <t>Rubrique notée NM si absence d'aire de service.</t>
  </si>
  <si>
    <t>Les équipements de l'aire de service sont en bon état.</t>
  </si>
  <si>
    <t>Les équipements de l'aire de service sont propres.</t>
  </si>
  <si>
    <t>Les équipements de l'aire de service fonctionnent correctement.</t>
  </si>
  <si>
    <t>L'aspect extérieur du locatif</t>
  </si>
  <si>
    <t xml:space="preserve">Ex : plantations, bandeaux…
La tuyauterie n'est pas apparente. </t>
  </si>
  <si>
    <t>La décoration et l'ameublement du locatif sont harmonieux.</t>
  </si>
  <si>
    <t>Le locatif n'est pas vétuste. Absence d'élément dépareillé ou disgracieux. L'auditeur vérifie également l'harmonie des textiles.</t>
  </si>
  <si>
    <t>Le locatif est bien agencé et fonctionnel.</t>
  </si>
  <si>
    <t>Le locatif bénéficie d'une isolation phonique efficace.</t>
  </si>
  <si>
    <t>Le locatif n'a pas d'odeurs désagréables.</t>
  </si>
  <si>
    <t>L'éclairage général du locatif est satisfaisant.</t>
  </si>
  <si>
    <t>Les sols sont propres.</t>
  </si>
  <si>
    <t>Les sols sont en bon état.</t>
  </si>
  <si>
    <t>Les revêtements muraux et les plafonds sont propres.</t>
  </si>
  <si>
    <t>Les revêtements muraux et les plafonds sont en bon état.</t>
  </si>
  <si>
    <t xml:space="preserve">L'auditeur vérifie également le bon état des plinthes. Le bon état et le bon fonctionnement des radiateurs est mesuré dans la rubrique les équipements. </t>
  </si>
  <si>
    <t>Les portes, les fenêtres, les vitres et les rideaux sont propres.</t>
  </si>
  <si>
    <t>Les portes, les fenêtres, les vitres et les rideaux sont en bon état.</t>
  </si>
  <si>
    <t>L'occultation est efficace.</t>
  </si>
  <si>
    <t xml:space="preserve">Pas de rai de lumière. </t>
  </si>
  <si>
    <t>Le matelas est confortable.</t>
  </si>
  <si>
    <t xml:space="preserve">Le matelas ne forme pas un creux lorsque l'on s'assied. On ne sent pas les ressorts, le matelas n'est pas bruyant. </t>
  </si>
  <si>
    <t>La présence d'un cheveu est impacté par une notation Très Insatisfaisant.</t>
  </si>
  <si>
    <t>Le matelas et le sommier sont en bon état. Si fournis, les draps, les taies d'oreiller, la couverture (ou la couette), l'alèse sont en bon état.</t>
  </si>
  <si>
    <t>La literie principale du locatif est équipée d'une table de chevet.</t>
  </si>
  <si>
    <t>Il y a une armoire ou une penderie pour suspendre et ranger ses vêtements. La taille de l'armoire est adaptée à une clientèle de long séjour.</t>
  </si>
  <si>
    <t>Penderie ouverte ou fermée. Le rangement du linge doit pouvoir se faire à plat.</t>
  </si>
  <si>
    <t>L'ensemble du mobilier est propre.</t>
  </si>
  <si>
    <t xml:space="preserve">Prendre en compte : penderie, bureau, tables de chevet, tables, assises, éléments de décoration… </t>
  </si>
  <si>
    <t>L'ensemble du mobilier est en bon état.</t>
  </si>
  <si>
    <t xml:space="preserve">Prendre en compte : penderie, bureau, tables de chevet, tables, assises,  éléments de décoration… </t>
  </si>
  <si>
    <t>Au moins un équipement de confort est présent dans le locatif.</t>
  </si>
  <si>
    <t>Exemples d'équipements de confort : Grille pain, fer à repasser, sèche-cheveux, télévision, four, etc.</t>
  </si>
  <si>
    <t>Un accès internet gratuit est proposé dans le locatif.</t>
  </si>
  <si>
    <t>Débit suffisant pour l'envoi et réception de mails, surf sur internet, hors téléchargement et téléphonie. Noté NM si le camping est situé en zone non couverte en haut débit.</t>
  </si>
  <si>
    <t>L'ensemble des équipements  sont faciles d'utilisation et en bon état de fonctionnement.</t>
  </si>
  <si>
    <t>L'information à la clientèle dans le locatif</t>
  </si>
  <si>
    <t>Un livret d'accueil est présent dans le locatif.</t>
  </si>
  <si>
    <t>Point validé si remise lors de l'accueil du client.</t>
  </si>
  <si>
    <t>Le livret d'accueil est complet et actualisé.</t>
  </si>
  <si>
    <t>Tous les services proposés par le camping sont annoncés dans le livret d'accueil, ainsi que les horaires.</t>
  </si>
  <si>
    <t>Un inventaire est disponible.</t>
  </si>
  <si>
    <t>La présentation de tous les documents et supports est soignée.</t>
  </si>
  <si>
    <t>Prendre en compte tous les documents présents dans le locatif. Vérification de la propreté et du bon état. Absence de ratures, absence de documents cornés, absence documents punaisés ou scotchés, etc.</t>
  </si>
  <si>
    <t>Le livret d'accueil et les affichages réglementaires sont traduits en au moins une langue étrangère.</t>
  </si>
  <si>
    <t>Le livret d'accueil et les affichages réglementaires sont traduits en une deuxième langue étrangère.</t>
  </si>
  <si>
    <t xml:space="preserve">Les sanitaires comportent au minimum : douche, lavabo avec robinet mélangeur, miroir, poubelle avec couvercle, patères, tablette ou chaise. </t>
  </si>
  <si>
    <t xml:space="preserve">Présence de plusieurs patère obligatoires si absence de porte serviette. </t>
  </si>
  <si>
    <t xml:space="preserve">L'arrivée d'eau chaude est rapide. </t>
  </si>
  <si>
    <t>La température de d'eau chaude pendant la douche. Le client obtient une température de 38°C  en moins de 15 secondes. Mesure avec un thermomètre.</t>
  </si>
  <si>
    <t>Le système de ventilation est efficace.</t>
  </si>
  <si>
    <t>Présence d'une aération naturelle ou d'une VMC.</t>
  </si>
  <si>
    <t>La salle de bains dispose d'une solution de rangement.</t>
  </si>
  <si>
    <t>Tablette suffisamment large pour déposer une trousse de toilette, rebord de lavabo large, armoire, meuble sous  lavabo.</t>
  </si>
  <si>
    <t>Un rouleau supplémentaire est présent.</t>
  </si>
  <si>
    <t>Au moins un équipement de confort est présent dans les sanitaires.</t>
  </si>
  <si>
    <t>Exemples d'équipements de confort : sèche-serviette, porte-savon, prise rasoir, etc.</t>
  </si>
  <si>
    <t>Les équipements des sanitaires sont propres.</t>
  </si>
  <si>
    <t xml:space="preserve">Lavabo, miroir, douche, pare-douche ou rideau textile, bouche d'extraction, WC.  </t>
  </si>
  <si>
    <t>Les équipements des sanitaires sont en bon état.</t>
  </si>
  <si>
    <t>Les équipements des sanitaires fonctionnent bien.</t>
  </si>
  <si>
    <t>Exemples : évacuation des eaux usées efficace (WC, lavabo, douche), pas de fuite, éclairages et extraction en bon état de fonctionnement.</t>
  </si>
  <si>
    <t>L'assistance</t>
  </si>
  <si>
    <t>En cas de panne avec le matériel et les équipements, tout a été mis en œuvre pour effectuer la réparation/le remplacement dans les meilleurs délais.</t>
  </si>
  <si>
    <t>NM si non vérifié.</t>
  </si>
  <si>
    <t>Hébergement supplémentaire n°1</t>
  </si>
  <si>
    <t>Les revêtements sont propres.</t>
  </si>
  <si>
    <t>L'auditeur vérifie les différents revêtements intérieurs et extérieurs du locatif (terrasse, pièce de vie, kitchenette, salle de bains, chambres, etc.</t>
  </si>
  <si>
    <t>Les revêtements sont en bon état.</t>
  </si>
  <si>
    <t>Les équipements et le mobilier sont propres.</t>
  </si>
  <si>
    <t>Hébergement supplémentaire n°2</t>
  </si>
  <si>
    <t>Aucun fil électrique au sol ne traverse les voies.</t>
  </si>
  <si>
    <t>Les espaces communs sont bien signalés</t>
  </si>
  <si>
    <t>Prendre en compte : les bâtiments des sanitaires communs, les équipements ludiques, etc.</t>
  </si>
  <si>
    <t>Il n'y a pas de pollution visuelle.</t>
  </si>
  <si>
    <t>L'aspect extérieur des bâtiments des sanitaires communs</t>
  </si>
  <si>
    <t>Le camping est agrémenté d'une végétation naturelle.</t>
  </si>
  <si>
    <t>La végétation est bien entretenue.</t>
  </si>
  <si>
    <t>La déchetterie, ou l'espace dédié aux poubelles, est tenu propre et en bon état</t>
  </si>
  <si>
    <t>Le ramassage des déchets ne génère pas de nuisances</t>
  </si>
  <si>
    <t>sonores, olfactives…</t>
  </si>
  <si>
    <t>L'aspect intérieur des bâtiments des sanitaires communs</t>
  </si>
  <si>
    <t>Prendre en compte tous les équipements des bâtiments des sanitaires communs (WC, douches, bacs à laver, lavabos, etc.).</t>
  </si>
  <si>
    <t>Les sanitaires et les équipements sont nettoyés régulièrement</t>
  </si>
  <si>
    <t>Soit l'auditeur vérifie à 3 reprises la propreté des sanitaires, soit les horaires de nettoyage des blocs sanitaires sont affichés. Les sanitaires sont nettoyés au moins à trois reprises par jour en haute saison et  à 2 reprises par jour en basse saison.</t>
  </si>
  <si>
    <t>Il n'y a pas d'odeur désagréable dans les sanitaires.</t>
  </si>
  <si>
    <t>Les WC hommes et femmes sont distincts.</t>
  </si>
  <si>
    <t>L'arrivée d'eau chaude est rapide et le débit est satisfaisant.</t>
  </si>
  <si>
    <t>L’évacuation des eaux usées est  efficace.</t>
  </si>
  <si>
    <t>Les salles communes</t>
  </si>
  <si>
    <t>Prendre en compte : salle de télévision, salle de jeux, cuisine commune, etc.</t>
  </si>
  <si>
    <t>L'ambiance des salles communes est confortable.</t>
  </si>
  <si>
    <t>Prise en compte des escaliers, des couloirs, etc. Température agréable, absence d'odeurs désagréables, éclairage adapté, etc.</t>
  </si>
  <si>
    <t>Les salles communes sont propres.</t>
  </si>
  <si>
    <t>Prise en compte des salons, des escaliers, des couloirs, etc.</t>
  </si>
  <si>
    <t>Les salles communes sont en bon état.</t>
  </si>
  <si>
    <t>Prise en compte des escaliers, des couloirs, etc.</t>
  </si>
  <si>
    <t>Les équipements ludiques</t>
  </si>
  <si>
    <t>Au moins trois équipements de loisirs sont proposés au client.</t>
  </si>
  <si>
    <t>oui</t>
  </si>
  <si>
    <t>Les équipements et/ou le matériel de loisirs sont propres. Les espaces de pratique et/ou de stockage sont bien entretenus.</t>
  </si>
  <si>
    <t xml:space="preserve">Les équipements et/ou le matériel de loisirs est en bon état. </t>
  </si>
  <si>
    <t>L'affichage concernant la sécurité relative à l'utilisation des équipements de loisirs est parfaitement visible, lisible, propre et en bon état.</t>
  </si>
  <si>
    <t>NM si absence d'équipements ludiques.</t>
  </si>
  <si>
    <t>Les animations</t>
  </si>
  <si>
    <t>L'affichage concernant le déroulement ou l'organisation des activités proposées sur le site est parfaitement visible, lisible, propre et en très bon état.</t>
  </si>
  <si>
    <t>NM si pas d'activité proposée.</t>
  </si>
  <si>
    <t>Au moins une animation enfant est proposée par semaine.</t>
  </si>
  <si>
    <t>Au moins une animation (en journée) adulte est proposée par semaine.</t>
  </si>
  <si>
    <t>Juillet Août.</t>
  </si>
  <si>
    <t>Au moins une animation nocturne est proposée par semaine.</t>
  </si>
  <si>
    <t>Le programme des animations est affiché et sa présentation est soignée.</t>
  </si>
  <si>
    <t>Prendre en compte la visibilité, lisibilité et bon état du support.</t>
  </si>
  <si>
    <t>Les services à la clientèle</t>
  </si>
  <si>
    <t>La prise en charge des enfants</t>
  </si>
  <si>
    <t xml:space="preserve">Au moins 3 équipements pour enfants ou bébés sont mis à la disposition du client </t>
  </si>
  <si>
    <t xml:space="preserve">Exemples d'équipements : WC, table à langer, baignoire, lit bébé, chauffe biberon, chaise haute, couverts adaptés. </t>
  </si>
  <si>
    <t>Au moins un jeu pour les tous petits est proposé (bac à sable, bascule, etc.)</t>
  </si>
  <si>
    <t>Exemples : Bascule, bac à sable, etc.</t>
  </si>
  <si>
    <t>Une aire de jeux est proposée pour les enfants.</t>
  </si>
  <si>
    <t>Si existants, les espaces et/ou les équipements à destination des enfants sont propres.</t>
  </si>
  <si>
    <t xml:space="preserve">NM si absence d'espaces et d'équipements spécifiques. </t>
  </si>
  <si>
    <t>Si existants, les espaces et/ou les équipements à destination des enfants sont en bon état.</t>
  </si>
  <si>
    <t>NM si absence d'espaces spécifiques.</t>
  </si>
  <si>
    <t>Les équipements, les activités et les animations à destination des enfants et/ou bébés sont portés à la connaissance du client.</t>
  </si>
  <si>
    <t xml:space="preserve">NM si absence d'équipements spécifique et d'activités. </t>
  </si>
  <si>
    <t>La salle de bar-petite restauration</t>
  </si>
  <si>
    <t>L'ambiance de la salle de bar - petite restauration est accueillante.</t>
  </si>
  <si>
    <t xml:space="preserve">NM si présence d'une restauration traditionnelle et salle commune. La température et l'éclairage sont adaptés. Il n'y a pas de nuisances sonores ou olfactive. </t>
  </si>
  <si>
    <t>La décoration de la salle de bar - petite restauration est harmonieuse.</t>
  </si>
  <si>
    <t xml:space="preserve">NM si présence d'une restauration traditionnelle et salle commune. Absence de décoration vieillissante, homogénéité de l'ensemble. </t>
  </si>
  <si>
    <t>Les revêtements muraux, les sols et les plafonds  de la salle de bar - petite restauration sont propres.</t>
  </si>
  <si>
    <t xml:space="preserve">NM si présence d'une restauration traditionnelle et salle commune. </t>
  </si>
  <si>
    <t>Les revêtements muraux, les sols et les plafonds  de la salle de bar - petite restauration sont en bon état.</t>
  </si>
  <si>
    <t>Le mobilier de la salle de bar - petite restauration est propre.</t>
  </si>
  <si>
    <t>Le mobilier de la salle de bar - petite restauration est en bon état.</t>
  </si>
  <si>
    <t>La terrasse est bien aménagée</t>
  </si>
  <si>
    <t>Il existe une carte de bar-restaurant.</t>
  </si>
  <si>
    <t>Pas de NM possible si présence d'un bar. L'affichage réglementaire des tarifs ne permet pas de valider le critère.</t>
  </si>
  <si>
    <t>La carte de bar-restaurant est traduite.</t>
  </si>
  <si>
    <t>NM si absence de carte.</t>
  </si>
  <si>
    <t xml:space="preserve">La carte de bar-restaurant est traduite dans une deuxième langue étrangère. </t>
  </si>
  <si>
    <t>Bonus - noter NM si non vérifié. Traduction partielle tolérée avec a minima présentation de l'offre. La langue étrangère correspond au bassin touristique émetteur</t>
  </si>
  <si>
    <t>Contrôle visuel</t>
  </si>
  <si>
    <t>La carte du bar-restaurant est soignée et attractive.</t>
  </si>
  <si>
    <t>La table et les assises sont stables et propres.</t>
  </si>
  <si>
    <t>Les verres sont adaptés à la boisson servie.</t>
  </si>
  <si>
    <t>L'auditeur prend une consommation sur la carte de bar (soda, bière, jus de fruits).</t>
  </si>
  <si>
    <t>La vaisselle est propre.</t>
  </si>
  <si>
    <t>La vaisselle est en bon état.</t>
  </si>
  <si>
    <t>Le client est spontanément salué par le personnel du bar - petite restauration. La prise en charge est rapide.</t>
  </si>
  <si>
    <t>Comportement souriant, ton aimable, etc. Si le serveur est occupé, il fait un signe de reconnaissance. Il donne priorité à l'accueil des clients</t>
  </si>
  <si>
    <t>La tenue corporelle et vestimentaire du personnel de bar-restaurant est propre et soignée.</t>
  </si>
  <si>
    <t>Le service est assuré avec professionnalisme.</t>
  </si>
  <si>
    <t>Utilisation d'un plateau, verre disposé correctement, etc.</t>
  </si>
  <si>
    <t>Sur déclaratif</t>
  </si>
  <si>
    <t>Toutes sortes d'accompagnement, boissons alcoolisées ou pas. La présence de cacahuètes valide le critère.</t>
  </si>
  <si>
    <t>Les boissons sont servies à bonne température.</t>
  </si>
  <si>
    <t>Les plats sont servis à bonne température.</t>
  </si>
  <si>
    <t>L'accueil du client</t>
  </si>
  <si>
    <t>L'accueil est cordial à l'arrivée du client au restaurant.</t>
  </si>
  <si>
    <t>NM si absence de restauration traditionnelle. Le client est spontanément salué par le personnel du restaurant. Comportement souriant, ton aimable, etc. Si le serveur est occupé, il fait un signe de reconnaissance. Il donne priorité à l'accueil des clients par rapport aux autres tâches. Le client est accompagné jusqu'à sa table.</t>
  </si>
  <si>
    <t>La prise en charge est efficace et adaptée aux clientèles spécifiques.</t>
  </si>
  <si>
    <t xml:space="preserve">NM si absence de restauration traditionnelle. La remise des cartes est effectuée en moins de 5 minutes sauf affluence exceptionnelle. La remise des cartes s'accompagne d'un mot présentant les plats du jour , les spécialités… Si une réservation a été effectuée, elle est vérifiée avec le client. Les plats en rupture sont annoncés spontanément, ainsi que les solutions alternatives. Réactivité par rapport aux clientèles familiales, en situation de handicap etc. </t>
  </si>
  <si>
    <t>TAUX DE CONFORMITE QUALITE TOURISME PONDERE</t>
  </si>
  <si>
    <t xml:space="preserve">Le personnel de la restauration est capable d'assurer la prise en charge de la clientèle dans une langue étrangère. </t>
  </si>
  <si>
    <t>NM si absence de restauration. Observation lors de la consommation et par rapport à la mesure sur l'accueil téléphonique dans une langue étrangère.</t>
  </si>
  <si>
    <t xml:space="preserve">Le personnel de la restauration est capable d'assurer la prise en charge de la clientèle dans une deuxième langue étrangère. </t>
  </si>
  <si>
    <t>Bonus - noter NM si non vérifié ou si absence de restauration. Observation lors de la consommation et par rapport à la mesure sur l'accueil téléphonique dans une deuxième langue étrangère.</t>
  </si>
  <si>
    <t>Les cartes et les menus</t>
  </si>
  <si>
    <t>Il existe une carte de plats et de vins. Les cartes et menus sont soignés, attractifs.
Une offre variée d'entrées, de plats, de desserts et de boissons est disponible.</t>
  </si>
  <si>
    <t>NM si absence de restauration traditionnelle. Prendre en compte également les ardoises, si elles remplacent les cartes (calligraphie, propres et non abîmées, non surchargées ni raturées). L'origine de la viande est visible à l'intérieur du restaurant.</t>
  </si>
  <si>
    <t>Si l'établissement propose des spécialités maison (entrées, plats, ou desserts) et/ou  des spécialités issues de la gastronomie locale ou élaborées à base de produits locaux (entrées, plats, fromages ou desserts) , elles sont valorisées sur la carte.</t>
  </si>
  <si>
    <t>CONTRÔLE</t>
  </si>
  <si>
    <t>La carte des menus est traduite au moins en une langue étrangère.</t>
  </si>
  <si>
    <t>NM si absence de restauration traditionnelle. Si carte non traduite, le personnel est capable d'expliquer la carte en anglais.</t>
  </si>
  <si>
    <t>La carte des menus est traduite en une deuxième langue étrangère.</t>
  </si>
  <si>
    <t>Bonus - Noter NM si non vérifié ou si absence de restauration traditionnelle. Si carte non traduite, le personnel est capable d'expliquer la carte en une deuxième langue.</t>
  </si>
  <si>
    <t>La prise de commande</t>
  </si>
  <si>
    <t xml:space="preserve">La prise de commande est rapide et complète. Le serveur est en mesure de conseiller le client (choix du vin, du plat, produits locaux…). </t>
  </si>
  <si>
    <t>NM si absence de restauration traditionnelle. Interrogation sur la cuisson des viandes, proposition d'une boisson...Si méconnaissance ou impossibilité de réponse, l'aide peut être sollicitée auprès d'un autre membre du personnel.  L'auditeur pose au moins une question sur l'origine ou la confection d'un plat, sur les vins proposés en favorisant les produits locaux/ plats de la gastronomie locale. L'auditeur vérifie le bon respect de la cuisson de la viande. Si absence de viande, l'auditeur formule une demande du type : changement de garniture, temps de préparation, etc.</t>
  </si>
  <si>
    <t>Le service du client au restaurant</t>
  </si>
  <si>
    <t>L'attitude de l'ensemble du personnel est professionnelle.</t>
  </si>
  <si>
    <t>NM si absence de restauration traditionnelle. La tenue corporelle et vestimentaire est propre et soignée, absence de discussions à caractère privé, absence de postures nonchalantes, maitrise de l'environnement, attitude non stressée, etc.</t>
  </si>
  <si>
    <t>Le serveur souhaite un "bon appétit" ou une "bonne dégustation" au client, s'assure de la satisfaction du client au moins une fois durant le repas. Il est attentif au bon déroulement du repas. L'attente entre les plats est gérée.</t>
  </si>
  <si>
    <t>Le personnel de cuisine comprend au moins une personne qualifiée.</t>
  </si>
  <si>
    <t>NM si absence de restauration traditionnelle. Titulaire a minima d'un certificat d'aptitude professionnelle "cuisine" ou d'un brevet  d'enseignement professionnel option cuisine, ou titulaire du titre de maître-restaurateur. En cas d'absence de diplôme, l'expérience professionnelle est prise en compte sur la base de trois ans.</t>
  </si>
  <si>
    <t>Le personnel de salle est constitué d'au moins une personne qualifiée.</t>
  </si>
  <si>
    <t>NM si absence de restauration traditionnelle. Titulaire a minima d'un certificat d'aptitude professionnelle "restaurant" ou d'un titre homologué équivalent dans ce domaine de compétence. En cas d'absence de diplôme, l'expérience professionnelle est prise en compte sur la base d'une période de  trois ans.</t>
  </si>
  <si>
    <t>Le client est remercié et salué au moment de son départ du restaurant</t>
  </si>
  <si>
    <t xml:space="preserve">NM si absence de restauration traditionnelle. Salutations par un  "Au revoir Madame", "Au revoir Monsieur", etc. </t>
  </si>
  <si>
    <t>La salle de restaurant et la mise en place de la table</t>
  </si>
  <si>
    <t xml:space="preserve">L'aspect général de la salle de restaurant est accueillant. </t>
  </si>
  <si>
    <t>NM si absence de restauration traditionnelle. La décoration et l'ameublement sont harmonieux et au goût du jour (absence décoration surannée). Température adaptée, pas de nuisance sonore, absence d'odeurs désagréables, éclairage adapté, si existant, fond musical discret… La mise en place de la table est harmonieuse.</t>
  </si>
  <si>
    <t>La salle de restaurant est aménagée de manière confortable.</t>
  </si>
  <si>
    <t xml:space="preserve">NM si absence de restauration traditionnelle. Assises confortables, largeur des tables adaptée au nombre de convives présents. Circulation aisée sans gêner les autres clients en se levant… L'intimité de chacune des tables est préservée. La salle de restaurant ne souffre pas de nuisances sonores internes/externes : bruits de cuisine, bruits de porte, voitures, trains... </t>
  </si>
  <si>
    <t>Les revêtements muraux, les sols, les plafonds, les portes et les fenêtres de la salle de restaurant sont propres.</t>
  </si>
  <si>
    <t>NM si absence de restauration traditionnelle. Contrôle également des rideaux et/ou voilages.</t>
  </si>
  <si>
    <t>Les revêtements muraux, les sols, les plafonds, les portes et les fenêtres de la salle de restaurant sont en bon état.</t>
  </si>
  <si>
    <t>Le mobilier de la salle de restaurant et la mise en place de la table sont propres.</t>
  </si>
  <si>
    <t>NM si absence de restauration traditionnelle. Prendre en compte : tables, chaises, fauteuils, consoles, guéridon, buffet, vaisselier…Contrôle du nappage, des serviettes, des couverts, des verres, des assiettes, des ménagères.</t>
  </si>
  <si>
    <t>Le mobilier de la salle de restaurant et la mise en place de la table sont en bon état.</t>
  </si>
  <si>
    <t>NM si absence de restauration traditionnelle. Prendre en compte : tables, chaises, fauteuils, consoles, guéridon, buffet, vaisselier… Stabilité du mobilier (tables et chaises) .  Contrôle du nappage, des serviettes, des couverts, des verres, des assiettes, des ménagères. Tolérance sur la présence de sets et de serviettes en papier en fonction du type de restauration. Si serviette en papier, elle ne se déchire pas facilement. Si existante, l'auditeur évalue également la terrasse.</t>
  </si>
  <si>
    <t>L'entrée / le plat principal / le fromage / le dessert / la boisson chaude en fin de repas</t>
  </si>
  <si>
    <t>La présentation de l'entrée est appétissante, les quantités de l'entrée sont bien proportionnées. Elle est à bonne température et savoureuse.</t>
  </si>
  <si>
    <t>NM si absence de restauration traditionnelle. NM si pas d'entrée consommée. Peut être observé sur les tables voisines.</t>
  </si>
  <si>
    <t>La présentation du plat est harmonieuse et appétissante.</t>
  </si>
  <si>
    <t>NM si absence de restauration traditionnelle. NM si pas de plat consommé. Peut être observé sur les tables voisines.</t>
  </si>
  <si>
    <t>La présentation du plateau et/ou de l'assiette de fromages et/ou du dessert est appétissante, les quantités sont bien proportionnées. Les fromages et/ou les desserts sont à bonne température et savoureux.</t>
  </si>
  <si>
    <t>NM si absence de restauration traditionnelle. NM si pas de fromage et/ou consommé. Peut être observé sur les tables voisines.</t>
  </si>
  <si>
    <t>La boisson chaude est à bonne température et savoureuse. Le café est servi avec un accompagnement.</t>
  </si>
  <si>
    <t>NM si absence de restauration traditionnelle. NM si pas de café ou d'infusion consommés. Peut être observé sur les tables voisines.</t>
  </si>
  <si>
    <t>L'espace de vente</t>
  </si>
  <si>
    <t>Le choix des produits alimentaires permet de constituer un repas et un petit déjeuner.</t>
  </si>
  <si>
    <t>Les revêtements muraux, les sols et les plafonds sont propres.</t>
  </si>
  <si>
    <t>Les revêtements muraux, les sols et les plafonds sont en bon état.</t>
  </si>
  <si>
    <t>Les horaires d'ouverture sont affichés à l'extérieur et sont respectés.</t>
  </si>
  <si>
    <t>L'offre de produits</t>
  </si>
  <si>
    <t>A minima, l'épicerie propose les produits suivants : des produits alimentaires (dont certains sont régionaux), des produits d'hygiène, des produits d'entretien, des souvenirs, des cartes postales et de la presse.</t>
  </si>
  <si>
    <t>A minima, l'épicerie propose du pain frais et des viennoiseries.</t>
  </si>
  <si>
    <t>Les prix des produits sont lisiblement affichés.</t>
  </si>
  <si>
    <t>La prise en charge du client</t>
  </si>
  <si>
    <t>Comportement souriant, ton aimable, etc.</t>
  </si>
  <si>
    <t xml:space="preserve">Le personnel est aimable et disponible </t>
  </si>
  <si>
    <t>Le suivi de l'e-réputation</t>
  </si>
  <si>
    <t>L'établissement prend connaissance des avis des consommateurs sur au moins 1 site.</t>
  </si>
  <si>
    <t>L'établissement a mis en place un système d'alerte pour être informé des avis de consommateurs.</t>
  </si>
  <si>
    <t>L'établissement exerce son droit de réponse aux avis de consommateurs</t>
  </si>
  <si>
    <t xml:space="preserve">L'auditeur demande à consulter les réponses formulées. </t>
  </si>
  <si>
    <t>La réponse apportée par l'établissement est constructive.</t>
  </si>
  <si>
    <t>La réponse est factuelle. Si la responsabilité de l'établissement est avérée, un mot d'excuse est formulé. Suivant les cas, un geste commercial est proposé.</t>
  </si>
  <si>
    <t>Le suivi des questionnaires de satisfaction</t>
  </si>
  <si>
    <t>Le questionnaire de satisfaction est disponible dans un endroit de passage du visiteur au moment de son départ.</t>
  </si>
  <si>
    <t xml:space="preserve">Item noté NM si adhésion. Item validé si le questionnaire de satisfaction est validé par un QR code et/ou si questionnaire en ligne. La mise en place du questionnaire au moment du débriefing ne valide pas le critère. </t>
  </si>
  <si>
    <t>Le questionnaire de satisfaction est traduit dans une langue étrangère.</t>
  </si>
  <si>
    <t>Item noté NM si adhésion.</t>
  </si>
  <si>
    <t>Le questionnaire de satisfaction est traduit dans une deuxième langue étrangère.</t>
  </si>
  <si>
    <t>Bonus- NM si non vérifié</t>
  </si>
  <si>
    <t>L'établissement apporte une réponse aux enquêtes de satisfaction mentionnant une insatisfaction notable et la traite comme une réclamation.</t>
  </si>
  <si>
    <t>Pas de NM possible. L'établissement contacte le client qui mentionne une insatisfaction notable dans son questionnaire de satisfaction.</t>
  </si>
  <si>
    <t>Les questionnaires et les enquêtes de satisfaction sont archivés.</t>
  </si>
  <si>
    <t>Item noté NM si la gestion est centralisée par le réseau délégataire.</t>
  </si>
  <si>
    <t xml:space="preserve">Si un plan d'actions a été établi suite au pré-audit ou à l'audit précédent, celui-ci a été complété. </t>
  </si>
  <si>
    <t>Item noté NM si adhésion ou si absence de plan d'action fourni par le Porteur de démarche.</t>
  </si>
  <si>
    <t>Le suivi des réclamations</t>
  </si>
  <si>
    <t xml:space="preserve">L’établissement a formalisé une procédure écrite pour le suivi des réclamations </t>
  </si>
  <si>
    <t xml:space="preserve">Pas de NM possible. A minima, la procédure précise qui répond aux réclamations, sous quel délai de réponse et où sont archivées les réclamations. </t>
  </si>
  <si>
    <t>L’établissement archive l'ensemble des réclamations dans un classeur dédié avec un tableau de suivi.</t>
  </si>
  <si>
    <t>L'établissement dispose d'un courrier type de prise en compte d'une réclamation</t>
  </si>
  <si>
    <t>Pas de NM possible. Ce courrier type permet de répondre immédiatement à une réclamation formulée par mail et laisse le temps de faire les recherches si nécessaire.</t>
  </si>
  <si>
    <t>L'établissement accuse réception des réclamations dans un délai de 72h et répond dans un délai maximum de 15 jours.</t>
  </si>
  <si>
    <t>Pas de NM possible. Les réponses se font dans un délai maximum de 15 jours ouvrés exception faite des demandes de remboursement. Si la réclamation nécessite des recherches, envoi d'une lettre (ou courriel) de prise en compte de la réclamation.</t>
  </si>
  <si>
    <t>Les réponses aux réclamations sont personnalisées et constructives.</t>
  </si>
  <si>
    <t>Pas de NM possible. La réponse marque la prise en compte de la réclamation, fait preuve d'empathie, clarifie les circonstances et apporte une solution.</t>
  </si>
  <si>
    <t>Analyse de l'écoute client</t>
  </si>
  <si>
    <t>Un référent qualité est identifié dans l'établissement.</t>
  </si>
  <si>
    <t>Pas de NM possible. Identification en amont de la visite mystère.</t>
  </si>
  <si>
    <t>L'écoute client est analysée</t>
  </si>
  <si>
    <t>Pas de NM possible. L'écoute client comprend les questionnaires de satisfaction, les réclamations, les avis clients, les audits qualité, etc.</t>
  </si>
  <si>
    <t>La sensibilisation</t>
  </si>
  <si>
    <t>Le personnel a été sensibilisé au tri des déchets.</t>
  </si>
  <si>
    <t>Présence de note de sensibilisation et d'une preuve de diffusion (émargement lors d'une réunion, mail de diffusion).</t>
  </si>
  <si>
    <t>Le personnel est sensibilisé à la gestion économe de l'eau et de l'énergie.</t>
  </si>
  <si>
    <t>La prise en compte de l'environnement</t>
  </si>
  <si>
    <t>Le tri sélectif est mis en place dans l'établissement.</t>
  </si>
  <si>
    <t>A minima : emballage, piles, verres… ET communiqué par affichage (carte, circulations…). NM si pas de tri organisé par la commune. Le tri sélectif est effectué par le personnel. Validé si écolabellisé</t>
  </si>
  <si>
    <t>L'établissement a mis en place au moins une mesure visant à réduire la production de déchets.</t>
  </si>
  <si>
    <t>Utilisation de piles rechargeables (télécommandes), utilisation produits d'accueil non jetables, réduction de la consommation de papier (utilisation recto-verso), compostage des déchets organiques, etc. Validé si écolabellisé</t>
  </si>
  <si>
    <t>L'établissement a mis en place au moins trois mesures visant à réduire la consommation d’eau et/ou la consommation énergétique.</t>
  </si>
  <si>
    <t xml:space="preserve">L'établissement utilise au moins deux produits présentant un faible impact sur l'environnement. </t>
  </si>
  <si>
    <t>Présence d'un affichage dans l'établissement ou sur le site internet.
Validé si écolabellisé</t>
  </si>
  <si>
    <t>L’établissement a prévu de mettre au moins une mesure supplémentaire dans les 3 ans à venir</t>
  </si>
  <si>
    <t>Exemples de mesures : détecteurs de mouvements / minuterie /cellule photo électrique, contrôle automatique du chauffage/climatisation, mise en place de double vitrage, réducteurs de débit sur les douches/robinets, chasses d’eau à double débit, etc.</t>
  </si>
  <si>
    <t>Les aspects sociaux</t>
  </si>
  <si>
    <t>L'établissement a sensibilisé son personnel à l'accueil des personnes en situation de handicap.</t>
  </si>
  <si>
    <t>Critère validé si labellisé tourisme et handicap</t>
  </si>
  <si>
    <t>La valorisation de la région</t>
  </si>
  <si>
    <t>L'établissement privilégie des produits issus de la production locale.</t>
  </si>
  <si>
    <t>Présence d'informations touristiques locales.</t>
  </si>
  <si>
    <t>Tolérance sur la forme du support (classeur, présentoir, tablette, borne interactive)</t>
  </si>
  <si>
    <t>L'établissement a mis en place une action de valorisation du territoire.</t>
  </si>
  <si>
    <t>Le personnel peut conseiller le client pour des visites ou des activités touristiques.</t>
  </si>
  <si>
    <t>L'auditeur questionne le guide ou le personnel d'accueil  : un point de vente d'un produit local ou un restaurant proposant des spécialités régionales, etc.</t>
  </si>
  <si>
    <t>Les coordonnées et les horaires des services de proximité peuvent être communiqués au client.</t>
  </si>
  <si>
    <t>Présence d'un document sur l'établissement rassemblant les coordonnées des partenaires. Guide d'accueil d'un office de tourisme accepté</t>
  </si>
  <si>
    <t>L'exploitant a noué des relations partenariales avec d'autres prestataires pour proposer leurs services à ses clients : hôtels, activités…</t>
  </si>
  <si>
    <t>Tolérance sur la forme du support.</t>
  </si>
  <si>
    <t>Présence d'une documentation touristique en au moins une langue étrangère.</t>
  </si>
  <si>
    <t>Présence d'une documentation touristique en une deuxième langue étrangère.</t>
  </si>
  <si>
    <t>Si existant, le site participe à l'alimentation du système d'information touristique local.</t>
  </si>
  <si>
    <t>Dans le cadre de démarches territoriales uniquement</t>
  </si>
  <si>
    <t>Il y a une identification des besoins de formation et des compétences.</t>
  </si>
  <si>
    <t xml:space="preserve">NM possible si moins de 5 employés. L'auditeur interroge le gestionnaire du site sur la gestion des ressources humaines et s'assure que les étapes d'identification des besoins ont bien été prises en considération. Registre des formations et /ou fiches de </t>
  </si>
  <si>
    <t>Le personnel est informé de la démarche qualité.</t>
  </si>
  <si>
    <t>NM possible si moins de 5 employés. L'auditeur interroge le gestionnaire du site afin de s'assurer que le personnel a été informé à la démarche qualité.</t>
  </si>
  <si>
    <t>Le manager s'assure que l'ensemble du personnel (y compris stagiaires et bénévoles) est informé de la démarche qualité.</t>
  </si>
  <si>
    <t>NM possible si moins de 5 employés.</t>
  </si>
  <si>
    <t>Une réunion du personnel annuelle sur le déploiement de la démarche qualité est organisée.</t>
  </si>
  <si>
    <t xml:space="preserve">NM possible si moins de 5 employés. </t>
  </si>
  <si>
    <t>Il y a une réunion de présentation de la saison et une réunion de bilan.</t>
  </si>
  <si>
    <t>NM possible si moins de 5 employés. L'auditeur interroge le gestionnaire du site et les employés afin de s'assurer qu'une réunion de présentation de la saison et une réunion de bilan ont bien été réalisées</t>
  </si>
  <si>
    <t>Il est remis un livret d'accueil aux nouveaux embauchés. Ce livret présente les principales caractéristiques de l'entreprise et son environnement proche.</t>
  </si>
  <si>
    <t>Un plan d'action relatif à la démarche qualité est mis en place annuellement.</t>
  </si>
  <si>
    <t>Bonus noter NM si non vérifié</t>
  </si>
  <si>
    <t>9 - L'ESPACE BAR – PETITE RESTAURATION - SNACKING (si existant).</t>
  </si>
  <si>
    <t>10 - LA RESTAURATION TRADITIONNELLE DU SITE (si existante)</t>
  </si>
  <si>
    <t xml:space="preserve">Si plusieurs emplacements sont libres, le client a le choix de son emplacement. </t>
  </si>
  <si>
    <t>3 - L'ACHEMINEMENT SUR LE LIEU - LES EXTERIEURS - LA SIGNALISATION</t>
  </si>
  <si>
    <t>Le mobilier et les revêtements muraux, sols et plafonds sont propres.</t>
  </si>
  <si>
    <t>Le mobilier et les revêtements muraux, sols et plafonds sont en bon état.</t>
  </si>
  <si>
    <t>Dans le cas où le paiement se fait à l'arrivée, l'auditeur effectue un passage au bâtiment d'accueil le lendemain matin afin de provoquer un suivi satisfaction sur sa nuitée.</t>
  </si>
  <si>
    <t>Le matelas est confortable. Il est doté d'une alèse housse.</t>
  </si>
  <si>
    <t>Le matelas ne forme pas un creux lorsque l'on s'assied. On ne sent pas les ressorts, le matelas n'est pas bruyant. Si matelas est évalué comme étant très confortable mais sans alèse housse, critère noté "Satisfaisant".</t>
  </si>
  <si>
    <t>NON</t>
  </si>
  <si>
    <t>Non Mesuré</t>
  </si>
  <si>
    <t>Satisfaisant</t>
  </si>
  <si>
    <t>Insatisfaisant</t>
  </si>
  <si>
    <t>Très Insatisfaisant</t>
  </si>
  <si>
    <t>TAUX DE CONFORMITE QUALITE TOURISME 
SANS PONDERATION PAR FAMILLE</t>
  </si>
  <si>
    <t>Taux de Conformité</t>
  </si>
  <si>
    <t>Taux de conformité par séquence</t>
  </si>
  <si>
    <t>Conformité de l'écoute client</t>
  </si>
  <si>
    <t>▪ Confort</t>
  </si>
  <si>
    <t>▪ Etat</t>
  </si>
  <si>
    <t>▪ Propreté</t>
  </si>
  <si>
    <t>CONFORT ET PROPRETE</t>
  </si>
  <si>
    <t>Seuil
atteint</t>
  </si>
  <si>
    <t>Taux de conformité atteint</t>
  </si>
  <si>
    <t>Seuil recommandé</t>
  </si>
  <si>
    <t>Taux de conformité par famille</t>
  </si>
  <si>
    <r>
      <t xml:space="preserve">Taux de conformité </t>
    </r>
    <r>
      <rPr>
        <b/>
        <sz val="12"/>
        <rFont val="Calibri"/>
        <family val="2"/>
      </rPr>
      <t>QUALITE TOURISME™</t>
    </r>
  </si>
  <si>
    <t>Seuil
exigé</t>
  </si>
  <si>
    <t>Taux de conformité général</t>
  </si>
  <si>
    <t>Dispositions de management à mesurer si effectif &gt; 5 employés :</t>
  </si>
  <si>
    <t>Petite restauration et restauration traditionnelle</t>
  </si>
  <si>
    <t>Absence de restauration</t>
  </si>
  <si>
    <t>Restauration traditionnelle sur site</t>
  </si>
  <si>
    <t>Petite Restauration</t>
  </si>
  <si>
    <t>Présence d'une restauration traditionnelle :</t>
  </si>
  <si>
    <t>Visite libre et Visite guidée</t>
  </si>
  <si>
    <t>Visite guidée</t>
  </si>
  <si>
    <t>Visite libre</t>
  </si>
  <si>
    <t>Nom du cabinet d'audit :</t>
  </si>
  <si>
    <t>Nom Prénom de l'auditeur</t>
  </si>
  <si>
    <t>Date de la visite :</t>
  </si>
  <si>
    <t>Audit de renouvellement</t>
  </si>
  <si>
    <t>Audit d'adhésion</t>
  </si>
  <si>
    <t>Nom du Responsable :</t>
  </si>
  <si>
    <t>TYPE AUDIT :</t>
  </si>
  <si>
    <t>NOM DU RESEAU DELEGATAIRE / DEMARCHE QUALITE TERRITORIALE :</t>
  </si>
  <si>
    <t>REGION D'ACCUEIL :</t>
  </si>
  <si>
    <t xml:space="preserve">VILLE : </t>
  </si>
  <si>
    <t>NOM</t>
  </si>
  <si>
    <t>NM</t>
  </si>
  <si>
    <t>REFERENTIEL QUALITE TOURISME™ HOTELLERIE DE PLEIN AIR</t>
  </si>
  <si>
    <t>Présence d'une superette :</t>
  </si>
  <si>
    <t>Xxxx :</t>
  </si>
  <si>
    <t>Xxxxx :</t>
  </si>
  <si>
    <t>NM en cas d'adhésion. Dans le cadre d’une démarche territoriale, auditer présence du logo territorial le cas échéant (PACA, Franche-Comté, Normandie, Sud de France, etc.)</t>
  </si>
  <si>
    <t xml:space="preserve">Le nombre d'emplacements total du camping, le nombre d'hébergements locatifs et la superficie du terrain sont précisés sur le site internet. </t>
  </si>
  <si>
    <t xml:space="preserve">NM si pas de support de communication. </t>
  </si>
  <si>
    <t>Pas de NM possible. Le client est accompagné quel que soit son mode d'hébergement.</t>
  </si>
  <si>
    <t>Le client est accompagné jusqu'à son emplacement ou son locatif.</t>
  </si>
  <si>
    <t>L'intérieur du camping</t>
  </si>
  <si>
    <t>La circulation est limitée à 10km/h.</t>
  </si>
  <si>
    <t>Le parking du camping</t>
  </si>
  <si>
    <t>Le camping dispose d'un parking de nuit.</t>
  </si>
  <si>
    <t xml:space="preserve">Pas de NM possible. Ce parking peut être le parking temporaire. </t>
  </si>
  <si>
    <t xml:space="preserve">Le parking et les chemins d'accès du camping sont propres. </t>
  </si>
  <si>
    <t xml:space="preserve">Le parking et les chemins d'accès du camping sont en bon état. </t>
  </si>
  <si>
    <t>Les abords de l'entrée du camping</t>
  </si>
  <si>
    <t xml:space="preserve">Les abords de l'entrée du camping sont propres. </t>
  </si>
  <si>
    <t>Les abords de l'entrée du camping sont mis en valeur par un fleurissement, un élément décoratif, etc.</t>
  </si>
  <si>
    <t>La végétation de l'entrée du camping est bien entretenue.</t>
  </si>
  <si>
    <t>NM si absence de végétation.</t>
  </si>
  <si>
    <t>Les abords de l'entrée du camping sont bien éclairés.</t>
  </si>
  <si>
    <t>Prendre en compte les chemins d'accès, le parking, les abords de l'entrée du camping. Pénaliser si impression d'insécurité liée à l'absence ou à la faiblesse de l'éclairage.</t>
  </si>
  <si>
    <t>L'enseigne et la signalétique</t>
  </si>
  <si>
    <t>Les abords de l'entrée du camping sont en bon état.</t>
  </si>
  <si>
    <t>Bonus - Noté NM si non validé.</t>
  </si>
  <si>
    <t>Pas de NM possible. Les informations à afficher sont : Le règlement intérieur, les différents types d'hébergement, les tarifs et le prix des services, les horaires, les moyens de paiement acceptés.</t>
  </si>
  <si>
    <t>Le point d'eau n'est pas boueux, la tuyauterie est en bon état et non bricolée.</t>
  </si>
  <si>
    <t>Le locatif est doté d'une terrasse avec du mobilier.</t>
  </si>
  <si>
    <t>A minima, le mobilier comprend une table, des chaises (en adéquation avec la capacité d'accueil) et un parasol (si nécessaire en fonction de l'ombrage naturel)</t>
  </si>
  <si>
    <t>Le mobilier extérieur est harmonieux.</t>
  </si>
  <si>
    <t xml:space="preserve">Le locatif n'est pas vétuste. Absence d'élément dépareillé ou disgracieux. L'auditeur vérifie également l'harmonie des textiles. </t>
  </si>
  <si>
    <t>L'aspect général intérieur du locatif</t>
  </si>
  <si>
    <t>La salle de bains du locatif</t>
  </si>
  <si>
    <t>Les équipements intérieur du locatif</t>
  </si>
  <si>
    <t>Le mobilier du locatif</t>
  </si>
  <si>
    <t>Le couchage du locatif</t>
  </si>
  <si>
    <t xml:space="preserve"> L'auditeur mesure 2 emplacements supplémentaire (en plus du locatif principal et de l'emplacement nu). Le choix des hébergements est effectué par l'auditeur et doit être représentatif de l'offre existante. Les critères de propreté sont neutralisés si les locatifs sont occupés le jour de l'audit. </t>
  </si>
  <si>
    <t>L'aspect extérieur des blocs sanitaires</t>
  </si>
  <si>
    <t>Les lavabos</t>
  </si>
  <si>
    <t>Les WC</t>
  </si>
  <si>
    <t>Les douches</t>
  </si>
  <si>
    <t>Prendre en compte la stabilité de l'eau chaude.</t>
  </si>
  <si>
    <t>Les équipements complémentaires</t>
  </si>
  <si>
    <t>Au moins un bloc sanitaire est équipé d'un bac à laver le linge.</t>
  </si>
  <si>
    <t>Au moins deux équipements complémentaires sont disponibles.</t>
  </si>
  <si>
    <t>Les lavabos sont propres.</t>
  </si>
  <si>
    <t>Les lavabos sont en bon état.</t>
  </si>
  <si>
    <t>Les lavabos sont bien équipés.</t>
  </si>
  <si>
    <t>Les WC sont bien équipés.</t>
  </si>
  <si>
    <t>Présence de papier toilette, poubelle fermée, patère.</t>
  </si>
  <si>
    <t>L’eau d’écoulement des douches voisines ne passe pas dans la cabine utilisée, l’eau ne stagne pas</t>
  </si>
  <si>
    <t>Pas de boue au niveau des bacs à laver</t>
  </si>
  <si>
    <t>Les lavabos sont en bon état de fonctionnement.</t>
  </si>
  <si>
    <t>Les WC sont propres.</t>
  </si>
  <si>
    <t>Les WC sont en bon état.</t>
  </si>
  <si>
    <t>Les WC sont en bon état de fonctionnement.</t>
  </si>
  <si>
    <t>Absence de fuite, bon fonctionnement de la chasse d'eau.</t>
  </si>
  <si>
    <t>Les douches sont propres.</t>
  </si>
  <si>
    <t>Les douches sont en bon état.</t>
  </si>
  <si>
    <t>Les douches sont en bon état de fonctionnement.</t>
  </si>
  <si>
    <t>Les douches sont bien équipées.</t>
  </si>
  <si>
    <t>Présence d'une cabine de déshabillage avec patère et tablette de rangement.</t>
  </si>
  <si>
    <t>Absence de fuite, bon réglage du temporisateur, température adaptée.</t>
  </si>
  <si>
    <t>Présence de miroir, robinet temporisé. Présence de prises rasoir à proximité de miroir.</t>
  </si>
  <si>
    <t>Présence de détecteurs autorisés. Prise en compte de l'éclairage intérieur et extérieur.</t>
  </si>
  <si>
    <t>Commentaires</t>
  </si>
  <si>
    <t>L'auditeur évalue en premier le bloc sanitaire le plus proche de son emplacement.</t>
  </si>
  <si>
    <t>Bloc sanitaires supplémentaire.</t>
  </si>
  <si>
    <t xml:space="preserve">L'auditeur évalue un second bloc sanitaire lors de son débriefing en présence du professionnel. </t>
  </si>
  <si>
    <t>La piscine</t>
  </si>
  <si>
    <t>L'offre de bar - petite restauration</t>
  </si>
  <si>
    <t>Le service du client au bar - petite restaurant</t>
  </si>
  <si>
    <t>Les sanitaires de l'espace bar - petite restauration</t>
  </si>
  <si>
    <t>Les toilettes du bar/restaurant sont en bon état</t>
  </si>
  <si>
    <t>Les toilettes du bar/restaurant sont propres</t>
  </si>
  <si>
    <t xml:space="preserve">Les toilettes de bar - petite restauration sont bien équipées. </t>
  </si>
  <si>
    <t>Les sanitaires de l'espace restauration</t>
  </si>
  <si>
    <t>11 - LA SUPERETTE (si existante)</t>
  </si>
  <si>
    <t>Les affichages extérieurs</t>
  </si>
  <si>
    <t>La carte des plats et menus est affichée.</t>
  </si>
  <si>
    <t>Les horaires d'ouverture de la piscine sont affichés à l'extérieur et son respectés.</t>
  </si>
  <si>
    <t>Le bassin, les plages et le mobilier de la piscine sont propres.</t>
  </si>
  <si>
    <t>Le bassin, les plages et le mobilier de la piscine sont en bon état.</t>
  </si>
  <si>
    <t xml:space="preserve">Les toilettes de la piscine sont bien équipées. </t>
  </si>
  <si>
    <t>Les toilettes de la piscine sont en bon état</t>
  </si>
  <si>
    <t>Les toilettes de la piscine sont propres</t>
  </si>
  <si>
    <t>7 - LES BLOCS SANITAIRES</t>
  </si>
  <si>
    <t>12 - LE SUIVI DE LA QUALITE ET LA FIDELISATION DU CLIENT</t>
  </si>
  <si>
    <t>13 - LE DEVELOPPEMENT DURABLE</t>
  </si>
  <si>
    <t>14 – LES DISPOSITIONS DE MANAGEMENT (si plus de 5 employés)</t>
  </si>
  <si>
    <t>A minima livret d'accueil.</t>
  </si>
  <si>
    <t>NM si pas de site internet. Tarifs, classement, périodes d'ouverture, etc.</t>
  </si>
  <si>
    <t>NM si pas de site Internet. Pour vérifier la complétude des informations, l'auditeur peut poser une question sur l'acceptation des ANCV. Les périodes d'ouverture sont à mentionner si l'établissement n'est pas ouvert 365 jours par an. Si l'établissement est labellisé Tourisme &amp; Handicap, la mention est présente.</t>
  </si>
  <si>
    <t>Une connexion wifi est disponible sur le camping.</t>
  </si>
  <si>
    <t>Les emplacements sont suffisamment espacés les uns des autres. Les emplacements sont correctement délimités par de la végétation.</t>
  </si>
  <si>
    <t>Le dessous de l'hébergement locatif est masqué de façon esthétique sur les côtés visibles</t>
  </si>
  <si>
    <t xml:space="preserve">L'accueil et la prise de congé sont cordiales </t>
  </si>
  <si>
    <t>La délimitation est assurée par des haies suffisamment hautes et assez opacifiantes.</t>
  </si>
  <si>
    <t>Les extérieurs incluent les façades, les portes, les fenêtres, les toitures et les gouttières, la terrasse, les équipements, le mobilier (table, transats, chaises, parasol, etc.), etc.</t>
  </si>
  <si>
    <t>Les extérieurs incluent les façades, les portes, les fenêtres, les gouttières, la terrasse, les équipements, le mobilier (table, transats, chaises, parasol, etc.), etc.</t>
  </si>
  <si>
    <t>Prendre en compte le mobilier de tous les espaces du locatif : couchage, coin repas, salle de bains, WC, terrasse.</t>
  </si>
  <si>
    <t>L'auditeur vérifie le bon fonctionnement de tous les équipements du locatif. Le personnel en charge de l'accueil explique le fonctionnement des appareils électroménagers et/ou une notice d'utilisation est présente dans le locatif.</t>
  </si>
  <si>
    <t>L'auditeur vérifie les différents revêtements intérieurs et extérieurs du locatif (terrasse, pièce de vie, kitchenette, salle de bains, chambres, etc.).</t>
  </si>
  <si>
    <t>L'intégration se fait par la présence de végétation au niveau des abords ou par l'architecture et/ou les matériaux du bâtiment.</t>
  </si>
  <si>
    <t>Prise en compte des revêtements intérieurs et extérieurs.</t>
  </si>
  <si>
    <t>Présence d'un panneau ou d'un information orale à l'arrivée du client.</t>
  </si>
  <si>
    <t>Si présence d'une restauration traditionnelle et salle commune, évaluation des critères sur la partie restauration traditionnelle.</t>
  </si>
  <si>
    <t>Exemples de mesures : ampoules basse consommation, utilisation de papier recyclé, utilisation éco certifiée / écolabellisée, suivi et analyse des consommations d'eau et d'énergie, présence de double vitrage, robinets équipés de mitigeurs et de réducteurs de débit.</t>
  </si>
  <si>
    <t>Le nombre total d'emplacements du camping, le nombre d'hébergements locatifs et la superficie du terrain sont précisés sur le support de communication.</t>
  </si>
  <si>
    <t>L'outil de communication contient les informations suivantes : le classement, le confort des locatifs,  type de restauration, les services du camping, l'accueil des personnes en situation de handicap, les tarifs et les moyens de paiement acceptés.</t>
  </si>
  <si>
    <t>L'interlocuteur est courtois, employant les formules de politesse adaptées. Le cas échéant, la mise en attente et la reprise de ligne s'accompagnent des formules d'usage.</t>
  </si>
  <si>
    <t>Le matelas et le sommier sont propres. Si fournis, les draps, les taies d'oreiller, la couverture (ou la couette), l'alèse sont propres.</t>
  </si>
  <si>
    <t>Les WC sont dotés d'un balayette et de papier hygiénique en quantité suffisante.</t>
  </si>
  <si>
    <t>L'aire de service est équipée d'une prise d'eau, d'une système de vidange des eaux usées et d'une borne électrique.</t>
  </si>
  <si>
    <t>Les équipements et le mobilier en bon état.</t>
  </si>
  <si>
    <t xml:space="preserve">Le bloc sanitaire est bien intégré au paysage. </t>
  </si>
  <si>
    <t>Le bloc sanitaire est éclairé 24h/24.</t>
  </si>
  <si>
    <t>Les revêtements extérieurs du bloc sanitaire sont en bon état.</t>
  </si>
  <si>
    <t>Les revêtements extérieurs du bloc sanitaire sont propres.</t>
  </si>
  <si>
    <t>Les WC sont  dans un espace distinct des douches et des lavabos.</t>
  </si>
  <si>
    <t>Il n'y a pas d'odeur désagréable dans le bloc sanitaire.</t>
  </si>
  <si>
    <t>Les équipements du bloc sanitaire sont propres.</t>
  </si>
  <si>
    <t>Les équipements du bloc sanitaire sont en bon état.</t>
  </si>
  <si>
    <t>Les équipements du bloc sanitaire sont en bon état de fonctionnement.</t>
  </si>
  <si>
    <t>8 - LES ESPACES ET EQUIPEMENTS COMMUNS : SANITAIRES, SALLES COMMUNES, EQUIPEMENTS ET ACTVITES LUDIQUES</t>
  </si>
  <si>
    <t>Les voies internes au camping sont bien balisées et entretenues.</t>
  </si>
  <si>
    <t>Le programme des animations et des activités est conforme à la documentation et/ou site internet</t>
  </si>
  <si>
    <t>L'affichage concernant la responsabilité des parents quant à l'utilisation des jeux par leurs enfants (responsabilité civile), précisant l'âge des enfants pouvant utiliser ces jeux est parfaitement visible, lisible, propre et en bon état.</t>
  </si>
  <si>
    <t xml:space="preserve">Si bar existant, le comptoir et l'arrière du bar sont propres et ordonnés. </t>
  </si>
  <si>
    <t>Si bar existant, le comptoir et l'arrière du bar sont en bon état.</t>
  </si>
  <si>
    <t>Les boissons sont servies avec des amuse-bouches.</t>
  </si>
  <si>
    <t xml:space="preserve">Les toilettes du bar/petite restauration sont bien équipées. </t>
  </si>
  <si>
    <t>Les toilettes du bar/petite restauration sont en bon état</t>
  </si>
  <si>
    <t>Les toilettes du bar/petite restauration sont propres</t>
  </si>
  <si>
    <t xml:space="preserve">NM si pas de site Internet. Le site internet donne envie de séjourner dans l'établissement. Evaluation de la qualité des photos, bon affichage des pages, absence de fautes d'orthographes, absence de lien qui n'aboutit pas, navigation aisée et accès rapide aux informations principales, etc. </t>
  </si>
  <si>
    <t>NM si pas de support de communication. Absence de visuels peu qualitatifs, bonne lisibilité des caractères, absence de fautes d'orthographes, absence de photocopie, etc. L'outil de communication reflète la structure et donne envie de séjourner.</t>
  </si>
  <si>
    <t>Pas de NM possible. Exemples de questions possibles à poser : Emplacement au calme, proximité des sanitaires, présence d'une piscine, etc.. Dans le cas où l'auditeur ne parvient pas à joindre l'établissement, point pénalisé. Si l'interlocuteur n'est pas en mesure d'enregistrer une réservation et/ou ne propose pas un rappel rapide, point pénalisé.</t>
  </si>
  <si>
    <t xml:space="preserve">Pas de NM possible. Ce parking est situé à moins de 150m du point d'accueil du camping. L'établissement dispose d'un espace de stationnement d'accueil de capacité suffisante ou une file d'attente temporaire correctement dimensionnée. </t>
  </si>
  <si>
    <t>Bonus - Indiquer NM si non vérifié. Les informations à traduire sont : type d'hébergement,  tarifs / prix des services, horaires, moyens de paiement acceptés. La langue étrangère correspond au bassin touristique émetteur.</t>
  </si>
  <si>
    <t>Prendre en compte les murs et porte d'entrée du bâtiment et la terrasse (si existante). Pénaliser si présence de mobilier publicitaire. Le mobilier doit être  stable. Le mobilier en plastique est accepté.</t>
  </si>
  <si>
    <t>NM si absence de langues étrangères parlées. Peut être indiqué à l'extérieur ou à l'intérieur. Support indifférent (carte, affichage…).</t>
  </si>
  <si>
    <t>Si l'auditeur est en emplacement nu, il effectue la visite complète d'un locatif lors de son débriefing. Les points de propreté peuvent être neutralisés en fonction de l'occupation du locatif.</t>
  </si>
  <si>
    <t xml:space="preserve">L'auditeur vérifie également la propreté des plinthes. La propreté des radiateurs est mesurée avec les équipements. </t>
  </si>
  <si>
    <t>L'observation des joints est mesurée sur ce critère.</t>
  </si>
  <si>
    <t>Prendre en compte tous les équipements des bâtiments des sanitaires communs (WC, douches, bacs à laver, lavabos, etc.). L'observation des joints est mesurée sur ce critère.</t>
  </si>
  <si>
    <t>Prendre en compte tous les équipements des bâtiments des sanitaires communs (WC, douches, bacs à laver, lavabos, etc.). Tenir compte de l'état de la tuyauterie (sans rouille)</t>
  </si>
  <si>
    <t xml:space="preserve">Absence de fuite, arrivée rapide de l'eau chaude et température stable, bonne évacuation des eaux usées. </t>
  </si>
  <si>
    <t>Présence de détecteurs autorisée. Prise en compte de l'éclairage intérieur et extérieur.</t>
  </si>
  <si>
    <t xml:space="preserve">Les locaux techniques, les équipements électriques, d'assainissement et les citernes de gaz sont enterrés dans le sol ou dissimulés (ex : entourés de végétation, murets, parements de bois…). </t>
  </si>
  <si>
    <t>Les containers et locaux techniques et de raccordement sont masqués. Les containers ne débordent pas, ne sont pas endommagés.
Pas de déchets au sol.</t>
  </si>
  <si>
    <t>A minima présence d'un lave-main, de savon et d'un sèche-main. (les toilettes de la piscine peuvent être les sanitaires du camping si ceux-ci sont éloignés de moins de 30 m de la piscine)</t>
  </si>
  <si>
    <t>Les animations se déroulent sur le camping.</t>
  </si>
  <si>
    <t xml:space="preserve">Si l'accès est limité aux espaces communs (espace d'accueil et bar) point noté satisfaisant, si l'accès n'est possible que sur une borne ou à la réception, point noté insatisfaisant. </t>
  </si>
  <si>
    <t xml:space="preserve">L'auditeur vérifie également que les verres sont bien propres. </t>
  </si>
  <si>
    <t>NM si pas de carte. Prendre en compte également les ardoises, si elles remplacent les cartes (calligraphie, propres et non abîmées, non surchargées ni raturées). La carte donne envie de consommer.</t>
  </si>
  <si>
    <t>A minima présence d'un lave-main, de savon et d'un sèche-main (les toilettes du bar/restaurant peuvent être les sanitaires du camping si ceux-ci sont éloignés de moins de 30 m du bar/restaurant)</t>
  </si>
  <si>
    <t>NM si absence de restauration traditionnelle. NM si non existantes. La valorisation sur la carte peut être sous forme de : chapitre spécifique, astérisque au regard des plats concernés…</t>
  </si>
  <si>
    <t>NM si absence de restauration traditionnelle. Mesure sur le service dédié à la table de l'auditeur. Panière à pain, carafe d'eau, etc. Le temps d'attente est laissé à discrétion de l'auditeur. L'auditeur note le temps d'attente si le point est pénalisé. Observation possible sur les tables voisines.</t>
  </si>
  <si>
    <t xml:space="preserve">NM possible si aucun référencement sur aucun site d'avis en ligne. L'auditeur interroge pour savoir quels sites d'avis de consommateurs il suit : Tripadvisor, Zoover, etc. et l'interroge sur le contenu du dernier commentaire. </t>
  </si>
  <si>
    <t>Exemples : sacs en papier, serviettes en coton  non blanchies au chlore, serviettes en papier contenant 30% de matières recyclées : papier recyclé, produits éco certifiés, utilisation de produits réemployables et recyclables. Validé si écolabellisé</t>
  </si>
  <si>
    <t>NM si absence de restauration et de boutique. Exemple : eau minérale de la région, cadeaux souvenirs produits par l'établissement ou localement, produits régionaux, etc.</t>
  </si>
  <si>
    <t>Bonus. Noter NM si non vérifié</t>
  </si>
  <si>
    <t>Les extérieurs du locatif sont propres</t>
  </si>
  <si>
    <t>Les extérieurs du locatif sont en bon état.</t>
  </si>
  <si>
    <t>Les équipements ménagers, électroménagers et la vaisselle du locatif sont propres.</t>
  </si>
  <si>
    <t>Les équipements ménagers, électroménagers et la vaisselle du locatif sont en bon état.</t>
  </si>
  <si>
    <t>Au moins 2 actions de communication ou de promotion sont engagées par le camping et accessibles à la clientèle.</t>
  </si>
  <si>
    <t>Les actions de communication et de promotion du camping sont effectuées à au moins 2 niveaux (local, régional, national, international).</t>
  </si>
  <si>
    <t>Le camping possède son propre outil de communication.</t>
  </si>
  <si>
    <t>Pas de NM possible. La matérialisation du support n'est pas obligatoire  (exemples de supports autorisés: applications Smartphone, brochure papier ou téléchargeable, flyer...). le camping doit être à l'initiative de la création de l'outil (par exemple, la présence sur la brochure de l'OT ne valide pas le critère).</t>
  </si>
  <si>
    <t>L'outil de communication contient les coordonnées du camping : l'adresse, le site internet, le courriel et le numéro de téléphone.</t>
  </si>
  <si>
    <t>NM si pas de support de communication. Le site internet ne permet pas de valider ce critère. Tolérance sur les tarifs si présence sur internet ou feuillet volant joint à la brochure. Si le camping est labellisé Tourisme &amp; Handicap, la mention est présente.</t>
  </si>
  <si>
    <t>L'outil de communication contient des informations sur l'accès au camping.</t>
  </si>
  <si>
    <t>Pas de NM possible. L'établissement doit être à l'initiative de la création du site internet (par exemple, la présence sur le site internet de l'OT ne valide pas le critère). Si présence d'un site internet propre au camping et d'un site internet partagé, on mesure le site internet propre à l'établissement.</t>
  </si>
  <si>
    <t>Le site internet contient les coordonnées du camping : l'adresse, le courriel et le numéro de téléphone.</t>
  </si>
  <si>
    <t>Le site internet contient des informations sur l'accès au camping. Le plan d'accès est téléchargeable et imprimable et/ou des outils de gestion d'itinéraire sont mis à disposition.</t>
  </si>
  <si>
    <t xml:space="preserve">Le camping informe ses clients par mail ou / et sur son site internet des offres particulières, des nouveaux équipements, etc. </t>
  </si>
  <si>
    <t>Si le camping est complet, une solution est proposée au client.</t>
  </si>
  <si>
    <t>L'interlocuteur propose spontanément des informations sur l'accès au camping.</t>
  </si>
  <si>
    <t xml:space="preserve">Le message du répondeur annonce le nom du camping et informe des horaires d'ouverture. </t>
  </si>
  <si>
    <t>Pendant les périodes d'ouverture du camping, lors d'une demande d'informations, la réponse écrite par mail est envoyée sous 24h.</t>
  </si>
  <si>
    <t>Le camping dispose au moins d'une solution de stationnement pour les moyens de locomotion alternatifs à la voiture.</t>
  </si>
  <si>
    <t>La plaque Qualité Tourisme™ est apposée à l'entrée du camping.</t>
  </si>
  <si>
    <t>A minima, il est affiché le panonceau classement, les prix, les horaires et les périodes d'ouverture, l'accessibilité du camping, l'ensemble des moyens de paiement acceptés.</t>
  </si>
  <si>
    <t>Le client identifie rapidement les langues parlées par le personnel du camping soit par un affichage extérieur, soit par la mention des langues parlées sur le badge du personnel en contact avec le client.</t>
  </si>
  <si>
    <t>Présence d'une information présentant les actions du camping en faveur de l'environnement et/ou incitant les visiteurs à participer</t>
  </si>
  <si>
    <t>Un plan de nettoyage et de maintenance est mis en œuvre dans le camping.</t>
  </si>
  <si>
    <t>Type de contrôle</t>
  </si>
  <si>
    <t xml:space="preserve">NM si absence d'équipement. </t>
  </si>
  <si>
    <t xml:space="preserve">Critère noté NM si établissement classé de 1 à 3 étoiles et ayant moins de 3 équipements. Pas de NM possible pour les établissements classés 4 et 5 étoiles. Exemples d'équipement de loisirs : piscine (extérieure et/ou intérieure), tennis, mini-golf , table de ping pong, espace massage, sauna, jacuzzi, etc. </t>
  </si>
  <si>
    <t>Prendre en compte tous les équipements des bâtiments des sanitaires communs (WC, douches, bacs à laver, lavabos, etc.). Tenir compte de l'état de la tuyauterie (sans rouille).</t>
  </si>
  <si>
    <t>L'eau de la piscine et du pédiluve est claire et propre</t>
  </si>
  <si>
    <r>
      <t xml:space="preserve">Machine à laver, sèche linge, </t>
    </r>
    <r>
      <rPr>
        <strike/>
        <sz val="12"/>
        <rFont val="Calibri"/>
        <family val="2"/>
      </rPr>
      <t xml:space="preserve">espace repassage avec table et fer à repasser, </t>
    </r>
    <r>
      <rPr>
        <sz val="12"/>
        <rFont val="Calibri"/>
        <family val="2"/>
      </rPr>
      <t>sèche cheveux à air pulsé.</t>
    </r>
  </si>
  <si>
    <t xml:space="preserve">Le site internet est représentatif de l'offre </t>
  </si>
  <si>
    <t>NM si pas de site Internet. Des visuels d’emplacements (tente, caravane, camping-car) et d'hébergements locatifs (intérieurs /extérieurs) figurent sur le site internet</t>
  </si>
  <si>
    <t xml:space="preserve">Exemples d'action : carte de la région affichée dans l'établissement, rappel de l'identité régionale lors de l'accueil, rappel de la région dans la décoration (photos, objets), prêt ou libre  consultation de livres sur la région </t>
  </si>
  <si>
    <t>L'éclairage intérieur extérieur des sanitaires est satisfaisant</t>
  </si>
  <si>
    <t>L'agenda des événements locaux (jours de marché, festivités, …) de la semaine  est porté à la connaissance de la clientèle</t>
  </si>
  <si>
    <t>Exemples de services complémentaires : dépôt d'objets sécurisé, service courrier, fer et table à repasser, location de draps, mise à dispostion de la presse du jour en consutlation libre, prêts de jeux de société</t>
  </si>
  <si>
    <t>Le site internet contient les informations suivantes : la catégorie, le confort des locatifs (inventaire minimum et surface), l'accueil des personnes en situation de handicap, le type de restauration, les services du camping, les tarifs, les moyens de paiement acceptés et les périodes d'ouverture (du camping et des services )</t>
  </si>
  <si>
    <t>Absence de mobilier dépareillé etc.</t>
  </si>
  <si>
    <t>PLAN D'ACTIONS</t>
  </si>
  <si>
    <t>Commentaire de l'auditeur</t>
  </si>
  <si>
    <t>R/NR</t>
  </si>
  <si>
    <t>Action mise en place</t>
  </si>
  <si>
    <t>Preuve</t>
  </si>
  <si>
    <t>SAVOIR-FAIRE SAVOIR-ETRE</t>
  </si>
  <si>
    <t>Au moins trois services complémentaires sont à disposition du client.</t>
  </si>
  <si>
    <r>
      <t xml:space="preserve">La restauration traditionnelle du site se définit par la présence d'un service à table et d'une salle de restaurant (intérieure ou terrasse). Si la restauration traditionnelle est ouverte à la clientèle extérieure du site </t>
    </r>
    <r>
      <rPr>
        <b/>
        <sz val="8"/>
        <color theme="0"/>
        <rFont val="Calibri"/>
        <family val="2"/>
      </rPr>
      <t xml:space="preserve">et </t>
    </r>
    <r>
      <rPr>
        <sz val="8"/>
        <color theme="0"/>
        <rFont val="Calibri"/>
        <family val="2"/>
      </rPr>
      <t xml:space="preserve">dispose d'une communication indépendante </t>
    </r>
    <r>
      <rPr>
        <b/>
        <sz val="8"/>
        <color theme="0"/>
        <rFont val="Calibri"/>
        <family val="2"/>
      </rPr>
      <t xml:space="preserve">et </t>
    </r>
    <r>
      <rPr>
        <sz val="8"/>
        <color theme="0"/>
        <rFont val="Calibri"/>
        <family val="2"/>
      </rPr>
      <t xml:space="preserve">souhaite obtenir un marquage indépendant, celle-ci fait l'objet d'un audit restaurant spécifique avec la grille restaurant. </t>
    </r>
  </si>
  <si>
    <t>Présence d'un bar - petite restauration :</t>
  </si>
  <si>
    <t>Le site a une connaissance fine de ses publics et met en œuvre un suivi de ses clients.</t>
  </si>
  <si>
    <t>Le camping possède un site internet dédié</t>
  </si>
  <si>
    <r>
      <t>NM si accueil 24h/24.</t>
    </r>
    <r>
      <rPr>
        <sz val="12"/>
        <color theme="1"/>
        <rFont val="Calibri"/>
        <family val="2"/>
      </rPr>
      <t xml:space="preserve"> Interroger l'exploitant pour connaitre ses horaires de réservation.</t>
    </r>
  </si>
  <si>
    <t xml:space="preserve">Exemples : Balançoire, tourniquet, toboggan, etc. </t>
  </si>
  <si>
    <t xml:space="preserve">
Existence de d'une base de données client avec l'adresse mail, type de clientèle, provenance, etc.</t>
  </si>
  <si>
    <t>L'établissement est présent sur les réseaux sociaux</t>
  </si>
  <si>
    <t>Bonus - ne pas pénaliser si non vérifié</t>
  </si>
  <si>
    <t>Il existe une cohérence graphique entre les différents outils de communication de la structure.</t>
  </si>
  <si>
    <t>NM si les outils de communication sont réalisés par différents opérateurs</t>
  </si>
  <si>
    <t xml:space="preserve">4 - LE BATIMENT D'ACCUEIL </t>
  </si>
  <si>
    <t xml:space="preserve">5  L'ACCUEIL DU CLIENT - LA PRISE EN CHARGE DURANT LE SEJOUR - LE DEPART </t>
  </si>
  <si>
    <t>Les affichages des services et équipements complémentaires sont traduits en au moins une langue étrangère.</t>
  </si>
  <si>
    <t>La prise en charge du client est efficace. Si la personne en charge de l'accueil est occupée, elle fait un signe de reconnaissance. Elle donne priorité à l'accueil des clients par rapport aux autres tâches.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</si>
</sst>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dd&quot;, &quot;mmmm\ dd&quot;, &quot;yyyy"/>
    <numFmt numFmtId="165" formatCode="0.0%;0.0%;0.0%"/>
    <numFmt numFmtId="166" formatCode="[$-F800]dddd\,\ mmmm\ dd\,\ yyyy"/>
  </numFmts>
  <fonts count="76" x14ac:knownFonts="1">
    <font>
      <sz val="11"/>
      <color theme="1"/>
      <name val="Calibri"/>
      <family val="2"/>
      <scheme val="minor"/>
    </font>
    <font>
      <sz val="11"/>
      <color theme="1"/>
      <name val="Calibri"/>
      <family val="2"/>
      <scheme val="minor"/>
    </font>
    <font>
      <sz val="12"/>
      <name val="Arial"/>
      <family val="2"/>
    </font>
    <font>
      <sz val="12"/>
      <name val="Calibri"/>
      <family val="2"/>
    </font>
    <font>
      <b/>
      <sz val="12"/>
      <name val="Calibri"/>
      <family val="2"/>
    </font>
    <font>
      <b/>
      <sz val="12"/>
      <color indexed="9"/>
      <name val="Calibri"/>
      <family val="2"/>
    </font>
    <font>
      <b/>
      <sz val="12"/>
      <color theme="0"/>
      <name val="Calibri"/>
      <family val="2"/>
    </font>
    <font>
      <i/>
      <sz val="12"/>
      <color theme="0"/>
      <name val="Calibri"/>
      <family val="2"/>
    </font>
    <font>
      <sz val="7"/>
      <name val="Calibri"/>
      <family val="2"/>
    </font>
    <font>
      <b/>
      <sz val="7"/>
      <name val="Calibri"/>
      <family val="2"/>
    </font>
    <font>
      <i/>
      <sz val="12"/>
      <name val="Calibri"/>
      <family val="2"/>
    </font>
    <font>
      <b/>
      <sz val="12"/>
      <name val="Arial"/>
      <family val="2"/>
    </font>
    <font>
      <sz val="10"/>
      <name val="Arial"/>
      <family val="2"/>
    </font>
    <font>
      <sz val="11"/>
      <name val="Calibri"/>
      <family val="2"/>
    </font>
    <font>
      <b/>
      <sz val="11"/>
      <name val="Calibri"/>
      <family val="2"/>
    </font>
    <font>
      <sz val="10"/>
      <name val="Calibri"/>
      <family val="2"/>
    </font>
    <font>
      <sz val="12"/>
      <color theme="1"/>
      <name val="Calibri"/>
      <family val="2"/>
    </font>
    <font>
      <sz val="8.4"/>
      <name val="Calibri"/>
      <family val="2"/>
    </font>
    <font>
      <strike/>
      <sz val="12"/>
      <name val="Calibri"/>
      <family val="2"/>
    </font>
    <font>
      <i/>
      <sz val="12"/>
      <name val="Arial"/>
      <family val="2"/>
    </font>
    <font>
      <sz val="10"/>
      <color indexed="9"/>
      <name val="Calibri"/>
      <family val="2"/>
    </font>
    <font>
      <b/>
      <sz val="10"/>
      <color indexed="9"/>
      <name val="Calibri"/>
      <family val="2"/>
    </font>
    <font>
      <sz val="12"/>
      <color rgb="FFFF0000"/>
      <name val="Arial"/>
      <family val="2"/>
    </font>
    <font>
      <sz val="12"/>
      <color theme="0"/>
      <name val="Calibri"/>
      <family val="2"/>
    </font>
    <font>
      <i/>
      <sz val="12"/>
      <color theme="0"/>
      <name val="Arial"/>
      <family val="2"/>
    </font>
    <font>
      <sz val="12"/>
      <color theme="0"/>
      <name val="Arial"/>
      <family val="2"/>
    </font>
    <font>
      <sz val="10"/>
      <name val="MS Sans Serif"/>
      <family val="2"/>
    </font>
    <font>
      <b/>
      <sz val="10"/>
      <name val="Calibri"/>
      <family val="2"/>
    </font>
    <font>
      <b/>
      <sz val="14"/>
      <color indexed="9"/>
      <name val="Calibri"/>
      <family val="2"/>
    </font>
    <font>
      <sz val="12"/>
      <color indexed="30"/>
      <name val="Calibri"/>
      <family val="2"/>
    </font>
    <font>
      <b/>
      <sz val="10"/>
      <color indexed="10"/>
      <name val="Calibri"/>
      <family val="2"/>
    </font>
    <font>
      <sz val="12"/>
      <color indexed="9"/>
      <name val="Calibri"/>
      <family val="2"/>
    </font>
    <font>
      <b/>
      <sz val="12"/>
      <color indexed="10"/>
      <name val="Calibri"/>
      <family val="2"/>
    </font>
    <font>
      <sz val="8"/>
      <color indexed="9"/>
      <name val="Calibri"/>
      <family val="2"/>
    </font>
    <font>
      <b/>
      <sz val="14"/>
      <name val="Calibri"/>
      <family val="2"/>
    </font>
    <font>
      <b/>
      <sz val="16"/>
      <name val="Calibri"/>
      <family val="2"/>
    </font>
    <font>
      <b/>
      <sz val="14"/>
      <color rgb="FF666699"/>
      <name val="Calibri"/>
      <family val="2"/>
    </font>
    <font>
      <b/>
      <sz val="18"/>
      <color indexed="9"/>
      <name val="Calibri"/>
      <family val="2"/>
    </font>
    <font>
      <b/>
      <sz val="22"/>
      <color theme="0"/>
      <name val="Calibri"/>
      <family val="2"/>
    </font>
    <font>
      <b/>
      <u/>
      <sz val="10"/>
      <name val="Calibri"/>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1"/>
      <color indexed="63"/>
      <name val="Calibri"/>
      <family val="2"/>
    </font>
    <font>
      <sz val="8"/>
      <color indexed="8"/>
      <name val="Arial"/>
      <family val="2"/>
    </font>
    <font>
      <b/>
      <sz val="18"/>
      <color indexed="56"/>
      <name val="Cambria"/>
      <family val="2"/>
    </font>
    <font>
      <b/>
      <sz val="11"/>
      <color indexed="8"/>
      <name val="Calibri"/>
      <family val="2"/>
    </font>
    <font>
      <sz val="9"/>
      <name val="Calibri"/>
      <family val="2"/>
    </font>
    <font>
      <sz val="10"/>
      <color theme="1"/>
      <name val="Calibri"/>
      <family val="2"/>
      <scheme val="minor"/>
    </font>
    <font>
      <b/>
      <sz val="10"/>
      <color indexed="9"/>
      <name val="Calibri"/>
      <family val="2"/>
      <scheme val="minor"/>
    </font>
    <font>
      <b/>
      <sz val="10"/>
      <name val="Calibri"/>
      <family val="2"/>
      <scheme val="minor"/>
    </font>
    <font>
      <sz val="10"/>
      <name val="Calibri"/>
      <family val="2"/>
      <scheme val="minor"/>
    </font>
    <font>
      <sz val="10"/>
      <color theme="0"/>
      <name val="Calibri"/>
      <family val="2"/>
      <scheme val="minor"/>
    </font>
    <font>
      <i/>
      <sz val="10"/>
      <name val="Calibri"/>
      <family val="2"/>
      <scheme val="minor"/>
    </font>
    <font>
      <sz val="11"/>
      <name val="Calibri"/>
      <family val="2"/>
      <scheme val="minor"/>
    </font>
    <font>
      <b/>
      <sz val="22"/>
      <color theme="0"/>
      <name val="Calibri"/>
      <family val="2"/>
      <scheme val="minor"/>
    </font>
    <font>
      <sz val="12"/>
      <name val="Calibri"/>
      <family val="2"/>
      <scheme val="minor"/>
    </font>
    <font>
      <sz val="14"/>
      <name val="Calibri"/>
      <family val="2"/>
      <scheme val="minor"/>
    </font>
    <font>
      <sz val="12"/>
      <color theme="0"/>
      <name val="Calibri"/>
      <family val="2"/>
      <scheme val="minor"/>
    </font>
    <font>
      <sz val="14"/>
      <color theme="0"/>
      <name val="Calibri"/>
      <family val="2"/>
      <scheme val="minor"/>
    </font>
    <font>
      <i/>
      <sz val="12"/>
      <name val="Calibri"/>
      <family val="2"/>
      <scheme val="minor"/>
    </font>
    <font>
      <sz val="14"/>
      <color indexed="9"/>
      <name val="Calibri"/>
      <family val="2"/>
      <scheme val="minor"/>
    </font>
    <font>
      <i/>
      <sz val="12"/>
      <color theme="0"/>
      <name val="Calibri"/>
      <family val="2"/>
      <scheme val="minor"/>
    </font>
    <font>
      <sz val="8"/>
      <color theme="0"/>
      <name val="Calibri"/>
      <family val="2"/>
    </font>
    <font>
      <b/>
      <sz val="8"/>
      <color theme="0"/>
      <name val="Calibri"/>
      <family val="2"/>
    </font>
  </fonts>
  <fills count="59">
    <fill>
      <patternFill patternType="none"/>
    </fill>
    <fill>
      <patternFill patternType="gray125"/>
    </fill>
    <fill>
      <patternFill patternType="solid">
        <fgColor indexed="54"/>
        <bgColor indexed="61"/>
      </patternFill>
    </fill>
    <fill>
      <patternFill patternType="solid">
        <fgColor indexed="54"/>
        <bgColor indexed="36"/>
      </patternFill>
    </fill>
    <fill>
      <patternFill patternType="solid">
        <fgColor rgb="FF283C89"/>
        <bgColor indexed="64"/>
      </patternFill>
    </fill>
    <fill>
      <patternFill patternType="solid">
        <fgColor indexed="51"/>
        <bgColor indexed="13"/>
      </patternFill>
    </fill>
    <fill>
      <patternFill patternType="solid">
        <fgColor indexed="14"/>
        <bgColor indexed="33"/>
      </patternFill>
    </fill>
    <fill>
      <patternFill patternType="solid">
        <fgColor rgb="FF283C89"/>
        <bgColor indexed="36"/>
      </patternFill>
    </fill>
    <fill>
      <patternFill patternType="solid">
        <fgColor indexed="62"/>
        <bgColor indexed="56"/>
      </patternFill>
    </fill>
    <fill>
      <patternFill patternType="solid">
        <fgColor indexed="42"/>
        <bgColor indexed="27"/>
      </patternFill>
    </fill>
    <fill>
      <patternFill patternType="solid">
        <fgColor indexed="45"/>
        <bgColor indexed="29"/>
      </patternFill>
    </fill>
    <fill>
      <patternFill patternType="solid">
        <fgColor indexed="56"/>
        <bgColor indexed="62"/>
      </patternFill>
    </fill>
    <fill>
      <patternFill patternType="solid">
        <fgColor indexed="57"/>
        <bgColor indexed="38"/>
      </patternFill>
    </fill>
    <fill>
      <patternFill patternType="solid">
        <fgColor indexed="22"/>
        <bgColor indexed="31"/>
      </patternFill>
    </fill>
    <fill>
      <patternFill patternType="solid">
        <fgColor indexed="13"/>
        <bgColor indexed="51"/>
      </patternFill>
    </fill>
    <fill>
      <patternFill patternType="solid">
        <fgColor indexed="12"/>
        <bgColor indexed="39"/>
      </patternFill>
    </fill>
    <fill>
      <patternFill patternType="solid">
        <fgColor indexed="17"/>
        <bgColor indexed="57"/>
      </patternFill>
    </fill>
    <fill>
      <patternFill patternType="solid">
        <fgColor theme="8" tint="0.59999389629810485"/>
        <bgColor indexed="36"/>
      </patternFill>
    </fill>
    <fill>
      <patternFill patternType="solid">
        <fgColor rgb="FF00B0F0"/>
        <bgColor indexed="36"/>
      </patternFill>
    </fill>
    <fill>
      <patternFill patternType="solid">
        <fgColor rgb="FF92D050"/>
        <bgColor indexed="36"/>
      </patternFill>
    </fill>
    <fill>
      <patternFill patternType="solid">
        <fgColor theme="7"/>
        <bgColor indexed="13"/>
      </patternFill>
    </fill>
    <fill>
      <patternFill patternType="solid">
        <fgColor indexed="31"/>
        <bgColor indexed="22"/>
      </patternFill>
    </fill>
    <fill>
      <patternFill patternType="solid">
        <fgColor indexed="46"/>
        <bgColor indexed="45"/>
      </patternFill>
    </fill>
    <fill>
      <patternFill patternType="solid">
        <fgColor indexed="27"/>
        <bgColor indexed="42"/>
      </patternFill>
    </fill>
    <fill>
      <patternFill patternType="solid">
        <fgColor indexed="47"/>
        <bgColor indexed="22"/>
      </patternFill>
    </fill>
    <fill>
      <patternFill patternType="solid">
        <fgColor indexed="44"/>
        <bgColor indexed="31"/>
      </patternFill>
    </fill>
    <fill>
      <patternFill patternType="solid">
        <fgColor indexed="29"/>
        <bgColor indexed="41"/>
      </patternFill>
    </fill>
    <fill>
      <patternFill patternType="solid">
        <fgColor indexed="11"/>
        <bgColor indexed="49"/>
      </patternFill>
    </fill>
    <fill>
      <patternFill patternType="solid">
        <fgColor indexed="30"/>
        <bgColor indexed="21"/>
      </patternFill>
    </fill>
    <fill>
      <patternFill patternType="solid">
        <fgColor indexed="20"/>
        <bgColor indexed="28"/>
      </patternFill>
    </fill>
    <fill>
      <patternFill patternType="solid">
        <fgColor indexed="49"/>
        <bgColor indexed="24"/>
      </patternFill>
    </fill>
    <fill>
      <patternFill patternType="solid">
        <fgColor indexed="52"/>
        <bgColor indexed="34"/>
      </patternFill>
    </fill>
    <fill>
      <patternFill patternType="solid">
        <fgColor indexed="10"/>
        <bgColor indexed="60"/>
      </patternFill>
    </fill>
    <fill>
      <patternFill patternType="solid">
        <fgColor indexed="53"/>
        <bgColor indexed="34"/>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9"/>
        <bgColor indexed="26"/>
      </patternFill>
    </fill>
    <fill>
      <patternFill patternType="solid">
        <fgColor rgb="FF283C89"/>
        <bgColor indexed="56"/>
      </patternFill>
    </fill>
    <fill>
      <patternFill patternType="solid">
        <fgColor rgb="FF283C89"/>
        <bgColor indexed="23"/>
      </patternFill>
    </fill>
    <fill>
      <patternFill patternType="solid">
        <fgColor rgb="FF283C89"/>
        <bgColor indexed="61"/>
      </patternFill>
    </fill>
    <fill>
      <patternFill patternType="solid">
        <fgColor indexed="46"/>
        <bgColor indexed="59"/>
      </patternFill>
    </fill>
    <fill>
      <patternFill patternType="solid">
        <fgColor indexed="44"/>
        <bgColor indexed="40"/>
      </patternFill>
    </fill>
    <fill>
      <patternFill patternType="solid">
        <fgColor indexed="29"/>
        <bgColor indexed="33"/>
      </patternFill>
    </fill>
    <fill>
      <patternFill patternType="solid">
        <fgColor indexed="30"/>
        <bgColor indexed="48"/>
      </patternFill>
    </fill>
    <fill>
      <patternFill patternType="solid">
        <fgColor indexed="20"/>
        <bgColor indexed="36"/>
      </patternFill>
    </fill>
    <fill>
      <patternFill patternType="solid">
        <fgColor indexed="49"/>
        <bgColor indexed="21"/>
      </patternFill>
    </fill>
    <fill>
      <patternFill patternType="solid">
        <fgColor indexed="10"/>
        <bgColor indexed="16"/>
      </patternFill>
    </fill>
    <fill>
      <patternFill patternType="solid">
        <fgColor indexed="57"/>
        <bgColor indexed="21"/>
      </patternFill>
    </fill>
    <fill>
      <patternFill patternType="solid">
        <fgColor indexed="22"/>
        <bgColor indexed="41"/>
      </patternFill>
    </fill>
    <fill>
      <patternFill patternType="solid">
        <fgColor indexed="55"/>
        <bgColor indexed="59"/>
      </patternFill>
    </fill>
    <fill>
      <patternFill patternType="solid">
        <fgColor indexed="46"/>
        <bgColor indexed="24"/>
      </patternFill>
    </fill>
    <fill>
      <patternFill patternType="solid">
        <fgColor indexed="27"/>
        <bgColor indexed="41"/>
      </patternFill>
    </fill>
    <fill>
      <patternFill patternType="solid">
        <fgColor indexed="29"/>
        <bgColor indexed="45"/>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22"/>
        <bgColor indexed="24"/>
      </patternFill>
    </fill>
    <fill>
      <patternFill patternType="solid">
        <fgColor indexed="44"/>
        <bgColor indexed="24"/>
      </patternFill>
    </fill>
  </fills>
  <borders count="50">
    <border>
      <left/>
      <right/>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indexed="8"/>
      </right>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top style="thin">
        <color indexed="64"/>
      </top>
      <bottom/>
      <diagonal/>
    </border>
    <border>
      <left style="thin">
        <color indexed="8"/>
      </left>
      <right style="thin">
        <color indexed="8"/>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thin">
        <color auto="1"/>
      </right>
      <top/>
      <bottom style="thin">
        <color auto="1"/>
      </bottom>
      <diagonal/>
    </border>
    <border>
      <left style="thin">
        <color auto="1"/>
      </left>
      <right style="thin">
        <color auto="1"/>
      </right>
      <top/>
      <bottom style="thin">
        <color theme="0" tint="-0.24994659260841701"/>
      </bottom>
      <diagonal/>
    </border>
    <border>
      <left style="thin">
        <color auto="1"/>
      </left>
      <right style="thin">
        <color auto="1"/>
      </right>
      <top style="thin">
        <color auto="1"/>
      </top>
      <bottom/>
      <diagonal/>
    </border>
    <border>
      <left/>
      <right/>
      <top style="thin">
        <color auto="1"/>
      </top>
      <bottom style="thin">
        <color auto="1"/>
      </bottom>
      <diagonal/>
    </border>
  </borders>
  <cellStyleXfs count="312">
    <xf numFmtId="0" fontId="0" fillId="0" borderId="0"/>
    <xf numFmtId="0" fontId="12" fillId="0" borderId="0"/>
    <xf numFmtId="0" fontId="12" fillId="0" borderId="0"/>
    <xf numFmtId="0" fontId="26" fillId="0" borderId="0"/>
    <xf numFmtId="0" fontId="40" fillId="21" borderId="0" applyNumberFormat="0" applyBorder="0" applyAlignment="0" applyProtection="0"/>
    <xf numFmtId="0" fontId="40" fillId="10"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1" borderId="0" applyNumberFormat="0" applyBorder="0" applyAlignment="0" applyProtection="0"/>
    <xf numFmtId="0" fontId="40" fillId="10"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2" borderId="0" applyNumberFormat="0" applyBorder="0" applyAlignment="0" applyProtection="0"/>
    <xf numFmtId="0" fontId="40" fillId="25"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2" borderId="0" applyNumberFormat="0" applyBorder="0" applyAlignment="0" applyProtection="0"/>
    <xf numFmtId="0" fontId="40" fillId="25" borderId="0" applyNumberFormat="0" applyBorder="0" applyAlignment="0" applyProtection="0"/>
    <xf numFmtId="0" fontId="40" fillId="5" borderId="0" applyNumberFormat="0" applyBorder="0" applyAlignment="0" applyProtection="0"/>
    <xf numFmtId="0" fontId="41" fillId="28"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28"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8" borderId="0" applyNumberFormat="0" applyBorder="0" applyAlignment="0" applyProtection="0"/>
    <xf numFmtId="0" fontId="41" fillId="32" borderId="0" applyNumberFormat="0" applyBorder="0" applyAlignment="0" applyProtection="0"/>
    <xf numFmtId="0" fontId="41" fillId="12"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3" borderId="0" applyNumberFormat="0" applyBorder="0" applyAlignment="0" applyProtection="0"/>
    <xf numFmtId="0" fontId="42" fillId="0" borderId="0" applyNumberFormat="0" applyFill="0" applyBorder="0" applyAlignment="0" applyProtection="0"/>
    <xf numFmtId="0" fontId="43" fillId="10" borderId="0" applyNumberFormat="0" applyBorder="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4" fillId="13" borderId="26" applyNumberFormat="0" applyAlignment="0" applyProtection="0"/>
    <xf numFmtId="0" fontId="45" fillId="0" borderId="27" applyNumberFormat="0" applyFill="0" applyAlignment="0" applyProtection="0"/>
    <xf numFmtId="0" fontId="46" fillId="34" borderId="28" applyNumberFormat="0" applyAlignment="0" applyProtection="0"/>
    <xf numFmtId="0" fontId="12" fillId="35" borderId="29" applyNumberFormat="0" applyAlignment="0" applyProtection="0"/>
    <xf numFmtId="0" fontId="12" fillId="35" borderId="29" applyNumberFormat="0" applyAlignment="0" applyProtection="0"/>
    <xf numFmtId="0" fontId="12" fillId="35" borderId="29" applyNumberFormat="0" applyAlignment="0" applyProtection="0"/>
    <xf numFmtId="0" fontId="12" fillId="35" borderId="29" applyNumberFormat="0" applyAlignment="0" applyProtection="0"/>
    <xf numFmtId="0" fontId="47" fillId="24" borderId="26" applyNumberFormat="0" applyAlignment="0" applyProtection="0"/>
    <xf numFmtId="0" fontId="47" fillId="24" borderId="26" applyNumberFormat="0" applyAlignment="0" applyProtection="0"/>
    <xf numFmtId="0" fontId="47" fillId="24" borderId="26" applyNumberFormat="0" applyAlignment="0" applyProtection="0"/>
    <xf numFmtId="0" fontId="47" fillId="24" borderId="26" applyNumberFormat="0" applyAlignment="0" applyProtection="0"/>
    <xf numFmtId="0" fontId="48" fillId="0" borderId="0" applyNumberFormat="0" applyFill="0" applyBorder="0" applyAlignment="0" applyProtection="0"/>
    <xf numFmtId="0" fontId="49" fillId="9" borderId="0" applyNumberFormat="0" applyBorder="0" applyAlignment="0" applyProtection="0"/>
    <xf numFmtId="0" fontId="50" fillId="0" borderId="30"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2" fillId="0" borderId="0" applyNumberFormat="0" applyFill="0" applyBorder="0" applyAlignment="0" applyProtection="0"/>
    <xf numFmtId="0" fontId="47" fillId="24" borderId="26" applyNumberFormat="0" applyAlignment="0" applyProtection="0"/>
    <xf numFmtId="0" fontId="47" fillId="24" borderId="26" applyNumberFormat="0" applyAlignment="0" applyProtection="0"/>
    <xf numFmtId="0" fontId="47" fillId="24" borderId="26" applyNumberFormat="0" applyAlignment="0" applyProtection="0"/>
    <xf numFmtId="0" fontId="47" fillId="24" borderId="26" applyNumberFormat="0" applyAlignment="0" applyProtection="0"/>
    <xf numFmtId="0" fontId="43" fillId="10" borderId="0" applyNumberFormat="0" applyBorder="0" applyAlignment="0" applyProtection="0"/>
    <xf numFmtId="0" fontId="45" fillId="0" borderId="27" applyNumberFormat="0" applyFill="0" applyAlignment="0" applyProtection="0"/>
    <xf numFmtId="0" fontId="53" fillId="36" borderId="0" applyNumberFormat="0" applyBorder="0" applyAlignment="0" applyProtection="0"/>
    <xf numFmtId="0" fontId="53" fillId="36" borderId="0" applyNumberFormat="0" applyBorder="0" applyAlignment="0" applyProtection="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2" fillId="35" borderId="29" applyNumberFormat="0" applyAlignment="0" applyProtection="0"/>
    <xf numFmtId="0" fontId="12" fillId="35" borderId="29" applyNumberFormat="0" applyAlignment="0" applyProtection="0"/>
    <xf numFmtId="0" fontId="12" fillId="35" borderId="29" applyNumberFormat="0" applyAlignment="0" applyProtection="0"/>
    <xf numFmtId="0" fontId="12" fillId="35" borderId="29" applyNumberFormat="0" applyAlignment="0" applyProtection="0"/>
    <xf numFmtId="0" fontId="54" fillId="13" borderId="33" applyNumberFormat="0" applyAlignment="0" applyProtection="0"/>
    <xf numFmtId="0" fontId="54" fillId="13" borderId="33" applyNumberFormat="0" applyAlignment="0" applyProtection="0"/>
    <xf numFmtId="0" fontId="54" fillId="13" borderId="33" applyNumberFormat="0" applyAlignment="0" applyProtection="0"/>
    <xf numFmtId="0" fontId="54" fillId="13" borderId="33" applyNumberFormat="0" applyAlignment="0" applyProtection="0"/>
    <xf numFmtId="9" fontId="12" fillId="0" borderId="0" applyFont="0" applyFill="0" applyBorder="0" applyAlignment="0" applyProtection="0"/>
    <xf numFmtId="0" fontId="49" fillId="9" borderId="0" applyNumberFormat="0" applyBorder="0" applyAlignment="0" applyProtection="0"/>
    <xf numFmtId="0" fontId="54" fillId="13" borderId="33" applyNumberFormat="0" applyAlignment="0" applyProtection="0"/>
    <xf numFmtId="0" fontId="54" fillId="13" borderId="33" applyNumberFormat="0" applyAlignment="0" applyProtection="0"/>
    <xf numFmtId="0" fontId="54" fillId="13" borderId="33" applyNumberFormat="0" applyAlignment="0" applyProtection="0"/>
    <xf numFmtId="0" fontId="54" fillId="13" borderId="33" applyNumberFormat="0" applyAlignment="0" applyProtection="0"/>
    <xf numFmtId="165" fontId="55" fillId="37" borderId="13" applyProtection="0">
      <alignment horizontal="right" vertical="center"/>
    </xf>
    <xf numFmtId="165" fontId="55" fillId="37" borderId="13" applyProtection="0">
      <alignment horizontal="right" vertical="center"/>
    </xf>
    <xf numFmtId="165" fontId="55" fillId="37" borderId="13" applyProtection="0">
      <alignment horizontal="right" vertical="center"/>
    </xf>
    <xf numFmtId="165" fontId="55" fillId="37" borderId="13" applyProtection="0">
      <alignment horizontal="right" vertical="center"/>
    </xf>
    <xf numFmtId="0" fontId="48"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0" fillId="0" borderId="30"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2" fillId="0" borderId="0" applyNumberFormat="0" applyFill="0" applyBorder="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46" fillId="34" borderId="28" applyNumberFormat="0" applyAlignment="0" applyProtection="0"/>
    <xf numFmtId="0" fontId="42" fillId="0" borderId="0" applyNumberFormat="0" applyFill="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1" fillId="44" borderId="0" applyNumberFormat="0" applyBorder="0" applyAlignment="0" applyProtection="0"/>
    <xf numFmtId="0" fontId="41" fillId="43"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4" borderId="0" applyNumberFormat="0" applyBorder="0" applyAlignment="0" applyProtection="0"/>
    <xf numFmtId="0" fontId="41" fillId="43"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4" fillId="49" borderId="38" applyNumberFormat="0" applyAlignment="0" applyProtection="0"/>
    <xf numFmtId="0" fontId="44" fillId="49" borderId="38" applyNumberFormat="0" applyAlignment="0" applyProtection="0"/>
    <xf numFmtId="0" fontId="46" fillId="50" borderId="28" applyNumberFormat="0" applyAlignment="0" applyProtection="0"/>
    <xf numFmtId="0" fontId="12" fillId="35" borderId="39"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54" fillId="49" borderId="40" applyNumberFormat="0" applyAlignment="0" applyProtection="0"/>
    <xf numFmtId="0" fontId="54" fillId="49" borderId="40" applyNumberFormat="0" applyAlignment="0" applyProtection="0"/>
    <xf numFmtId="165" fontId="55" fillId="37" borderId="41" applyProtection="0">
      <alignment horizontal="right" vertical="center"/>
    </xf>
    <xf numFmtId="0" fontId="57" fillId="0" borderId="42" applyNumberFormat="0" applyFill="0" applyAlignment="0" applyProtection="0"/>
    <xf numFmtId="0" fontId="46" fillId="50" borderId="28" applyNumberFormat="0" applyAlignment="0" applyProtection="0"/>
    <xf numFmtId="0" fontId="40" fillId="22" borderId="0" applyNumberFormat="0" applyBorder="0" applyAlignment="0" applyProtection="0"/>
    <xf numFmtId="0" fontId="40" fillId="22"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2"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2" borderId="0" applyNumberFormat="0" applyBorder="0" applyAlignment="0" applyProtection="0"/>
    <xf numFmtId="0" fontId="40" fillId="25" borderId="0" applyNumberFormat="0" applyBorder="0" applyAlignment="0" applyProtection="0"/>
    <xf numFmtId="0" fontId="41" fillId="28" borderId="0" applyNumberFormat="0" applyBorder="0" applyAlignment="0" applyProtection="0"/>
    <xf numFmtId="0" fontId="41" fillId="26"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28" borderId="0" applyNumberFormat="0" applyBorder="0" applyAlignment="0" applyProtection="0"/>
    <xf numFmtId="0" fontId="41" fillId="26"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2" borderId="0" applyNumberFormat="0" applyBorder="0" applyAlignment="0" applyProtection="0"/>
    <xf numFmtId="0" fontId="41" fillId="12"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4" fillId="13" borderId="38" applyNumberFormat="0" applyAlignment="0" applyProtection="0"/>
    <xf numFmtId="0" fontId="44" fillId="13" borderId="38" applyNumberFormat="0" applyAlignment="0" applyProtection="0"/>
    <xf numFmtId="0" fontId="46" fillId="34" borderId="28" applyNumberFormat="0" applyAlignment="0" applyProtection="0"/>
    <xf numFmtId="0" fontId="54" fillId="13" borderId="40" applyNumberFormat="0" applyAlignment="0" applyProtection="0"/>
    <xf numFmtId="0" fontId="54" fillId="13" borderId="40" applyNumberFormat="0" applyAlignment="0" applyProtection="0"/>
    <xf numFmtId="0" fontId="46" fillId="34" borderId="28" applyNumberFormat="0" applyAlignment="0" applyProtection="0"/>
    <xf numFmtId="0" fontId="57" fillId="0" borderId="42" applyNumberFormat="0" applyFill="0" applyAlignment="0" applyProtection="0"/>
    <xf numFmtId="165" fontId="55" fillId="37" borderId="41" applyProtection="0">
      <alignment horizontal="right" vertical="center"/>
    </xf>
    <xf numFmtId="0" fontId="54" fillId="13" borderId="40" applyNumberFormat="0" applyAlignment="0" applyProtection="0"/>
    <xf numFmtId="0" fontId="54" fillId="13" borderId="40" applyNumberFormat="0" applyAlignment="0" applyProtection="0"/>
    <xf numFmtId="0" fontId="12" fillId="35" borderId="39"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44" fillId="13" borderId="38" applyNumberFormat="0" applyAlignment="0" applyProtection="0"/>
    <xf numFmtId="0" fontId="44" fillId="13" borderId="38" applyNumberFormat="0" applyAlignment="0" applyProtection="0"/>
    <xf numFmtId="0" fontId="12" fillId="35" borderId="39" applyNumberFormat="0" applyAlignment="0" applyProtection="0"/>
    <xf numFmtId="0" fontId="47" fillId="24" borderId="38" applyNumberFormat="0" applyAlignment="0" applyProtection="0"/>
    <xf numFmtId="0" fontId="44" fillId="13" borderId="38" applyNumberFormat="0" applyAlignment="0" applyProtection="0"/>
    <xf numFmtId="0" fontId="44" fillId="13" borderId="38" applyNumberFormat="0" applyAlignment="0" applyProtection="0"/>
    <xf numFmtId="0" fontId="47" fillId="24" borderId="38" applyNumberFormat="0" applyAlignment="0" applyProtection="0"/>
    <xf numFmtId="0" fontId="12" fillId="35" borderId="39" applyNumberFormat="0" applyAlignment="0" applyProtection="0"/>
    <xf numFmtId="0" fontId="54" fillId="13" borderId="40" applyNumberFormat="0" applyAlignment="0" applyProtection="0"/>
    <xf numFmtId="0" fontId="54" fillId="13" borderId="40" applyNumberFormat="0" applyAlignment="0" applyProtection="0"/>
    <xf numFmtId="165" fontId="55" fillId="37" borderId="41" applyProtection="0">
      <alignment horizontal="right" vertical="center"/>
    </xf>
    <xf numFmtId="0" fontId="57" fillId="0" borderId="42" applyNumberFormat="0" applyFill="0" applyAlignment="0" applyProtection="0"/>
    <xf numFmtId="0" fontId="57" fillId="0" borderId="42" applyNumberFormat="0" applyFill="0" applyAlignment="0" applyProtection="0"/>
    <xf numFmtId="165" fontId="55" fillId="37" borderId="41" applyProtection="0">
      <alignment horizontal="right" vertical="center"/>
    </xf>
    <xf numFmtId="0" fontId="54" fillId="13" borderId="40" applyNumberFormat="0" applyAlignment="0" applyProtection="0"/>
    <xf numFmtId="0" fontId="54" fillId="13" borderId="40" applyNumberFormat="0" applyAlignment="0" applyProtection="0"/>
    <xf numFmtId="0" fontId="12" fillId="35" borderId="39"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44" fillId="13" borderId="38" applyNumberFormat="0" applyAlignment="0" applyProtection="0"/>
    <xf numFmtId="0" fontId="44" fillId="13" borderId="38" applyNumberFormat="0" applyAlignment="0" applyProtection="0"/>
    <xf numFmtId="0" fontId="47" fillId="24" borderId="38" applyNumberFormat="0" applyAlignment="0" applyProtection="0"/>
    <xf numFmtId="0" fontId="40" fillId="51" borderId="0" applyNumberFormat="0" applyBorder="0" applyAlignment="0" applyProtection="0"/>
    <xf numFmtId="0" fontId="40" fillId="52"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7" fillId="24" borderId="38" applyNumberFormat="0" applyAlignment="0" applyProtection="0"/>
    <xf numFmtId="0" fontId="40" fillId="53" borderId="0" applyNumberFormat="0" applyBorder="0" applyAlignment="0" applyProtection="0"/>
    <xf numFmtId="0" fontId="12" fillId="35" borderId="39" applyNumberFormat="0" applyAlignment="0" applyProtection="0"/>
    <xf numFmtId="0" fontId="40" fillId="51" borderId="0" applyNumberFormat="0" applyBorder="0" applyAlignment="0" applyProtection="0"/>
    <xf numFmtId="0" fontId="40" fillId="53" borderId="0" applyNumberFormat="0" applyBorder="0" applyAlignment="0" applyProtection="0"/>
    <xf numFmtId="0" fontId="40" fillId="51" borderId="0" applyNumberFormat="0" applyBorder="0" applyAlignment="0" applyProtection="0"/>
    <xf numFmtId="0" fontId="41" fillId="53" borderId="0" applyNumberFormat="0" applyBorder="0" applyAlignment="0" applyProtection="0"/>
    <xf numFmtId="0" fontId="41" fillId="45"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4" fillId="13" borderId="38" applyNumberFormat="0" applyAlignment="0" applyProtection="0"/>
    <xf numFmtId="0" fontId="41" fillId="53" borderId="0" applyNumberFormat="0" applyBorder="0" applyAlignment="0" applyProtection="0"/>
    <xf numFmtId="0" fontId="44" fillId="13" borderId="38" applyNumberFormat="0" applyAlignment="0" applyProtection="0"/>
    <xf numFmtId="0" fontId="41" fillId="45"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54" borderId="0" applyNumberFormat="0" applyBorder="0" applyAlignment="0" applyProtection="0"/>
    <xf numFmtId="0" fontId="41" fillId="56" borderId="0" applyNumberFormat="0" applyBorder="0" applyAlignment="0" applyProtection="0"/>
    <xf numFmtId="0" fontId="12" fillId="35" borderId="39" applyNumberFormat="0" applyAlignment="0" applyProtection="0"/>
    <xf numFmtId="0" fontId="47" fillId="24" borderId="38" applyNumberFormat="0" applyAlignment="0" applyProtection="0"/>
    <xf numFmtId="0" fontId="44" fillId="13" borderId="38" applyNumberFormat="0" applyAlignment="0" applyProtection="0"/>
    <xf numFmtId="0" fontId="44" fillId="13" borderId="38" applyNumberFormat="0" applyAlignment="0" applyProtection="0"/>
    <xf numFmtId="0" fontId="1" fillId="0" borderId="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4" fillId="57" borderId="38" applyNumberFormat="0" applyAlignment="0" applyProtection="0"/>
    <xf numFmtId="0" fontId="44" fillId="57" borderId="38" applyNumberFormat="0" applyAlignment="0" applyProtection="0"/>
    <xf numFmtId="0" fontId="54" fillId="57" borderId="40" applyNumberFormat="0" applyAlignment="0" applyProtection="0"/>
    <xf numFmtId="0" fontId="54" fillId="57" borderId="40" applyNumberFormat="0" applyAlignment="0" applyProtection="0"/>
    <xf numFmtId="0" fontId="12" fillId="35" borderId="39" applyNumberFormat="0" applyAlignment="0" applyProtection="0"/>
    <xf numFmtId="0" fontId="54" fillId="13" borderId="40" applyNumberFormat="0" applyAlignment="0" applyProtection="0"/>
    <xf numFmtId="0" fontId="54" fillId="13" borderId="40" applyNumberFormat="0" applyAlignment="0" applyProtection="0"/>
    <xf numFmtId="165" fontId="55" fillId="37" borderId="41" applyProtection="0">
      <alignment horizontal="right" vertical="center"/>
    </xf>
    <xf numFmtId="0" fontId="57" fillId="0" borderId="42" applyNumberFormat="0" applyFill="0" applyAlignment="0" applyProtection="0"/>
    <xf numFmtId="0" fontId="44" fillId="57" borderId="38" applyNumberFormat="0" applyAlignment="0" applyProtection="0"/>
    <xf numFmtId="0" fontId="44" fillId="57" borderId="38" applyNumberFormat="0" applyAlignment="0" applyProtection="0"/>
    <xf numFmtId="0" fontId="54" fillId="57" borderId="40" applyNumberFormat="0" applyAlignment="0" applyProtection="0"/>
    <xf numFmtId="0" fontId="54" fillId="57" borderId="40" applyNumberFormat="0" applyAlignment="0" applyProtection="0"/>
    <xf numFmtId="0" fontId="47" fillId="24" borderId="38" applyNumberFormat="0" applyAlignment="0" applyProtection="0"/>
    <xf numFmtId="0" fontId="12" fillId="35" borderId="39" applyNumberFormat="0" applyAlignment="0" applyProtection="0"/>
    <xf numFmtId="0" fontId="54" fillId="13" borderId="40" applyNumberFormat="0" applyAlignment="0" applyProtection="0"/>
    <xf numFmtId="0" fontId="54" fillId="13" borderId="40" applyNumberFormat="0" applyAlignment="0" applyProtection="0"/>
    <xf numFmtId="165" fontId="55" fillId="37" borderId="41" applyProtection="0">
      <alignment horizontal="right" vertical="center"/>
    </xf>
    <xf numFmtId="0" fontId="57" fillId="0" borderId="42" applyNumberFormat="0" applyFill="0" applyAlignment="0" applyProtection="0"/>
    <xf numFmtId="0" fontId="1" fillId="0" borderId="0"/>
    <xf numFmtId="0" fontId="57" fillId="0" borderId="42" applyNumberFormat="0" applyFill="0" applyAlignment="0" applyProtection="0"/>
    <xf numFmtId="0" fontId="1" fillId="0" borderId="0"/>
    <xf numFmtId="165" fontId="55" fillId="37" borderId="41" applyProtection="0">
      <alignment horizontal="right" vertical="center"/>
    </xf>
    <xf numFmtId="0" fontId="54" fillId="13" borderId="40" applyNumberFormat="0" applyAlignment="0" applyProtection="0"/>
    <xf numFmtId="0" fontId="54" fillId="13" borderId="40" applyNumberFormat="0" applyAlignment="0" applyProtection="0"/>
    <xf numFmtId="0" fontId="12" fillId="35" borderId="39"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44" fillId="13" borderId="38" applyNumberFormat="0" applyAlignment="0" applyProtection="0"/>
    <xf numFmtId="0" fontId="44" fillId="13" borderId="38" applyNumberFormat="0" applyAlignment="0" applyProtection="0"/>
    <xf numFmtId="0" fontId="12" fillId="35" borderId="39" applyNumberFormat="0" applyAlignment="0" applyProtection="0"/>
    <xf numFmtId="0" fontId="47" fillId="24" borderId="38" applyNumberFormat="0" applyAlignment="0" applyProtection="0"/>
    <xf numFmtId="0" fontId="44" fillId="13" borderId="38" applyNumberFormat="0" applyAlignment="0" applyProtection="0"/>
    <xf numFmtId="0" fontId="44" fillId="13" borderId="38" applyNumberFormat="0" applyAlignment="0" applyProtection="0"/>
    <xf numFmtId="0" fontId="47" fillId="24" borderId="38" applyNumberFormat="0" applyAlignment="0" applyProtection="0"/>
    <xf numFmtId="0" fontId="12" fillId="35" borderId="39" applyNumberFormat="0" applyAlignment="0" applyProtection="0"/>
    <xf numFmtId="0" fontId="54" fillId="13" borderId="40" applyNumberFormat="0" applyAlignment="0" applyProtection="0"/>
    <xf numFmtId="0" fontId="54" fillId="13" borderId="40" applyNumberFormat="0" applyAlignment="0" applyProtection="0"/>
    <xf numFmtId="165" fontId="55" fillId="37" borderId="41" applyProtection="0">
      <alignment horizontal="right" vertical="center"/>
    </xf>
    <xf numFmtId="0" fontId="57" fillId="0" borderId="42" applyNumberFormat="0" applyFill="0" applyAlignment="0" applyProtection="0"/>
    <xf numFmtId="0" fontId="57" fillId="0" borderId="42" applyNumberFormat="0" applyFill="0" applyAlignment="0" applyProtection="0"/>
    <xf numFmtId="165" fontId="55" fillId="37" borderId="41" applyProtection="0">
      <alignment horizontal="right" vertical="center"/>
    </xf>
    <xf numFmtId="0" fontId="54" fillId="13" borderId="40" applyNumberFormat="0" applyAlignment="0" applyProtection="0"/>
    <xf numFmtId="0" fontId="54" fillId="13" borderId="40" applyNumberFormat="0" applyAlignment="0" applyProtection="0"/>
    <xf numFmtId="0" fontId="12" fillId="35" borderId="39"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44" fillId="13" borderId="38" applyNumberFormat="0" applyAlignment="0" applyProtection="0"/>
    <xf numFmtId="0" fontId="44" fillId="13" borderId="38" applyNumberFormat="0" applyAlignment="0" applyProtection="0"/>
    <xf numFmtId="0" fontId="47" fillId="24" borderId="38" applyNumberFormat="0" applyAlignment="0" applyProtection="0"/>
    <xf numFmtId="0" fontId="47" fillId="24" borderId="38" applyNumberFormat="0" applyAlignment="0" applyProtection="0"/>
    <xf numFmtId="0" fontId="12" fillId="35" borderId="39" applyNumberFormat="0" applyAlignment="0" applyProtection="0"/>
    <xf numFmtId="0" fontId="44" fillId="13" borderId="38" applyNumberFormat="0" applyAlignment="0" applyProtection="0"/>
    <xf numFmtId="0" fontId="44" fillId="13" borderId="38" applyNumberFormat="0" applyAlignment="0" applyProtection="0"/>
    <xf numFmtId="0" fontId="44" fillId="57" borderId="38" applyNumberFormat="0" applyAlignment="0" applyProtection="0"/>
    <xf numFmtId="0" fontId="44" fillId="57" borderId="38" applyNumberFormat="0" applyAlignment="0" applyProtection="0"/>
    <xf numFmtId="0" fontId="54" fillId="57" borderId="40" applyNumberFormat="0" applyAlignment="0" applyProtection="0"/>
    <xf numFmtId="0" fontId="54" fillId="57" borderId="40" applyNumberFormat="0" applyAlignment="0" applyProtection="0"/>
    <xf numFmtId="0" fontId="12" fillId="35" borderId="39" applyNumberFormat="0" applyAlignment="0" applyProtection="0"/>
    <xf numFmtId="0" fontId="54" fillId="13" borderId="40" applyNumberFormat="0" applyAlignment="0" applyProtection="0"/>
    <xf numFmtId="0" fontId="54" fillId="13" borderId="40" applyNumberFormat="0" applyAlignment="0" applyProtection="0"/>
    <xf numFmtId="165" fontId="55" fillId="37" borderId="41" applyProtection="0">
      <alignment horizontal="right" vertical="center"/>
    </xf>
    <xf numFmtId="0" fontId="57" fillId="0" borderId="42" applyNumberFormat="0" applyFill="0" applyAlignment="0" applyProtection="0"/>
  </cellStyleXfs>
  <cellXfs count="454">
    <xf numFmtId="0" fontId="0" fillId="0" borderId="0" xfId="0"/>
    <xf numFmtId="0" fontId="2" fillId="0" borderId="0" xfId="0" applyFont="1" applyFill="1" applyBorder="1" applyAlignment="1"/>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2" fillId="0" borderId="0" xfId="0" applyFont="1" applyFill="1" applyBorder="1" applyAlignment="1">
      <alignment horizontal="center" vertical="center" wrapText="1"/>
    </xf>
    <xf numFmtId="0" fontId="3" fillId="0" borderId="0"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2" fillId="0" borderId="0" xfId="0" applyFont="1" applyBorder="1"/>
    <xf numFmtId="0" fontId="8" fillId="0" borderId="0" xfId="0" applyFont="1" applyBorder="1" applyAlignment="1" applyProtection="1">
      <alignment horizontal="center" vertical="center" wrapText="1"/>
    </xf>
    <xf numFmtId="0" fontId="8" fillId="0" borderId="0" xfId="0" applyFont="1" applyFill="1" applyBorder="1" applyAlignment="1" applyProtection="1">
      <alignment horizontal="center" wrapText="1"/>
    </xf>
    <xf numFmtId="10" fontId="8" fillId="0" borderId="0" xfId="0" applyNumberFormat="1" applyFont="1" applyBorder="1" applyAlignment="1" applyProtection="1">
      <alignment horizontal="center" vertical="center" wrapText="1"/>
    </xf>
    <xf numFmtId="0" fontId="8" fillId="0" borderId="0" xfId="0" applyNumberFormat="1" applyFont="1" applyBorder="1" applyAlignment="1" applyProtection="1">
      <alignment horizontal="center" vertical="center" wrapText="1"/>
    </xf>
    <xf numFmtId="10" fontId="9" fillId="0" borderId="0" xfId="0" applyNumberFormat="1" applyFont="1" applyBorder="1" applyAlignment="1" applyProtection="1">
      <alignment horizontal="center" vertical="center" wrapText="1"/>
    </xf>
    <xf numFmtId="0" fontId="3" fillId="0" borderId="0" xfId="0" applyNumberFormat="1" applyFont="1" applyFill="1" applyBorder="1" applyAlignment="1" applyProtection="1">
      <alignment horizontal="left" wrapText="1"/>
    </xf>
    <xf numFmtId="0" fontId="4" fillId="0" borderId="0" xfId="0" applyNumberFormat="1" applyFont="1" applyFill="1" applyBorder="1" applyAlignment="1" applyProtection="1">
      <alignment horizontal="center" wrapText="1"/>
    </xf>
    <xf numFmtId="0" fontId="4" fillId="0" borderId="0" xfId="0" applyNumberFormat="1" applyFont="1" applyFill="1" applyBorder="1" applyAlignment="1" applyProtection="1">
      <alignment horizontal="left" wrapText="1"/>
    </xf>
    <xf numFmtId="0" fontId="4" fillId="0" borderId="0" xfId="0" applyFont="1" applyFill="1" applyBorder="1" applyAlignment="1" applyProtection="1">
      <alignment horizontal="center" wrapText="1"/>
      <protection locked="0"/>
    </xf>
    <xf numFmtId="0" fontId="10" fillId="0" borderId="0" xfId="0" applyNumberFormat="1" applyFont="1" applyFill="1" applyBorder="1" applyAlignment="1" applyProtection="1">
      <alignment horizontal="left" wrapText="1"/>
    </xf>
    <xf numFmtId="0" fontId="11" fillId="0" borderId="0" xfId="0" applyFont="1" applyFill="1" applyBorder="1" applyAlignment="1">
      <alignment horizontal="center"/>
    </xf>
    <xf numFmtId="0" fontId="4" fillId="0" borderId="0" xfId="1" applyFont="1" applyBorder="1" applyAlignment="1">
      <alignment horizontal="center"/>
    </xf>
    <xf numFmtId="0" fontId="2" fillId="0" borderId="0" xfId="0" applyFont="1" applyFill="1" applyBorder="1" applyAlignment="1">
      <alignment horizontal="center" vertical="center"/>
    </xf>
    <xf numFmtId="0" fontId="4" fillId="0" borderId="0" xfId="0" applyNumberFormat="1" applyFont="1" applyFill="1" applyBorder="1" applyAlignment="1" applyProtection="1">
      <alignment horizontal="left" vertical="center" wrapText="1"/>
    </xf>
    <xf numFmtId="0" fontId="3" fillId="0" borderId="0" xfId="0" applyNumberFormat="1" applyFont="1" applyFill="1" applyBorder="1" applyAlignment="1" applyProtection="1">
      <alignment vertical="center" wrapText="1"/>
    </xf>
    <xf numFmtId="0" fontId="3" fillId="0" borderId="0"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left" vertical="center" wrapText="1"/>
    </xf>
    <xf numFmtId="0" fontId="2" fillId="0" borderId="0" xfId="0" applyFont="1" applyBorder="1" applyAlignment="1">
      <alignment vertical="center"/>
    </xf>
    <xf numFmtId="0" fontId="13" fillId="0" borderId="0" xfId="0" applyFont="1" applyBorder="1" applyAlignment="1" applyProtection="1">
      <alignment horizontal="center" vertical="center" wrapText="1"/>
    </xf>
    <xf numFmtId="10" fontId="13" fillId="0" borderId="0" xfId="0" applyNumberFormat="1"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14" fillId="0" borderId="0" xfId="0" applyNumberFormat="1" applyFont="1" applyBorder="1" applyAlignment="1" applyProtection="1">
      <alignment horizontal="center" vertical="center"/>
    </xf>
    <xf numFmtId="10" fontId="13" fillId="0" borderId="0"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13" fillId="0" borderId="0" xfId="0" applyNumberFormat="1" applyFont="1" applyBorder="1" applyAlignment="1" applyProtection="1">
      <alignment horizontal="center" vertical="center" wrapText="1"/>
    </xf>
    <xf numFmtId="0" fontId="3" fillId="0" borderId="0" xfId="0" applyFont="1" applyFill="1" applyBorder="1" applyAlignment="1" applyProtection="1">
      <alignment horizontal="center" wrapText="1"/>
      <protection locked="0"/>
    </xf>
    <xf numFmtId="0" fontId="13" fillId="0" borderId="0" xfId="0" applyFont="1" applyBorder="1" applyAlignment="1" applyProtection="1">
      <alignment horizontal="center" wrapText="1"/>
    </xf>
    <xf numFmtId="0" fontId="13" fillId="0" borderId="0" xfId="0" applyNumberFormat="1" applyFont="1" applyBorder="1" applyAlignment="1" applyProtection="1">
      <alignment horizontal="center" wrapText="1"/>
    </xf>
    <xf numFmtId="10" fontId="13" fillId="0" borderId="0" xfId="0" applyNumberFormat="1" applyFont="1" applyBorder="1" applyAlignment="1" applyProtection="1">
      <alignment horizontal="center" wrapText="1"/>
    </xf>
    <xf numFmtId="0" fontId="14" fillId="0" borderId="0" xfId="0" applyNumberFormat="1" applyFont="1" applyBorder="1" applyAlignment="1" applyProtection="1">
      <alignment horizontal="center"/>
    </xf>
    <xf numFmtId="10" fontId="13" fillId="0" borderId="0" xfId="0" applyNumberFormat="1" applyFont="1" applyBorder="1" applyAlignment="1" applyProtection="1">
      <alignment horizontal="center"/>
    </xf>
    <xf numFmtId="0" fontId="13" fillId="0" borderId="0" xfId="0" applyFont="1" applyBorder="1" applyAlignment="1" applyProtection="1">
      <alignment horizontal="center"/>
    </xf>
    <xf numFmtId="0" fontId="13" fillId="0" borderId="0" xfId="0" applyFont="1" applyBorder="1" applyAlignment="1" applyProtection="1">
      <alignment horizontal="justify" wrapText="1"/>
    </xf>
    <xf numFmtId="0" fontId="2" fillId="0" borderId="0" xfId="0" applyFont="1" applyBorder="1" applyAlignment="1"/>
    <xf numFmtId="0" fontId="2" fillId="0" borderId="0" xfId="0" applyNumberFormat="1" applyFont="1" applyFill="1" applyBorder="1" applyAlignment="1" applyProtection="1">
      <alignment vertical="center" wrapText="1"/>
    </xf>
    <xf numFmtId="0" fontId="2" fillId="0" borderId="0" xfId="0" applyNumberFormat="1" applyFont="1" applyFill="1" applyBorder="1" applyAlignment="1" applyProtection="1">
      <alignment horizontal="center" vertical="center" wrapText="1"/>
    </xf>
    <xf numFmtId="0" fontId="2" fillId="0" borderId="0" xfId="0" applyFont="1" applyBorder="1" applyAlignment="1">
      <alignment horizontal="center" vertical="center"/>
    </xf>
    <xf numFmtId="0" fontId="10" fillId="0" borderId="0" xfId="0" applyNumberFormat="1" applyFont="1" applyFill="1" applyBorder="1" applyAlignment="1" applyProtection="1">
      <alignment wrapText="1"/>
    </xf>
    <xf numFmtId="0" fontId="2" fillId="0" borderId="0" xfId="0" applyFont="1" applyFill="1" applyBorder="1" applyAlignment="1">
      <alignment vertical="center"/>
    </xf>
    <xf numFmtId="0" fontId="15" fillId="0" borderId="0" xfId="0" applyFont="1" applyBorder="1" applyAlignment="1" applyProtection="1">
      <alignment horizontal="center" vertical="center" wrapText="1"/>
    </xf>
    <xf numFmtId="10" fontId="15" fillId="0" borderId="0" xfId="0" applyNumberFormat="1" applyFont="1" applyBorder="1" applyAlignment="1" applyProtection="1">
      <alignment horizontal="center" vertical="center" wrapText="1"/>
    </xf>
    <xf numFmtId="0" fontId="15" fillId="0" borderId="0" xfId="0" applyFont="1" applyBorder="1" applyAlignment="1" applyProtection="1">
      <alignment horizontal="justify" vertical="center" wrapText="1"/>
    </xf>
    <xf numFmtId="0" fontId="13" fillId="0" borderId="0" xfId="0" applyFont="1" applyFill="1" applyBorder="1" applyAlignment="1" applyProtection="1">
      <alignment horizontal="center" vertical="center" wrapText="1"/>
    </xf>
    <xf numFmtId="0" fontId="7" fillId="4" borderId="0" xfId="0" applyNumberFormat="1" applyFont="1" applyFill="1" applyBorder="1" applyAlignment="1" applyProtection="1">
      <alignment horizontal="left" vertical="center" wrapText="1"/>
    </xf>
    <xf numFmtId="0" fontId="3" fillId="0" borderId="0" xfId="1" applyFont="1" applyFill="1" applyBorder="1" applyAlignment="1">
      <alignment horizontal="center"/>
    </xf>
    <xf numFmtId="0" fontId="3" fillId="0" borderId="0" xfId="1" applyNumberFormat="1" applyFont="1" applyFill="1" applyBorder="1" applyAlignment="1" applyProtection="1">
      <alignment horizontal="left" wrapText="1"/>
    </xf>
    <xf numFmtId="0" fontId="3" fillId="0" borderId="0" xfId="1" applyNumberFormat="1" applyFont="1" applyFill="1" applyBorder="1" applyAlignment="1" applyProtection="1">
      <alignment horizontal="center" wrapText="1"/>
    </xf>
    <xf numFmtId="0" fontId="8" fillId="0" borderId="0" xfId="0" applyFont="1" applyBorder="1" applyAlignment="1" applyProtection="1">
      <alignment horizontal="center" wrapText="1"/>
    </xf>
    <xf numFmtId="10" fontId="8" fillId="0" borderId="0" xfId="0" applyNumberFormat="1" applyFont="1" applyBorder="1" applyAlignment="1" applyProtection="1">
      <alignment horizontal="center" wrapText="1"/>
    </xf>
    <xf numFmtId="0" fontId="3" fillId="0" borderId="0" xfId="1" applyNumberFormat="1" applyFont="1" applyFill="1" applyBorder="1" applyAlignment="1" applyProtection="1">
      <alignment wrapText="1"/>
    </xf>
    <xf numFmtId="0" fontId="14" fillId="0" borderId="0" xfId="0" applyFont="1" applyBorder="1" applyAlignment="1" applyProtection="1">
      <alignment horizontal="center" wrapText="1"/>
    </xf>
    <xf numFmtId="0" fontId="14" fillId="0" borderId="0" xfId="0" applyFont="1" applyBorder="1" applyAlignment="1" applyProtection="1">
      <alignment horizontal="left" wrapText="1"/>
    </xf>
    <xf numFmtId="0" fontId="3" fillId="0" borderId="0" xfId="1" applyFont="1" applyBorder="1" applyAlignment="1">
      <alignment horizontal="center" vertical="center"/>
    </xf>
    <xf numFmtId="0" fontId="3" fillId="0" borderId="0" xfId="1" applyFont="1" applyBorder="1" applyAlignment="1"/>
    <xf numFmtId="0" fontId="3" fillId="0" borderId="0" xfId="1" applyFont="1" applyBorder="1" applyAlignment="1">
      <alignment horizontal="center"/>
    </xf>
    <xf numFmtId="0" fontId="3" fillId="0" borderId="0" xfId="1" applyFont="1" applyBorder="1" applyAlignment="1">
      <alignment vertical="center"/>
    </xf>
    <xf numFmtId="0" fontId="2" fillId="0" borderId="0" xfId="0" applyFont="1" applyBorder="1" applyAlignment="1">
      <alignment horizontal="center"/>
    </xf>
    <xf numFmtId="0" fontId="3" fillId="0" borderId="0" xfId="0" applyNumberFormat="1" applyFont="1" applyFill="1" applyBorder="1" applyAlignment="1" applyProtection="1">
      <alignment wrapText="1"/>
    </xf>
    <xf numFmtId="0" fontId="4" fillId="0" borderId="0" xfId="0" applyNumberFormat="1" applyFont="1" applyFill="1" applyBorder="1" applyAlignment="1" applyProtection="1">
      <alignment vertical="center" wrapText="1"/>
    </xf>
    <xf numFmtId="0" fontId="3" fillId="0" borderId="0" xfId="0" applyNumberFormat="1" applyFont="1" applyFill="1" applyBorder="1" applyAlignment="1" applyProtection="1">
      <alignment horizontal="center" wrapText="1"/>
    </xf>
    <xf numFmtId="0" fontId="3" fillId="0" borderId="0" xfId="1" applyFont="1" applyFill="1" applyBorder="1" applyAlignment="1">
      <alignment horizontal="center" vertical="center"/>
    </xf>
    <xf numFmtId="0" fontId="3" fillId="0" borderId="0" xfId="1" applyFont="1" applyFill="1" applyBorder="1" applyAlignment="1">
      <alignment vertical="center"/>
    </xf>
    <xf numFmtId="10" fontId="13" fillId="0"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wrapText="1"/>
    </xf>
    <xf numFmtId="10" fontId="8" fillId="0" borderId="0" xfId="0" applyNumberFormat="1" applyFont="1" applyFill="1" applyBorder="1" applyAlignment="1" applyProtection="1">
      <alignment horizontal="center" wrapText="1"/>
    </xf>
    <xf numFmtId="10" fontId="13" fillId="0" borderId="0" xfId="0" applyNumberFormat="1" applyFont="1" applyFill="1" applyBorder="1" applyAlignment="1" applyProtection="1">
      <alignment horizontal="center" wrapText="1"/>
    </xf>
    <xf numFmtId="0" fontId="13" fillId="0" borderId="0" xfId="0" applyFont="1" applyFill="1" applyBorder="1" applyAlignment="1" applyProtection="1">
      <alignment horizontal="center" wrapText="1"/>
    </xf>
    <xf numFmtId="0" fontId="13" fillId="0" borderId="0" xfId="0" applyFont="1" applyFill="1" applyBorder="1" applyAlignment="1" applyProtection="1">
      <alignment horizontal="justify" wrapText="1"/>
    </xf>
    <xf numFmtId="0" fontId="3" fillId="5" borderId="0" xfId="0" applyNumberFormat="1" applyFont="1" applyFill="1" applyBorder="1" applyAlignment="1" applyProtection="1">
      <alignment horizontal="center" wrapText="1"/>
    </xf>
    <xf numFmtId="0" fontId="2" fillId="5" borderId="0" xfId="0" applyFont="1" applyFill="1" applyBorder="1" applyAlignment="1"/>
    <xf numFmtId="0" fontId="3" fillId="5" borderId="0" xfId="0" applyNumberFormat="1" applyFont="1" applyFill="1" applyBorder="1" applyAlignment="1" applyProtection="1">
      <alignment horizontal="center" vertical="center" wrapText="1"/>
    </xf>
    <xf numFmtId="0" fontId="2" fillId="5" borderId="0" xfId="0" applyFont="1" applyFill="1" applyBorder="1" applyAlignment="1">
      <alignment vertical="center"/>
    </xf>
    <xf numFmtId="0" fontId="0" fillId="6" borderId="0" xfId="0" applyFont="1" applyFill="1" applyBorder="1"/>
    <xf numFmtId="0" fontId="0" fillId="0" borderId="0" xfId="0" applyFill="1" applyBorder="1"/>
    <xf numFmtId="0" fontId="0" fillId="6" borderId="0" xfId="0" applyFill="1" applyBorder="1"/>
    <xf numFmtId="0" fontId="0" fillId="0" borderId="0" xfId="0" applyFont="1" applyBorder="1"/>
    <xf numFmtId="0" fontId="19" fillId="0" borderId="0" xfId="0" applyFont="1" applyFill="1" applyBorder="1" applyAlignment="1">
      <alignment horizontal="left" vertical="center"/>
    </xf>
    <xf numFmtId="0" fontId="16" fillId="0" borderId="0" xfId="0" applyNumberFormat="1" applyFont="1" applyFill="1" applyBorder="1" applyAlignment="1" applyProtection="1">
      <alignment horizontal="center" wrapText="1"/>
      <protection locked="0"/>
    </xf>
    <xf numFmtId="0" fontId="3" fillId="0" borderId="0" xfId="1" applyFont="1" applyBorder="1"/>
    <xf numFmtId="0" fontId="2" fillId="0" borderId="0" xfId="0" applyFont="1" applyFill="1" applyBorder="1"/>
    <xf numFmtId="0" fontId="2" fillId="0" borderId="0" xfId="0" applyFont="1" applyBorder="1" applyAlignment="1" applyProtection="1">
      <alignment horizontal="center" vertical="top"/>
      <protection locked="0"/>
    </xf>
    <xf numFmtId="0" fontId="19" fillId="0" borderId="0" xfId="0" applyFont="1" applyFill="1" applyBorder="1" applyAlignment="1">
      <alignment horizontal="left" vertical="top"/>
    </xf>
    <xf numFmtId="0" fontId="2" fillId="0" borderId="0" xfId="0" applyFont="1" applyBorder="1" applyAlignment="1">
      <alignment horizontal="center" vertical="top"/>
    </xf>
    <xf numFmtId="0" fontId="4" fillId="0" borderId="0" xfId="0" applyNumberFormat="1" applyFont="1" applyFill="1" applyBorder="1" applyAlignment="1" applyProtection="1"/>
    <xf numFmtId="0" fontId="4" fillId="0" borderId="0" xfId="1" applyFont="1" applyBorder="1"/>
    <xf numFmtId="0" fontId="3" fillId="0" borderId="0" xfId="0" applyNumberFormat="1" applyFont="1" applyFill="1" applyBorder="1" applyAlignment="1" applyProtection="1">
      <alignment horizontal="center" wrapText="1"/>
      <protection locked="0"/>
    </xf>
    <xf numFmtId="0" fontId="3" fillId="0" borderId="0" xfId="0" applyNumberFormat="1" applyFont="1" applyFill="1" applyBorder="1" applyAlignment="1" applyProtection="1"/>
    <xf numFmtId="0" fontId="5" fillId="0" borderId="0" xfId="0" applyNumberFormat="1" applyFont="1" applyFill="1" applyBorder="1" applyAlignment="1" applyProtection="1">
      <alignment horizontal="center" wrapText="1"/>
      <protection locked="0"/>
    </xf>
    <xf numFmtId="0" fontId="2" fillId="0" borderId="0" xfId="0" applyFont="1" applyBorder="1" applyAlignment="1">
      <alignment vertical="top"/>
    </xf>
    <xf numFmtId="0" fontId="0" fillId="0" borderId="0" xfId="0" applyBorder="1"/>
    <xf numFmtId="0" fontId="22" fillId="0" borderId="0" xfId="0" applyFont="1" applyBorder="1" applyAlignment="1">
      <alignment horizontal="center" vertical="center"/>
    </xf>
    <xf numFmtId="0" fontId="2" fillId="0" borderId="0" xfId="0" applyFont="1" applyFill="1" applyBorder="1" applyAlignment="1">
      <alignment horizontal="left" vertical="center" wrapText="1"/>
    </xf>
    <xf numFmtId="0" fontId="3" fillId="0" borderId="0" xfId="1" applyNumberFormat="1" applyFont="1" applyFill="1" applyBorder="1" applyAlignment="1" applyProtection="1">
      <alignment horizontal="left" vertical="center" wrapText="1"/>
    </xf>
    <xf numFmtId="0" fontId="0" fillId="0" borderId="0" xfId="0" applyFill="1"/>
    <xf numFmtId="0" fontId="0" fillId="0" borderId="0" xfId="0" applyFont="1" applyFill="1" applyAlignment="1">
      <alignment horizontal="left"/>
    </xf>
    <xf numFmtId="0" fontId="2" fillId="0" borderId="0" xfId="0" applyFont="1" applyFill="1" applyBorder="1" applyAlignment="1" applyProtection="1">
      <alignment horizontal="center" vertical="top"/>
      <protection locked="0"/>
    </xf>
    <xf numFmtId="0" fontId="3" fillId="0" borderId="0" xfId="1" applyFont="1" applyFill="1" applyBorder="1" applyAlignment="1"/>
    <xf numFmtId="10" fontId="8"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wrapText="1"/>
    </xf>
    <xf numFmtId="0" fontId="13" fillId="0" borderId="0" xfId="0" applyNumberFormat="1" applyFont="1" applyFill="1" applyBorder="1" applyAlignment="1" applyProtection="1">
      <alignment horizontal="center" vertical="center" wrapText="1"/>
    </xf>
    <xf numFmtId="0" fontId="4" fillId="0" borderId="0" xfId="1" applyFont="1" applyBorder="1" applyAlignment="1">
      <alignment wrapText="1"/>
    </xf>
    <xf numFmtId="0" fontId="3" fillId="0" borderId="0" xfId="0" applyFont="1" applyBorder="1" applyAlignment="1">
      <alignment vertical="center"/>
    </xf>
    <xf numFmtId="0" fontId="3" fillId="0" borderId="0" xfId="1" applyNumberFormat="1" applyFont="1" applyBorder="1" applyAlignment="1">
      <alignment vertical="center"/>
    </xf>
    <xf numFmtId="0" fontId="15" fillId="0" borderId="0" xfId="2" applyFont="1" applyAlignment="1">
      <alignment vertical="center"/>
    </xf>
    <xf numFmtId="0" fontId="15" fillId="0" borderId="0" xfId="3" applyFont="1" applyFill="1" applyAlignment="1">
      <alignment horizontal="left" vertical="center"/>
    </xf>
    <xf numFmtId="49" fontId="15" fillId="0" borderId="0" xfId="3" applyNumberFormat="1" applyFont="1" applyFill="1" applyBorder="1" applyAlignment="1">
      <alignment horizontal="left" vertical="center"/>
    </xf>
    <xf numFmtId="0" fontId="15" fillId="0" borderId="1" xfId="3" applyFont="1" applyFill="1" applyBorder="1" applyAlignment="1">
      <alignment horizontal="left" vertical="center"/>
    </xf>
    <xf numFmtId="0" fontId="15" fillId="0" borderId="0" xfId="2" applyFont="1" applyAlignment="1">
      <alignment horizontal="left" vertical="center"/>
    </xf>
    <xf numFmtId="10" fontId="15" fillId="0" borderId="2" xfId="2" applyNumberFormat="1" applyFont="1" applyBorder="1" applyAlignment="1" applyProtection="1">
      <alignment horizontal="center" vertical="center" wrapText="1"/>
    </xf>
    <xf numFmtId="0" fontId="15" fillId="3" borderId="2" xfId="2" applyNumberFormat="1" applyFont="1" applyFill="1" applyBorder="1" applyAlignment="1" applyProtection="1">
      <alignment horizontal="left" vertical="center" wrapText="1"/>
    </xf>
    <xf numFmtId="0" fontId="27" fillId="0" borderId="3" xfId="2" applyFont="1" applyBorder="1" applyAlignment="1">
      <alignment horizontal="center" vertical="center"/>
    </xf>
    <xf numFmtId="0" fontId="28" fillId="3" borderId="4" xfId="2" applyFont="1" applyFill="1" applyBorder="1" applyAlignment="1">
      <alignment vertical="center" wrapText="1"/>
    </xf>
    <xf numFmtId="0" fontId="15" fillId="0" borderId="0" xfId="3" applyNumberFormat="1" applyFont="1" applyFill="1" applyAlignment="1">
      <alignment horizontal="left" vertical="center"/>
    </xf>
    <xf numFmtId="0" fontId="15" fillId="0" borderId="1" xfId="3" applyNumberFormat="1" applyFont="1" applyFill="1" applyBorder="1" applyAlignment="1">
      <alignment horizontal="left" vertical="center"/>
    </xf>
    <xf numFmtId="0" fontId="15" fillId="0" borderId="5" xfId="2" applyFont="1" applyBorder="1" applyAlignment="1">
      <alignment vertical="center"/>
    </xf>
    <xf numFmtId="0" fontId="15" fillId="0" borderId="6" xfId="2" applyFont="1" applyBorder="1" applyAlignment="1">
      <alignment vertical="center"/>
    </xf>
    <xf numFmtId="0" fontId="15" fillId="0" borderId="7" xfId="2" applyFont="1" applyBorder="1" applyAlignment="1">
      <alignment vertical="center"/>
    </xf>
    <xf numFmtId="0" fontId="15" fillId="0" borderId="8" xfId="2" applyFont="1" applyBorder="1" applyAlignment="1">
      <alignment vertical="center"/>
    </xf>
    <xf numFmtId="0" fontId="15" fillId="0" borderId="0" xfId="2" applyFont="1" applyBorder="1" applyAlignment="1">
      <alignment vertical="center"/>
    </xf>
    <xf numFmtId="0" fontId="15" fillId="0" borderId="9" xfId="2" applyFont="1" applyBorder="1" applyAlignment="1">
      <alignment vertical="center"/>
    </xf>
    <xf numFmtId="0" fontId="15" fillId="0" borderId="10" xfId="2" applyFont="1" applyBorder="1" applyAlignment="1">
      <alignment vertical="center"/>
    </xf>
    <xf numFmtId="0" fontId="15" fillId="0" borderId="1" xfId="2" applyFont="1" applyBorder="1" applyAlignment="1">
      <alignment vertical="center"/>
    </xf>
    <xf numFmtId="9" fontId="5" fillId="11" borderId="0" xfId="2" applyNumberFormat="1" applyFont="1" applyFill="1" applyBorder="1" applyAlignment="1">
      <alignment horizontal="center" vertical="center" wrapText="1"/>
    </xf>
    <xf numFmtId="0" fontId="29" fillId="0" borderId="0" xfId="2" applyFont="1" applyBorder="1" applyAlignment="1">
      <alignment vertical="center"/>
    </xf>
    <xf numFmtId="0" fontId="15" fillId="0" borderId="11" xfId="2" applyFont="1" applyBorder="1" applyAlignment="1">
      <alignment vertical="center"/>
    </xf>
    <xf numFmtId="0" fontId="15" fillId="0" borderId="12" xfId="2" applyFont="1" applyBorder="1" applyAlignment="1">
      <alignment vertical="center"/>
    </xf>
    <xf numFmtId="0" fontId="30" fillId="0" borderId="0" xfId="2" applyFont="1" applyBorder="1" applyAlignment="1">
      <alignment vertical="center"/>
    </xf>
    <xf numFmtId="0" fontId="3" fillId="0" borderId="0" xfId="2" applyFont="1" applyFill="1" applyAlignment="1">
      <alignment vertical="center"/>
    </xf>
    <xf numFmtId="0" fontId="3" fillId="0" borderId="0" xfId="3" applyNumberFormat="1" applyFont="1" applyFill="1" applyAlignment="1">
      <alignment horizontal="left" vertical="center"/>
    </xf>
    <xf numFmtId="49" fontId="3" fillId="0" borderId="0" xfId="3" applyNumberFormat="1" applyFont="1" applyFill="1" applyBorder="1" applyAlignment="1">
      <alignment horizontal="left" vertical="center"/>
    </xf>
    <xf numFmtId="0" fontId="3" fillId="0" borderId="1" xfId="3" applyNumberFormat="1" applyFont="1" applyFill="1" applyBorder="1" applyAlignment="1">
      <alignment horizontal="left" vertical="center"/>
    </xf>
    <xf numFmtId="0" fontId="3" fillId="0" borderId="0" xfId="2" applyFont="1" applyFill="1" applyAlignment="1">
      <alignment horizontal="left" vertical="center"/>
    </xf>
    <xf numFmtId="9" fontId="4" fillId="0" borderId="0" xfId="2" applyNumberFormat="1" applyFont="1" applyFill="1" applyBorder="1" applyAlignment="1">
      <alignment horizontal="left" vertical="center" wrapText="1" indent="1"/>
    </xf>
    <xf numFmtId="9" fontId="4" fillId="0" borderId="14" xfId="2" applyNumberFormat="1" applyFont="1" applyFill="1" applyBorder="1" applyAlignment="1">
      <alignment horizontal="left" vertical="center" wrapText="1" indent="1"/>
    </xf>
    <xf numFmtId="9" fontId="4" fillId="0" borderId="15" xfId="2" applyNumberFormat="1" applyFont="1" applyFill="1" applyBorder="1" applyAlignment="1">
      <alignment horizontal="left" vertical="center" wrapText="1" indent="1"/>
    </xf>
    <xf numFmtId="0" fontId="31" fillId="0" borderId="15" xfId="2" applyFont="1" applyFill="1" applyBorder="1" applyAlignment="1">
      <alignment horizontal="center" vertical="center" wrapText="1"/>
    </xf>
    <xf numFmtId="0" fontId="28" fillId="0" borderId="15" xfId="2" applyFont="1" applyFill="1" applyBorder="1" applyAlignment="1">
      <alignment horizontal="left" vertical="center" wrapText="1"/>
    </xf>
    <xf numFmtId="0" fontId="28" fillId="0" borderId="16" xfId="2" applyFont="1" applyFill="1" applyBorder="1" applyAlignment="1">
      <alignment horizontal="left" vertical="center" wrapText="1"/>
    </xf>
    <xf numFmtId="0" fontId="32" fillId="0" borderId="0" xfId="2" applyFont="1" applyFill="1" applyBorder="1" applyAlignment="1">
      <alignment vertical="center"/>
    </xf>
    <xf numFmtId="0" fontId="3" fillId="0" borderId="0" xfId="2" applyFont="1" applyFill="1" applyBorder="1" applyAlignment="1">
      <alignment vertical="center"/>
    </xf>
    <xf numFmtId="0" fontId="3" fillId="0" borderId="0" xfId="2" applyFont="1" applyAlignment="1">
      <alignment vertical="center"/>
    </xf>
    <xf numFmtId="0" fontId="3" fillId="0" borderId="0" xfId="2" applyFont="1" applyAlignment="1">
      <alignment horizontal="left" vertical="center"/>
    </xf>
    <xf numFmtId="9" fontId="4" fillId="0" borderId="0" xfId="2" applyNumberFormat="1" applyFont="1" applyFill="1" applyBorder="1" applyAlignment="1">
      <alignment vertical="center" wrapText="1"/>
    </xf>
    <xf numFmtId="9" fontId="4" fillId="0" borderId="10" xfId="2" applyNumberFormat="1" applyFont="1" applyFill="1" applyBorder="1" applyAlignment="1">
      <alignment vertical="center"/>
    </xf>
    <xf numFmtId="9" fontId="4" fillId="0" borderId="0" xfId="2" applyNumberFormat="1" applyFont="1" applyFill="1" applyBorder="1" applyAlignment="1">
      <alignment vertical="center"/>
    </xf>
    <xf numFmtId="9" fontId="4" fillId="0" borderId="1" xfId="2" applyNumberFormat="1" applyFont="1" applyFill="1" applyBorder="1" applyAlignment="1">
      <alignment vertical="center"/>
    </xf>
    <xf numFmtId="0" fontId="31" fillId="3" borderId="17" xfId="2" applyFont="1" applyFill="1" applyBorder="1" applyAlignment="1">
      <alignment horizontal="center" vertical="center" wrapText="1"/>
    </xf>
    <xf numFmtId="0" fontId="32" fillId="0" borderId="0" xfId="2" applyFont="1" applyBorder="1" applyAlignment="1">
      <alignment vertical="center"/>
    </xf>
    <xf numFmtId="0" fontId="3" fillId="0" borderId="0" xfId="2" applyFont="1" applyBorder="1" applyAlignment="1">
      <alignment vertical="center"/>
    </xf>
    <xf numFmtId="0" fontId="3" fillId="0" borderId="10" xfId="2" applyFont="1" applyBorder="1" applyAlignment="1">
      <alignment vertical="center"/>
    </xf>
    <xf numFmtId="9" fontId="5" fillId="0" borderId="0" xfId="2" applyNumberFormat="1" applyFont="1" applyFill="1" applyBorder="1" applyAlignment="1">
      <alignment horizontal="center" vertical="center" wrapText="1"/>
    </xf>
    <xf numFmtId="0" fontId="3" fillId="0" borderId="1" xfId="2" applyFont="1" applyBorder="1" applyAlignment="1">
      <alignment vertical="center"/>
    </xf>
    <xf numFmtId="0" fontId="4" fillId="0" borderId="13" xfId="2" applyFont="1" applyBorder="1" applyAlignment="1">
      <alignment horizontal="center" vertical="center"/>
    </xf>
    <xf numFmtId="10" fontId="4" fillId="0" borderId="17" xfId="2" applyNumberFormat="1" applyFont="1" applyBorder="1" applyAlignment="1">
      <alignment horizontal="center" vertical="center"/>
    </xf>
    <xf numFmtId="10" fontId="3" fillId="0" borderId="13" xfId="2" applyNumberFormat="1" applyFont="1" applyBorder="1" applyAlignment="1">
      <alignment horizontal="center" vertical="center"/>
    </xf>
    <xf numFmtId="0" fontId="15" fillId="0" borderId="17" xfId="2" applyFont="1" applyBorder="1" applyAlignment="1">
      <alignment vertical="center"/>
    </xf>
    <xf numFmtId="0" fontId="3" fillId="0" borderId="18" xfId="2" applyFont="1" applyBorder="1" applyAlignment="1">
      <alignment vertical="center"/>
    </xf>
    <xf numFmtId="0" fontId="4" fillId="0" borderId="16" xfId="2" applyFont="1" applyBorder="1" applyAlignment="1">
      <alignment horizontal="center" vertical="center"/>
    </xf>
    <xf numFmtId="10" fontId="27" fillId="0" borderId="17" xfId="2" applyNumberFormat="1" applyFont="1" applyFill="1" applyBorder="1" applyAlignment="1">
      <alignment horizontal="center" vertical="center"/>
    </xf>
    <xf numFmtId="10" fontId="3" fillId="0" borderId="17" xfId="2" applyNumberFormat="1" applyFont="1" applyBorder="1" applyAlignment="1">
      <alignment horizontal="center" vertical="center"/>
    </xf>
    <xf numFmtId="0" fontId="3" fillId="0" borderId="19" xfId="2" applyFont="1" applyBorder="1" applyAlignment="1">
      <alignment vertical="center"/>
    </xf>
    <xf numFmtId="0" fontId="15" fillId="0" borderId="18" xfId="2" applyFont="1" applyBorder="1" applyAlignment="1">
      <alignment vertical="center"/>
    </xf>
    <xf numFmtId="0" fontId="4" fillId="0" borderId="1" xfId="2" applyFont="1" applyBorder="1" applyAlignment="1">
      <alignment horizontal="center" vertical="center"/>
    </xf>
    <xf numFmtId="0" fontId="4" fillId="0" borderId="4" xfId="2" applyFont="1" applyBorder="1" applyAlignment="1">
      <alignment horizontal="center" vertical="center"/>
    </xf>
    <xf numFmtId="10" fontId="3" fillId="0" borderId="17" xfId="2" applyNumberFormat="1" applyFont="1" applyFill="1" applyBorder="1" applyAlignment="1">
      <alignment horizontal="center" vertical="center"/>
    </xf>
    <xf numFmtId="0" fontId="3" fillId="0" borderId="17" xfId="2" applyFont="1" applyBorder="1" applyAlignment="1">
      <alignment vertical="center"/>
    </xf>
    <xf numFmtId="0" fontId="3" fillId="0" borderId="0" xfId="2" applyFont="1" applyBorder="1" applyAlignment="1" applyProtection="1">
      <alignment vertical="center"/>
      <protection locked="0"/>
    </xf>
    <xf numFmtId="10" fontId="4" fillId="0" borderId="17" xfId="2" applyNumberFormat="1" applyFont="1" applyFill="1" applyBorder="1" applyAlignment="1">
      <alignment horizontal="center" vertical="center"/>
    </xf>
    <xf numFmtId="10" fontId="3" fillId="0" borderId="20" xfId="2" applyNumberFormat="1" applyFont="1" applyBorder="1" applyAlignment="1">
      <alignment horizontal="center" vertical="center"/>
    </xf>
    <xf numFmtId="0" fontId="33" fillId="7" borderId="13" xfId="2" applyFont="1" applyFill="1" applyBorder="1" applyAlignment="1">
      <alignment horizontal="center" vertical="center" wrapText="1"/>
    </xf>
    <xf numFmtId="0" fontId="33" fillId="7" borderId="17" xfId="2" applyFont="1" applyFill="1" applyBorder="1" applyAlignment="1">
      <alignment horizontal="center" vertical="center" wrapText="1"/>
    </xf>
    <xf numFmtId="10" fontId="5" fillId="0" borderId="0" xfId="2" applyNumberFormat="1" applyFont="1" applyFill="1" applyBorder="1" applyAlignment="1">
      <alignment horizontal="center" vertical="center" wrapText="1"/>
    </xf>
    <xf numFmtId="10" fontId="5" fillId="0" borderId="19" xfId="2" applyNumberFormat="1" applyFont="1" applyFill="1" applyBorder="1" applyAlignment="1">
      <alignment horizontal="center" vertical="center" wrapText="1"/>
    </xf>
    <xf numFmtId="0" fontId="3" fillId="0" borderId="19" xfId="2" applyFont="1" applyFill="1" applyBorder="1" applyAlignment="1">
      <alignment vertical="center"/>
    </xf>
    <xf numFmtId="0" fontId="3" fillId="0" borderId="18" xfId="2" applyFont="1" applyFill="1" applyBorder="1" applyAlignment="1">
      <alignment vertical="center"/>
    </xf>
    <xf numFmtId="10" fontId="5" fillId="3" borderId="13" xfId="2" applyNumberFormat="1" applyFont="1" applyFill="1" applyBorder="1" applyAlignment="1">
      <alignment horizontal="center" vertical="center" wrapText="1"/>
    </xf>
    <xf numFmtId="0" fontId="15" fillId="0" borderId="0" xfId="2" applyFont="1" applyAlignment="1">
      <alignment vertical="center" wrapText="1"/>
    </xf>
    <xf numFmtId="0" fontId="15" fillId="0" borderId="0" xfId="3" applyNumberFormat="1" applyFont="1" applyFill="1" applyAlignment="1">
      <alignment horizontal="left" vertical="center" wrapText="1"/>
    </xf>
    <xf numFmtId="49" fontId="15" fillId="0" borderId="0" xfId="3" applyNumberFormat="1" applyFont="1" applyFill="1" applyBorder="1" applyAlignment="1">
      <alignment horizontal="left" vertical="center" wrapText="1"/>
    </xf>
    <xf numFmtId="0" fontId="15" fillId="0" borderId="1" xfId="3" applyNumberFormat="1" applyFont="1" applyFill="1" applyBorder="1" applyAlignment="1">
      <alignment horizontal="left" vertical="center" wrapText="1"/>
    </xf>
    <xf numFmtId="0" fontId="15" fillId="0" borderId="0" xfId="2" applyFont="1" applyAlignment="1">
      <alignment horizontal="left" vertical="center" wrapText="1"/>
    </xf>
    <xf numFmtId="0" fontId="3" fillId="0" borderId="0" xfId="2" applyFont="1" applyFill="1" applyBorder="1" applyAlignment="1">
      <alignment horizontal="left" vertical="center" wrapText="1"/>
    </xf>
    <xf numFmtId="0" fontId="27" fillId="0" borderId="0" xfId="2" applyFont="1" applyBorder="1" applyAlignment="1">
      <alignment horizontal="center" vertical="center"/>
    </xf>
    <xf numFmtId="0" fontId="34" fillId="0" borderId="0" xfId="2" applyFont="1" applyBorder="1" applyAlignment="1"/>
    <xf numFmtId="0" fontId="15" fillId="0" borderId="0" xfId="2" applyFont="1" applyBorder="1" applyAlignment="1">
      <alignment vertical="center" wrapText="1"/>
    </xf>
    <xf numFmtId="0" fontId="15" fillId="0" borderId="21" xfId="2" applyFont="1" applyBorder="1" applyAlignment="1">
      <alignment vertical="center" wrapText="1"/>
    </xf>
    <xf numFmtId="0" fontId="15" fillId="0" borderId="22" xfId="2" applyFont="1" applyBorder="1" applyAlignment="1">
      <alignment vertical="center" wrapText="1"/>
    </xf>
    <xf numFmtId="0" fontId="33" fillId="7" borderId="23" xfId="2" applyFont="1" applyFill="1" applyBorder="1" applyAlignment="1">
      <alignment horizontal="center" vertical="center" wrapText="1"/>
    </xf>
    <xf numFmtId="0" fontId="28" fillId="7" borderId="24" xfId="2" applyFont="1" applyFill="1" applyBorder="1" applyAlignment="1">
      <alignment vertical="center" wrapText="1"/>
    </xf>
    <xf numFmtId="0" fontId="28" fillId="7" borderId="25" xfId="2" applyFont="1" applyFill="1" applyBorder="1" applyAlignment="1">
      <alignment vertical="center" wrapText="1"/>
    </xf>
    <xf numFmtId="0" fontId="15" fillId="0" borderId="0" xfId="3" applyNumberFormat="1" applyFont="1" applyFill="1" applyBorder="1" applyAlignment="1">
      <alignment horizontal="left" vertical="center"/>
    </xf>
    <xf numFmtId="0" fontId="15" fillId="0" borderId="0" xfId="2" applyFont="1" applyBorder="1" applyAlignment="1">
      <alignment horizontal="left" vertical="center"/>
    </xf>
    <xf numFmtId="2" fontId="15" fillId="0" borderId="0" xfId="2" applyNumberFormat="1" applyFont="1" applyBorder="1" applyAlignment="1">
      <alignment horizontal="left" vertical="center"/>
    </xf>
    <xf numFmtId="0" fontId="20" fillId="12" borderId="0" xfId="2" applyFont="1" applyFill="1" applyBorder="1" applyAlignment="1">
      <alignment horizontal="left" vertical="center"/>
    </xf>
    <xf numFmtId="0" fontId="27" fillId="0" borderId="0" xfId="2" applyFont="1" applyFill="1" applyBorder="1" applyAlignment="1">
      <alignment vertical="center"/>
    </xf>
    <xf numFmtId="0" fontId="35" fillId="0" borderId="0" xfId="2" applyFont="1" applyBorder="1" applyAlignment="1">
      <alignment horizontal="center" vertical="center" textRotation="90"/>
    </xf>
    <xf numFmtId="0" fontId="15" fillId="0" borderId="0" xfId="2" applyFont="1" applyBorder="1" applyAlignment="1">
      <alignment horizontal="right" vertical="center"/>
    </xf>
    <xf numFmtId="0" fontId="21" fillId="13" borderId="0" xfId="2" applyFont="1" applyFill="1" applyBorder="1" applyAlignment="1">
      <alignment horizontal="left" vertical="center"/>
    </xf>
    <xf numFmtId="0" fontId="15" fillId="14" borderId="0" xfId="2" applyFont="1" applyFill="1" applyBorder="1" applyAlignment="1">
      <alignment horizontal="left" vertical="center"/>
    </xf>
    <xf numFmtId="0" fontId="21" fillId="15" borderId="0" xfId="2" applyFont="1" applyFill="1" applyBorder="1" applyAlignment="1">
      <alignment horizontal="left" vertical="center"/>
    </xf>
    <xf numFmtId="0" fontId="27" fillId="6" borderId="0" xfId="2" applyFont="1" applyFill="1" applyBorder="1" applyAlignment="1">
      <alignment horizontal="left" vertical="center"/>
    </xf>
    <xf numFmtId="0" fontId="21" fillId="16" borderId="0" xfId="2" applyFont="1" applyFill="1" applyBorder="1" applyAlignment="1">
      <alignment horizontal="left" vertical="center"/>
    </xf>
    <xf numFmtId="0" fontId="15" fillId="0" borderId="0" xfId="2" applyFont="1" applyFill="1" applyBorder="1" applyAlignment="1">
      <alignment vertical="center"/>
    </xf>
    <xf numFmtId="0" fontId="15" fillId="0" borderId="14" xfId="2" applyFont="1" applyBorder="1" applyAlignment="1">
      <alignment vertical="center"/>
    </xf>
    <xf numFmtId="0" fontId="15" fillId="0" borderId="15" xfId="2" applyFont="1" applyBorder="1" applyAlignment="1">
      <alignment vertical="center"/>
    </xf>
    <xf numFmtId="0" fontId="15" fillId="0" borderId="16" xfId="2" applyFont="1" applyBorder="1" applyAlignment="1">
      <alignment vertical="center"/>
    </xf>
    <xf numFmtId="0" fontId="21" fillId="12" borderId="0" xfId="2" applyFont="1" applyFill="1" applyBorder="1" applyAlignment="1">
      <alignment horizontal="left" vertical="center"/>
    </xf>
    <xf numFmtId="0" fontId="20" fillId="7" borderId="2" xfId="2" applyFont="1" applyFill="1" applyBorder="1" applyAlignment="1" applyProtection="1">
      <alignment horizontal="center" vertical="center"/>
      <protection locked="0"/>
    </xf>
    <xf numFmtId="0" fontId="15" fillId="0" borderId="0" xfId="2" applyFont="1" applyFill="1" applyBorder="1" applyAlignment="1">
      <alignment horizontal="right" vertical="center"/>
    </xf>
    <xf numFmtId="164" fontId="20" fillId="0" borderId="0" xfId="2" applyNumberFormat="1" applyFont="1" applyFill="1" applyBorder="1" applyAlignment="1" applyProtection="1">
      <alignment vertical="center"/>
      <protection locked="0"/>
    </xf>
    <xf numFmtId="0" fontId="20" fillId="17" borderId="2" xfId="2" applyFont="1" applyFill="1" applyBorder="1" applyAlignment="1" applyProtection="1">
      <alignment horizontal="center" vertical="center"/>
      <protection locked="0"/>
    </xf>
    <xf numFmtId="0" fontId="15" fillId="0" borderId="1" xfId="2" applyFont="1" applyBorder="1" applyAlignment="1">
      <alignment horizontal="right" vertical="center"/>
    </xf>
    <xf numFmtId="164" fontId="15" fillId="0" borderId="0" xfId="2" applyNumberFormat="1" applyFont="1" applyFill="1" applyBorder="1" applyAlignment="1" applyProtection="1">
      <alignment vertical="center"/>
      <protection locked="0"/>
    </xf>
    <xf numFmtId="0" fontId="15" fillId="18" borderId="2" xfId="2" applyFont="1" applyFill="1" applyBorder="1" applyAlignment="1" applyProtection="1">
      <alignment horizontal="center" vertical="center"/>
      <protection locked="0"/>
    </xf>
    <xf numFmtId="0" fontId="15" fillId="19" borderId="2" xfId="2" applyFont="1" applyFill="1" applyBorder="1" applyAlignment="1" applyProtection="1">
      <alignment horizontal="center" vertical="center"/>
      <protection locked="0"/>
    </xf>
    <xf numFmtId="0" fontId="15" fillId="0" borderId="0" xfId="2" applyFont="1" applyBorder="1" applyAlignment="1">
      <alignment horizontal="center" vertical="center"/>
    </xf>
    <xf numFmtId="0" fontId="15" fillId="0" borderId="1" xfId="2" applyFont="1" applyBorder="1" applyAlignment="1">
      <alignment horizontal="center" vertical="center"/>
    </xf>
    <xf numFmtId="0" fontId="20" fillId="7" borderId="13" xfId="2" applyFont="1" applyFill="1" applyBorder="1" applyAlignment="1" applyProtection="1">
      <alignment horizontal="center" vertical="center"/>
      <protection locked="0"/>
    </xf>
    <xf numFmtId="0" fontId="15" fillId="0" borderId="1" xfId="2" applyFont="1" applyFill="1" applyBorder="1" applyAlignment="1">
      <alignment horizontal="right" vertical="center"/>
    </xf>
    <xf numFmtId="0" fontId="27" fillId="13" borderId="0" xfId="2" applyFont="1" applyFill="1" applyBorder="1" applyAlignment="1">
      <alignment horizontal="left" vertical="center"/>
    </xf>
    <xf numFmtId="0" fontId="15" fillId="0" borderId="4" xfId="2" applyFont="1" applyBorder="1" applyAlignment="1">
      <alignment vertical="center"/>
    </xf>
    <xf numFmtId="0" fontId="15" fillId="0" borderId="13" xfId="2" applyFont="1" applyBorder="1" applyAlignment="1">
      <alignment vertical="center"/>
    </xf>
    <xf numFmtId="0" fontId="20" fillId="14" borderId="0" xfId="2" applyFont="1" applyFill="1" applyBorder="1" applyAlignment="1">
      <alignment horizontal="left" vertical="center"/>
    </xf>
    <xf numFmtId="0" fontId="15" fillId="0" borderId="13" xfId="2" applyFont="1" applyBorder="1" applyAlignment="1">
      <alignment horizontal="left" vertical="center"/>
    </xf>
    <xf numFmtId="0" fontId="39" fillId="0" borderId="0" xfId="2" applyFont="1" applyBorder="1" applyAlignment="1">
      <alignment vertical="center"/>
    </xf>
    <xf numFmtId="0" fontId="3" fillId="0" borderId="2" xfId="0" applyNumberFormat="1" applyFont="1" applyFill="1" applyBorder="1" applyAlignment="1" applyProtection="1">
      <alignment vertical="center" wrapText="1"/>
    </xf>
    <xf numFmtId="0" fontId="5" fillId="2"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0" fillId="0" borderId="0" xfId="0" applyAlignment="1">
      <alignment vertical="center"/>
    </xf>
    <xf numFmtId="0" fontId="0" fillId="0" borderId="0" xfId="0" applyAlignment="1"/>
    <xf numFmtId="0" fontId="0" fillId="0" borderId="0" xfId="0" applyAlignment="1">
      <alignment horizontal="center"/>
    </xf>
    <xf numFmtId="0" fontId="15" fillId="0" borderId="2" xfId="2" applyFont="1" applyBorder="1" applyAlignment="1">
      <alignment vertical="center"/>
    </xf>
    <xf numFmtId="10" fontId="15" fillId="0" borderId="2" xfId="2" applyNumberFormat="1" applyFont="1" applyBorder="1" applyAlignment="1">
      <alignment horizontal="center" vertical="center"/>
    </xf>
    <xf numFmtId="0" fontId="3" fillId="0" borderId="35" xfId="0" applyNumberFormat="1" applyFont="1" applyFill="1" applyBorder="1" applyAlignment="1" applyProtection="1">
      <alignment vertical="center" wrapText="1"/>
    </xf>
    <xf numFmtId="0" fontId="3" fillId="0" borderId="35" xfId="0" applyNumberFormat="1" applyFont="1" applyFill="1" applyBorder="1" applyAlignment="1" applyProtection="1">
      <alignment horizontal="center" vertical="center"/>
    </xf>
    <xf numFmtId="0" fontId="3" fillId="0" borderId="35" xfId="0" applyFont="1" applyFill="1" applyBorder="1" applyAlignment="1" applyProtection="1">
      <alignment horizontal="center" vertical="center" wrapText="1"/>
      <protection locked="0"/>
    </xf>
    <xf numFmtId="0" fontId="10" fillId="0" borderId="35" xfId="0" applyNumberFormat="1" applyFont="1" applyFill="1" applyBorder="1" applyAlignment="1" applyProtection="1">
      <alignment horizontal="left" vertical="center" wrapText="1"/>
      <protection locked="0"/>
    </xf>
    <xf numFmtId="0" fontId="10" fillId="0" borderId="35" xfId="0" applyNumberFormat="1" applyFont="1" applyFill="1" applyBorder="1" applyAlignment="1" applyProtection="1">
      <alignment horizontal="left" vertical="center" wrapText="1"/>
    </xf>
    <xf numFmtId="0" fontId="3" fillId="0" borderId="36" xfId="0" applyNumberFormat="1" applyFont="1" applyFill="1" applyBorder="1" applyAlignment="1" applyProtection="1">
      <alignment vertical="center" wrapText="1"/>
    </xf>
    <xf numFmtId="0" fontId="3" fillId="0" borderId="36" xfId="0" applyNumberFormat="1" applyFont="1" applyFill="1" applyBorder="1" applyAlignment="1" applyProtection="1">
      <alignment horizontal="center" vertical="center"/>
    </xf>
    <xf numFmtId="0" fontId="3" fillId="0" borderId="36" xfId="0" applyFont="1" applyFill="1" applyBorder="1" applyAlignment="1" applyProtection="1">
      <alignment horizontal="center" vertical="center" wrapText="1"/>
      <protection locked="0"/>
    </xf>
    <xf numFmtId="0" fontId="10" fillId="0" borderId="36" xfId="0" applyNumberFormat="1" applyFont="1" applyFill="1" applyBorder="1" applyAlignment="1" applyProtection="1">
      <alignment horizontal="left" vertical="center" wrapText="1"/>
      <protection locked="0"/>
    </xf>
    <xf numFmtId="0" fontId="10"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vertical="center" wrapText="1"/>
    </xf>
    <xf numFmtId="0" fontId="3" fillId="0" borderId="37" xfId="0" applyNumberFormat="1" applyFont="1" applyFill="1" applyBorder="1" applyAlignment="1" applyProtection="1">
      <alignment horizontal="center" vertical="center"/>
    </xf>
    <xf numFmtId="0" fontId="3" fillId="0" borderId="37" xfId="0" applyFont="1" applyFill="1" applyBorder="1" applyAlignment="1" applyProtection="1">
      <alignment horizontal="center" vertical="center" wrapText="1"/>
      <protection locked="0"/>
    </xf>
    <xf numFmtId="0" fontId="10" fillId="0" borderId="37" xfId="0" applyNumberFormat="1" applyFont="1" applyFill="1" applyBorder="1" applyAlignment="1" applyProtection="1">
      <alignment horizontal="left" vertical="center" wrapText="1"/>
      <protection locked="0"/>
    </xf>
    <xf numFmtId="0" fontId="10" fillId="0" borderId="37"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center" vertical="center" wrapText="1"/>
    </xf>
    <xf numFmtId="0" fontId="10" fillId="0" borderId="36" xfId="0" applyNumberFormat="1" applyFont="1" applyFill="1" applyBorder="1" applyAlignment="1" applyProtection="1">
      <alignment wrapText="1"/>
    </xf>
    <xf numFmtId="0" fontId="10" fillId="0" borderId="37" xfId="0" applyNumberFormat="1" applyFont="1" applyFill="1" applyBorder="1" applyAlignment="1" applyProtection="1">
      <alignment wrapText="1"/>
    </xf>
    <xf numFmtId="0" fontId="3" fillId="0" borderId="37" xfId="0" applyNumberFormat="1" applyFont="1" applyFill="1" applyBorder="1" applyAlignment="1" applyProtection="1">
      <alignment vertical="center" wrapText="1"/>
      <protection locked="0"/>
    </xf>
    <xf numFmtId="0" fontId="16" fillId="0" borderId="36" xfId="0" applyNumberFormat="1" applyFont="1" applyFill="1" applyBorder="1" applyAlignment="1" applyProtection="1">
      <alignment vertical="center" wrapText="1"/>
    </xf>
    <xf numFmtId="0" fontId="3" fillId="0" borderId="36" xfId="0" applyNumberFormat="1" applyFont="1" applyFill="1" applyBorder="1" applyAlignment="1" applyProtection="1">
      <alignment horizontal="center" vertical="center" wrapText="1"/>
    </xf>
    <xf numFmtId="0" fontId="7" fillId="0" borderId="36"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left" vertical="center" wrapText="1"/>
    </xf>
    <xf numFmtId="0" fontId="10" fillId="0" borderId="36" xfId="0" applyNumberFormat="1" applyFont="1" applyFill="1" applyBorder="1" applyAlignment="1" applyProtection="1">
      <alignment vertical="center" wrapText="1"/>
      <protection locked="0"/>
    </xf>
    <xf numFmtId="0" fontId="7" fillId="0" borderId="37"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7" fillId="4" borderId="36"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center" vertical="center"/>
    </xf>
    <xf numFmtId="0" fontId="3" fillId="0" borderId="2" xfId="0" applyFont="1" applyFill="1" applyBorder="1" applyAlignment="1" applyProtection="1">
      <alignment horizontal="center" vertical="center" wrapText="1"/>
      <protection locked="0"/>
    </xf>
    <xf numFmtId="0" fontId="10" fillId="0" borderId="2" xfId="0" applyNumberFormat="1" applyFont="1" applyFill="1" applyBorder="1" applyAlignment="1" applyProtection="1">
      <alignment horizontal="left" vertical="center" wrapText="1"/>
    </xf>
    <xf numFmtId="0" fontId="18" fillId="0" borderId="37" xfId="0" applyNumberFormat="1" applyFont="1" applyFill="1" applyBorder="1" applyAlignment="1" applyProtection="1">
      <alignment vertical="center" wrapText="1"/>
    </xf>
    <xf numFmtId="0" fontId="7" fillId="0" borderId="35" xfId="0" applyNumberFormat="1" applyFont="1" applyFill="1" applyBorder="1" applyAlignment="1" applyProtection="1">
      <alignment horizontal="left" vertical="center" wrapText="1"/>
      <protection locked="0"/>
    </xf>
    <xf numFmtId="0" fontId="7" fillId="0" borderId="35" xfId="0" applyNumberFormat="1" applyFont="1" applyFill="1" applyBorder="1" applyAlignment="1" applyProtection="1">
      <alignment horizontal="left" vertical="center" wrapText="1"/>
    </xf>
    <xf numFmtId="0" fontId="19" fillId="0" borderId="35" xfId="0" applyFont="1" applyFill="1" applyBorder="1" applyAlignment="1" applyProtection="1">
      <alignment horizontal="left" vertical="center"/>
      <protection locked="0"/>
    </xf>
    <xf numFmtId="0" fontId="19" fillId="0" borderId="37" xfId="0" applyFont="1" applyFill="1" applyBorder="1" applyAlignment="1" applyProtection="1">
      <alignment horizontal="left" vertical="center"/>
      <protection locked="0"/>
    </xf>
    <xf numFmtId="0" fontId="7" fillId="0" borderId="35" xfId="0" applyNumberFormat="1" applyFont="1" applyFill="1" applyBorder="1" applyAlignment="1" applyProtection="1">
      <alignment vertical="center" wrapText="1"/>
    </xf>
    <xf numFmtId="0" fontId="19" fillId="0" borderId="37" xfId="0" applyFont="1" applyFill="1" applyBorder="1" applyAlignment="1">
      <alignment horizontal="left" vertical="center"/>
    </xf>
    <xf numFmtId="0" fontId="3" fillId="0" borderId="36" xfId="0" applyNumberFormat="1" applyFont="1" applyFill="1" applyBorder="1" applyAlignment="1" applyProtection="1">
      <alignment horizontal="left" vertical="center" wrapText="1"/>
    </xf>
    <xf numFmtId="0" fontId="19" fillId="0" borderId="36" xfId="0" applyFont="1" applyFill="1" applyBorder="1" applyAlignment="1" applyProtection="1">
      <alignment horizontal="left" vertical="center"/>
      <protection locked="0"/>
    </xf>
    <xf numFmtId="0" fontId="19" fillId="0" borderId="36" xfId="0" applyFont="1" applyFill="1" applyBorder="1" applyAlignment="1">
      <alignment horizontal="left" vertical="center"/>
    </xf>
    <xf numFmtId="0" fontId="3" fillId="0" borderId="35" xfId="0" applyNumberFormat="1" applyFont="1" applyFill="1" applyBorder="1" applyAlignment="1" applyProtection="1">
      <alignment horizontal="center" vertical="center" wrapText="1"/>
    </xf>
    <xf numFmtId="0" fontId="19" fillId="0" borderId="35" xfId="0" applyFont="1" applyFill="1" applyBorder="1" applyAlignment="1">
      <alignment horizontal="left" vertical="top"/>
    </xf>
    <xf numFmtId="0" fontId="19" fillId="0" borderId="36" xfId="0" applyFont="1" applyFill="1" applyBorder="1" applyAlignment="1">
      <alignment horizontal="left" vertical="top"/>
    </xf>
    <xf numFmtId="0" fontId="19" fillId="0" borderId="35" xfId="0" applyFont="1" applyFill="1" applyBorder="1" applyAlignment="1">
      <alignment horizontal="left" vertical="center"/>
    </xf>
    <xf numFmtId="0" fontId="3" fillId="0" borderId="35" xfId="0" applyFont="1" applyFill="1" applyBorder="1" applyAlignment="1" applyProtection="1">
      <alignment vertical="center" wrapText="1"/>
    </xf>
    <xf numFmtId="0" fontId="3" fillId="0" borderId="37" xfId="0" applyFont="1" applyFill="1" applyBorder="1" applyAlignment="1" applyProtection="1">
      <alignment vertical="center" wrapText="1"/>
    </xf>
    <xf numFmtId="0" fontId="19" fillId="0" borderId="37" xfId="0" applyFont="1" applyFill="1" applyBorder="1" applyAlignment="1">
      <alignment horizontal="left" vertical="top"/>
    </xf>
    <xf numFmtId="0" fontId="19" fillId="0" borderId="2" xfId="0" applyFont="1" applyFill="1" applyBorder="1" applyAlignment="1">
      <alignment horizontal="left" vertical="top"/>
    </xf>
    <xf numFmtId="0" fontId="3" fillId="0" borderId="35" xfId="0" applyFont="1" applyFill="1" applyBorder="1" applyAlignment="1" applyProtection="1">
      <alignment horizontal="left" vertical="center" wrapText="1"/>
    </xf>
    <xf numFmtId="0" fontId="3" fillId="0" borderId="37" xfId="0" applyFont="1" applyFill="1" applyBorder="1" applyAlignment="1" applyProtection="1">
      <alignment horizontal="left" vertical="center" wrapText="1"/>
    </xf>
    <xf numFmtId="0" fontId="4" fillId="0" borderId="35" xfId="0" applyNumberFormat="1" applyFont="1" applyFill="1" applyBorder="1" applyAlignment="1" applyProtection="1">
      <alignment horizontal="left" vertical="center" wrapText="1"/>
    </xf>
    <xf numFmtId="0" fontId="4" fillId="0" borderId="37" xfId="0" applyFont="1" applyFill="1" applyBorder="1" applyAlignment="1">
      <alignment vertical="center" wrapText="1"/>
    </xf>
    <xf numFmtId="0" fontId="3" fillId="0" borderId="37" xfId="0" applyFont="1" applyFill="1" applyBorder="1" applyAlignment="1">
      <alignment vertical="center" wrapText="1"/>
    </xf>
    <xf numFmtId="0" fontId="4" fillId="0" borderId="35" xfId="0" applyNumberFormat="1" applyFont="1" applyFill="1" applyBorder="1" applyAlignment="1" applyProtection="1">
      <alignment vertical="center" wrapText="1"/>
    </xf>
    <xf numFmtId="0" fontId="4" fillId="0" borderId="37" xfId="0" applyFont="1" applyFill="1" applyBorder="1" applyAlignment="1">
      <alignment horizontal="left" vertical="center" wrapText="1"/>
    </xf>
    <xf numFmtId="0" fontId="3" fillId="0" borderId="36" xfId="0" applyFont="1" applyFill="1" applyBorder="1" applyAlignment="1">
      <alignment vertical="center" wrapText="1"/>
    </xf>
    <xf numFmtId="0" fontId="3" fillId="0" borderId="35" xfId="0" applyFont="1" applyFill="1" applyBorder="1" applyAlignment="1">
      <alignment vertical="center" wrapText="1"/>
    </xf>
    <xf numFmtId="0" fontId="4" fillId="0" borderId="37" xfId="0" applyFont="1" applyFill="1" applyBorder="1" applyAlignment="1">
      <alignment vertical="center"/>
    </xf>
    <xf numFmtId="0" fontId="3" fillId="0" borderId="2" xfId="0" applyNumberFormat="1" applyFont="1" applyFill="1" applyBorder="1" applyAlignment="1" applyProtection="1">
      <alignment horizontal="center" vertical="center" wrapText="1"/>
    </xf>
    <xf numFmtId="0" fontId="3" fillId="0" borderId="35"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7" xfId="0" applyFont="1" applyFill="1" applyBorder="1" applyAlignment="1">
      <alignment vertical="center"/>
    </xf>
    <xf numFmtId="0" fontId="3" fillId="0" borderId="36" xfId="0" applyFont="1" applyFill="1" applyBorder="1" applyAlignment="1">
      <alignment horizontal="center" vertical="center"/>
    </xf>
    <xf numFmtId="0" fontId="58" fillId="0" borderId="37" xfId="0" applyNumberFormat="1" applyFont="1" applyFill="1" applyBorder="1" applyAlignment="1" applyProtection="1">
      <alignment vertical="center" wrapText="1"/>
    </xf>
    <xf numFmtId="0" fontId="15" fillId="0" borderId="35" xfId="0" applyNumberFormat="1" applyFont="1" applyFill="1" applyBorder="1" applyAlignment="1" applyProtection="1">
      <alignment vertical="center" wrapText="1"/>
    </xf>
    <xf numFmtId="0" fontId="4" fillId="0" borderId="0"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wrapText="1"/>
    </xf>
    <xf numFmtId="0" fontId="4" fillId="0" borderId="0" xfId="1" applyNumberFormat="1" applyFont="1" applyFill="1" applyBorder="1" applyAlignment="1" applyProtection="1">
      <alignment wrapText="1"/>
    </xf>
    <xf numFmtId="0" fontId="3" fillId="0" borderId="0" xfId="1" applyNumberFormat="1" applyFont="1" applyFill="1" applyBorder="1" applyAlignment="1" applyProtection="1">
      <alignment horizontal="center"/>
    </xf>
    <xf numFmtId="0" fontId="4" fillId="0" borderId="37" xfId="1" applyNumberFormat="1" applyFont="1" applyFill="1" applyBorder="1" applyAlignment="1" applyProtection="1">
      <alignment wrapText="1"/>
    </xf>
    <xf numFmtId="0" fontId="3" fillId="0" borderId="37" xfId="1" applyNumberFormat="1" applyFont="1" applyFill="1" applyBorder="1" applyAlignment="1" applyProtection="1">
      <alignment horizontal="center"/>
    </xf>
    <xf numFmtId="0" fontId="3" fillId="0" borderId="37" xfId="0" applyFont="1" applyFill="1" applyBorder="1" applyAlignment="1" applyProtection="1">
      <alignment horizontal="center" wrapText="1"/>
      <protection locked="0"/>
    </xf>
    <xf numFmtId="0" fontId="3" fillId="0" borderId="37" xfId="1" applyNumberFormat="1" applyFont="1" applyFill="1" applyBorder="1" applyAlignment="1" applyProtection="1">
      <alignment horizontal="center" wrapText="1"/>
    </xf>
    <xf numFmtId="0" fontId="4" fillId="0" borderId="37" xfId="0" applyNumberFormat="1" applyFont="1" applyFill="1" applyBorder="1" applyAlignment="1" applyProtection="1">
      <alignment wrapText="1"/>
    </xf>
    <xf numFmtId="0" fontId="4" fillId="0" borderId="37" xfId="0" applyNumberFormat="1" applyFont="1" applyFill="1" applyBorder="1" applyAlignment="1" applyProtection="1">
      <alignment horizontal="center"/>
    </xf>
    <xf numFmtId="0" fontId="3" fillId="0" borderId="37" xfId="0" applyNumberFormat="1" applyFont="1" applyFill="1" applyBorder="1" applyAlignment="1" applyProtection="1">
      <alignment wrapText="1"/>
    </xf>
    <xf numFmtId="0" fontId="3" fillId="0" borderId="0" xfId="0" applyNumberFormat="1" applyFont="1" applyFill="1" applyBorder="1" applyAlignment="1" applyProtection="1">
      <alignment horizontal="center"/>
    </xf>
    <xf numFmtId="0" fontId="2" fillId="0" borderId="0" xfId="0" applyFont="1" applyBorder="1" applyAlignment="1" applyProtection="1">
      <alignment horizontal="center"/>
      <protection locked="0"/>
    </xf>
    <xf numFmtId="0" fontId="6"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xf>
    <xf numFmtId="0" fontId="15" fillId="0" borderId="35" xfId="0" applyFont="1" applyFill="1" applyBorder="1" applyAlignment="1" applyProtection="1">
      <alignment vertical="center" wrapText="1"/>
    </xf>
    <xf numFmtId="0" fontId="15" fillId="0" borderId="37" xfId="0" applyFont="1" applyFill="1" applyBorder="1" applyAlignment="1" applyProtection="1">
      <alignment vertical="center" wrapText="1"/>
    </xf>
    <xf numFmtId="0" fontId="15" fillId="0" borderId="36" xfId="0" applyFont="1" applyFill="1" applyBorder="1" applyAlignment="1" applyProtection="1">
      <alignment vertical="center" wrapText="1"/>
    </xf>
    <xf numFmtId="0" fontId="15" fillId="0" borderId="37" xfId="0" applyNumberFormat="1" applyFont="1" applyFill="1" applyBorder="1" applyAlignment="1" applyProtection="1">
      <alignment vertical="center" wrapText="1"/>
    </xf>
    <xf numFmtId="0" fontId="15" fillId="0" borderId="2" xfId="0" applyFont="1" applyFill="1" applyBorder="1" applyAlignment="1" applyProtection="1">
      <alignment vertical="center" wrapText="1"/>
    </xf>
    <xf numFmtId="0" fontId="6" fillId="38" borderId="0" xfId="0" applyNumberFormat="1" applyFont="1" applyFill="1" applyBorder="1" applyAlignment="1" applyProtection="1">
      <alignment horizontal="left" vertical="center" wrapText="1"/>
    </xf>
    <xf numFmtId="0" fontId="6" fillId="7" borderId="0" xfId="0" applyNumberFormat="1" applyFont="1" applyFill="1" applyBorder="1" applyAlignment="1" applyProtection="1">
      <alignment horizontal="center" vertical="center"/>
    </xf>
    <xf numFmtId="0" fontId="23" fillId="4" borderId="0" xfId="0"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left" vertical="center" wrapText="1"/>
      <protection locked="0"/>
    </xf>
    <xf numFmtId="0" fontId="6" fillId="39" borderId="0" xfId="0" applyNumberFormat="1" applyFont="1" applyFill="1" applyBorder="1" applyAlignment="1" applyProtection="1">
      <alignment horizontal="left" vertical="center" wrapText="1"/>
    </xf>
    <xf numFmtId="0" fontId="6" fillId="38" borderId="0" xfId="0" applyNumberFormat="1" applyFont="1" applyFill="1" applyBorder="1" applyAlignment="1" applyProtection="1">
      <alignment horizontal="center" vertical="center"/>
    </xf>
    <xf numFmtId="0" fontId="25" fillId="4" borderId="0" xfId="0" applyFont="1" applyFill="1" applyBorder="1" applyAlignment="1" applyProtection="1">
      <alignment horizontal="center" vertical="center"/>
      <protection locked="0"/>
    </xf>
    <xf numFmtId="0" fontId="5" fillId="39" borderId="0" xfId="0" applyNumberFormat="1" applyFont="1" applyFill="1" applyBorder="1" applyAlignment="1" applyProtection="1">
      <alignment horizontal="left" vertical="center" wrapText="1"/>
    </xf>
    <xf numFmtId="0" fontId="5" fillId="39" borderId="0" xfId="0" applyNumberFormat="1" applyFont="1" applyFill="1" applyBorder="1" applyAlignment="1" applyProtection="1">
      <alignment horizontal="center" vertical="center" wrapText="1"/>
    </xf>
    <xf numFmtId="0" fontId="24" fillId="4" borderId="0" xfId="0" applyFont="1" applyFill="1" applyBorder="1" applyAlignment="1" applyProtection="1">
      <alignment horizontal="left" vertical="center"/>
      <protection locked="0"/>
    </xf>
    <xf numFmtId="0" fontId="24" fillId="4" borderId="0" xfId="0" applyFont="1" applyFill="1" applyBorder="1" applyAlignment="1">
      <alignment horizontal="left" vertical="top"/>
    </xf>
    <xf numFmtId="0" fontId="6" fillId="7" borderId="0" xfId="0" applyNumberFormat="1" applyFont="1" applyFill="1" applyBorder="1" applyAlignment="1" applyProtection="1">
      <alignment horizontal="left" vertical="center" wrapText="1"/>
    </xf>
    <xf numFmtId="0" fontId="6" fillId="39" borderId="0" xfId="0" applyNumberFormat="1" applyFont="1" applyFill="1" applyBorder="1" applyAlignment="1" applyProtection="1">
      <alignment horizontal="center" vertical="center"/>
    </xf>
    <xf numFmtId="0" fontId="6" fillId="39" borderId="2" xfId="0" applyNumberFormat="1" applyFont="1" applyFill="1" applyBorder="1" applyAlignment="1" applyProtection="1">
      <alignment horizontal="left" vertical="center" wrapText="1"/>
    </xf>
    <xf numFmtId="0" fontId="6" fillId="40" borderId="0" xfId="0" applyFont="1" applyFill="1" applyBorder="1" applyAlignment="1" applyProtection="1">
      <alignment horizontal="center" vertical="center" wrapText="1"/>
      <protection locked="0"/>
    </xf>
    <xf numFmtId="0" fontId="6" fillId="39" borderId="0" xfId="0" applyNumberFormat="1" applyFont="1" applyFill="1" applyBorder="1" applyAlignment="1" applyProtection="1">
      <alignment horizontal="left" vertical="center"/>
    </xf>
    <xf numFmtId="0" fontId="59" fillId="0" borderId="0" xfId="0" applyNumberFormat="1" applyFont="1" applyFill="1" applyBorder="1" applyAlignment="1" applyProtection="1">
      <alignment vertical="center" wrapText="1"/>
    </xf>
    <xf numFmtId="0" fontId="59" fillId="0" borderId="0" xfId="0" applyFont="1" applyFill="1" applyBorder="1" applyAlignment="1">
      <alignment horizontal="left"/>
    </xf>
    <xf numFmtId="0" fontId="59" fillId="0" borderId="0" xfId="0" applyFont="1"/>
    <xf numFmtId="0" fontId="60" fillId="39" borderId="0"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wrapText="1"/>
    </xf>
    <xf numFmtId="0" fontId="62" fillId="0" borderId="0" xfId="0" applyNumberFormat="1" applyFont="1" applyFill="1" applyBorder="1" applyAlignment="1" applyProtection="1">
      <alignment vertical="center" wrapText="1"/>
    </xf>
    <xf numFmtId="0" fontId="63" fillId="4" borderId="0" xfId="0" applyNumberFormat="1" applyFont="1" applyFill="1" applyBorder="1" applyAlignment="1" applyProtection="1">
      <alignment vertical="center" wrapText="1"/>
    </xf>
    <xf numFmtId="0" fontId="64" fillId="0" borderId="0" xfId="1" applyNumberFormat="1" applyFont="1" applyFill="1" applyBorder="1" applyAlignment="1" applyProtection="1">
      <alignment horizontal="left" wrapText="1"/>
    </xf>
    <xf numFmtId="0" fontId="62" fillId="0" borderId="0" xfId="0" applyFont="1" applyBorder="1" applyAlignment="1">
      <alignment vertical="center" wrapText="1"/>
    </xf>
    <xf numFmtId="0" fontId="62" fillId="0" borderId="0" xfId="0" applyFont="1" applyFill="1" applyBorder="1" applyAlignment="1">
      <alignment vertical="center" wrapText="1"/>
    </xf>
    <xf numFmtId="0" fontId="62" fillId="0" borderId="0" xfId="0" applyNumberFormat="1" applyFont="1" applyFill="1" applyBorder="1" applyAlignment="1" applyProtection="1">
      <alignment wrapText="1"/>
    </xf>
    <xf numFmtId="0" fontId="62" fillId="0" borderId="0" xfId="0" applyNumberFormat="1" applyFont="1" applyFill="1" applyBorder="1" applyAlignment="1" applyProtection="1">
      <alignment horizontal="left" wrapText="1"/>
    </xf>
    <xf numFmtId="0" fontId="62" fillId="0" borderId="0" xfId="0" applyFont="1" applyFill="1" applyBorder="1" applyAlignment="1">
      <alignment horizontal="left" wrapText="1"/>
    </xf>
    <xf numFmtId="0" fontId="62" fillId="0" borderId="0" xfId="0" applyFont="1" applyFill="1" applyBorder="1" applyAlignment="1">
      <alignment horizontal="left" vertical="center" wrapText="1"/>
    </xf>
    <xf numFmtId="0" fontId="62" fillId="0" borderId="0" xfId="0" applyFont="1" applyBorder="1" applyAlignment="1"/>
    <xf numFmtId="0" fontId="62" fillId="0" borderId="0" xfId="0" applyFont="1" applyBorder="1" applyAlignment="1">
      <alignment vertical="top"/>
    </xf>
    <xf numFmtId="0" fontId="13" fillId="0" borderId="36" xfId="0" applyNumberFormat="1" applyFont="1" applyFill="1" applyBorder="1" applyAlignment="1" applyProtection="1">
      <alignment vertical="center" wrapText="1"/>
    </xf>
    <xf numFmtId="0" fontId="15" fillId="0" borderId="37" xfId="80" applyNumberFormat="1" applyFont="1" applyFill="1" applyBorder="1" applyAlignment="1" applyProtection="1">
      <alignment horizontal="left" vertical="center" wrapText="1"/>
    </xf>
    <xf numFmtId="0" fontId="65" fillId="0" borderId="0" xfId="0" applyFont="1"/>
    <xf numFmtId="0" fontId="68" fillId="0" borderId="43" xfId="80" applyFont="1" applyBorder="1" applyAlignment="1">
      <alignment horizontal="center" vertical="center" wrapText="1"/>
    </xf>
    <xf numFmtId="0" fontId="69" fillId="4" borderId="43" xfId="80" applyFont="1" applyFill="1" applyBorder="1" applyAlignment="1">
      <alignment horizontal="center" vertical="center" wrapText="1"/>
    </xf>
    <xf numFmtId="0" fontId="70" fillId="4" borderId="43" xfId="80" applyFont="1" applyFill="1" applyBorder="1" applyAlignment="1">
      <alignment horizontal="left" vertical="center" wrapText="1"/>
    </xf>
    <xf numFmtId="0" fontId="67" fillId="0" borderId="0" xfId="80" applyFont="1" applyBorder="1"/>
    <xf numFmtId="0" fontId="67" fillId="0" borderId="0" xfId="80" applyFont="1" applyBorder="1" applyAlignment="1">
      <alignment horizontal="center" vertical="center"/>
    </xf>
    <xf numFmtId="0" fontId="67" fillId="0" borderId="0" xfId="80" applyFont="1" applyBorder="1" applyAlignment="1">
      <alignment wrapText="1"/>
    </xf>
    <xf numFmtId="0" fontId="67" fillId="0" borderId="0" xfId="80" applyFont="1" applyBorder="1" applyAlignment="1">
      <alignment horizontal="center"/>
    </xf>
    <xf numFmtId="0" fontId="71" fillId="0" borderId="0" xfId="80" applyFont="1" applyBorder="1" applyAlignment="1">
      <alignment horizontal="left" vertical="center" wrapText="1"/>
    </xf>
    <xf numFmtId="0" fontId="67" fillId="0" borderId="0" xfId="80" applyFont="1" applyBorder="1" applyAlignment="1">
      <alignment horizontal="left" vertical="center"/>
    </xf>
    <xf numFmtId="0" fontId="3" fillId="0" borderId="0" xfId="0" applyFont="1" applyFill="1" applyBorder="1" applyAlignment="1" applyProtection="1">
      <alignment horizontal="center" vertical="center" wrapText="1"/>
      <protection locked="0"/>
    </xf>
    <xf numFmtId="0" fontId="10" fillId="0" borderId="0" xfId="0" applyNumberFormat="1" applyFont="1" applyFill="1" applyBorder="1" applyAlignment="1" applyProtection="1">
      <alignment horizontal="left" vertical="center" wrapText="1"/>
      <protection locked="0"/>
    </xf>
    <xf numFmtId="0" fontId="0" fillId="0" borderId="0" xfId="0" applyBorder="1" applyAlignment="1">
      <alignment horizontal="center"/>
    </xf>
    <xf numFmtId="0" fontId="7" fillId="0" borderId="0" xfId="0" applyNumberFormat="1" applyFont="1" applyFill="1" applyBorder="1" applyAlignment="1" applyProtection="1">
      <alignment horizontal="left" vertical="center" wrapText="1"/>
      <protection locked="0"/>
    </xf>
    <xf numFmtId="0" fontId="19" fillId="0" borderId="0" xfId="0" applyFont="1" applyFill="1" applyBorder="1" applyAlignment="1" applyProtection="1">
      <alignment horizontal="left" vertical="center"/>
      <protection locked="0"/>
    </xf>
    <xf numFmtId="0" fontId="3" fillId="0" borderId="43" xfId="0" applyNumberFormat="1" applyFont="1" applyFill="1" applyBorder="1" applyAlignment="1" applyProtection="1">
      <alignment horizontal="center" vertical="center" wrapText="1"/>
    </xf>
    <xf numFmtId="0" fontId="3" fillId="0" borderId="43" xfId="0" applyNumberFormat="1" applyFont="1" applyFill="1" applyBorder="1" applyAlignment="1" applyProtection="1">
      <alignment vertical="center" wrapText="1"/>
    </xf>
    <xf numFmtId="0" fontId="3" fillId="0" borderId="43" xfId="0" applyNumberFormat="1" applyFont="1" applyFill="1" applyBorder="1" applyAlignment="1" applyProtection="1">
      <alignment horizontal="center" vertical="center"/>
    </xf>
    <xf numFmtId="0" fontId="3" fillId="0" borderId="43" xfId="0" applyFont="1" applyFill="1" applyBorder="1" applyAlignment="1" applyProtection="1">
      <alignment horizontal="center" vertical="center" wrapText="1"/>
      <protection locked="0"/>
    </xf>
    <xf numFmtId="0" fontId="10" fillId="0" borderId="43" xfId="0" applyNumberFormat="1" applyFont="1" applyFill="1" applyBorder="1" applyAlignment="1" applyProtection="1">
      <alignment horizontal="left" vertical="center" wrapText="1"/>
      <protection locked="0"/>
    </xf>
    <xf numFmtId="0" fontId="16" fillId="0" borderId="43" xfId="0" applyNumberFormat="1" applyFont="1" applyFill="1" applyBorder="1" applyAlignment="1" applyProtection="1">
      <alignment vertical="center" wrapText="1"/>
    </xf>
    <xf numFmtId="0" fontId="19" fillId="0" borderId="43" xfId="0" applyFont="1" applyFill="1" applyBorder="1" applyAlignment="1" applyProtection="1">
      <alignment horizontal="left" vertical="center"/>
      <protection locked="0"/>
    </xf>
    <xf numFmtId="0" fontId="3" fillId="0" borderId="43" xfId="0" applyNumberFormat="1" applyFont="1" applyFill="1" applyBorder="1" applyAlignment="1" applyProtection="1">
      <alignment horizontal="left" vertical="center" wrapText="1"/>
    </xf>
    <xf numFmtId="0" fontId="3" fillId="0" borderId="43" xfId="0" applyFont="1" applyFill="1" applyBorder="1" applyAlignment="1" applyProtection="1">
      <alignment vertical="center" wrapText="1"/>
    </xf>
    <xf numFmtId="0" fontId="3" fillId="0" borderId="43" xfId="0" applyNumberFormat="1" applyFont="1" applyFill="1" applyBorder="1" applyAlignment="1" applyProtection="1">
      <alignment horizontal="center" wrapText="1"/>
    </xf>
    <xf numFmtId="0" fontId="3" fillId="0" borderId="43" xfId="1" applyNumberFormat="1" applyFont="1" applyFill="1" applyBorder="1" applyAlignment="1" applyProtection="1">
      <alignment horizontal="center"/>
    </xf>
    <xf numFmtId="0" fontId="3" fillId="0" borderId="43" xfId="0" applyFont="1" applyFill="1" applyBorder="1" applyAlignment="1" applyProtection="1">
      <alignment horizontal="center" wrapText="1"/>
      <protection locked="0"/>
    </xf>
    <xf numFmtId="0" fontId="10" fillId="0" borderId="43" xfId="0" applyNumberFormat="1" applyFont="1" applyFill="1" applyBorder="1" applyAlignment="1" applyProtection="1">
      <alignment horizontal="left" vertical="center" wrapText="1"/>
    </xf>
    <xf numFmtId="0" fontId="3" fillId="0" borderId="43" xfId="0" applyFont="1" applyFill="1" applyBorder="1" applyAlignment="1" applyProtection="1">
      <alignment horizontal="left" vertical="center" wrapText="1"/>
    </xf>
    <xf numFmtId="0" fontId="3" fillId="0" borderId="43" xfId="0" applyFont="1" applyFill="1" applyBorder="1" applyAlignment="1">
      <alignment vertical="center" wrapText="1"/>
    </xf>
    <xf numFmtId="0" fontId="3" fillId="0" borderId="43" xfId="0" applyFont="1" applyFill="1" applyBorder="1" applyAlignment="1">
      <alignment horizontal="center" vertical="center"/>
    </xf>
    <xf numFmtId="0" fontId="72" fillId="39" borderId="43" xfId="80" applyNumberFormat="1" applyFont="1" applyFill="1" applyBorder="1" applyAlignment="1" applyProtection="1">
      <alignment horizontal="left" vertical="center" wrapText="1"/>
    </xf>
    <xf numFmtId="0" fontId="72" fillId="4" borderId="43" xfId="80" applyNumberFormat="1" applyFont="1" applyFill="1" applyBorder="1" applyAlignment="1" applyProtection="1">
      <alignment horizontal="center" vertical="center" wrapText="1"/>
    </xf>
    <xf numFmtId="0" fontId="0" fillId="0" borderId="43" xfId="0" applyFont="1" applyBorder="1" applyAlignment="1">
      <alignment horizontal="center"/>
    </xf>
    <xf numFmtId="0" fontId="0" fillId="0" borderId="43" xfId="0" applyFont="1" applyBorder="1"/>
    <xf numFmtId="0" fontId="3" fillId="0" borderId="43" xfId="1" applyNumberFormat="1" applyFont="1" applyFill="1" applyBorder="1" applyAlignment="1" applyProtection="1">
      <alignment wrapText="1"/>
    </xf>
    <xf numFmtId="0" fontId="3" fillId="0" borderId="43" xfId="0" applyNumberFormat="1" applyFont="1" applyFill="1" applyBorder="1" applyAlignment="1" applyProtection="1">
      <alignment wrapText="1"/>
    </xf>
    <xf numFmtId="0" fontId="3" fillId="0" borderId="43" xfId="0" applyNumberFormat="1" applyFont="1" applyFill="1" applyBorder="1" applyAlignment="1" applyProtection="1">
      <alignment horizontal="center"/>
    </xf>
    <xf numFmtId="0" fontId="72" fillId="39" borderId="43" xfId="0" applyNumberFormat="1" applyFont="1" applyFill="1" applyBorder="1" applyAlignment="1" applyProtection="1">
      <alignment horizontal="left" vertical="center" wrapText="1"/>
    </xf>
    <xf numFmtId="0" fontId="3" fillId="0" borderId="43" xfId="0" applyFont="1" applyFill="1" applyBorder="1" applyAlignment="1">
      <alignment horizontal="left" vertical="center" wrapText="1"/>
    </xf>
    <xf numFmtId="0" fontId="3" fillId="0" borderId="43" xfId="0" applyFont="1" applyFill="1" applyBorder="1" applyAlignment="1">
      <alignment vertical="center"/>
    </xf>
    <xf numFmtId="0" fontId="71" fillId="4" borderId="43" xfId="80" applyNumberFormat="1" applyFont="1" applyFill="1" applyBorder="1" applyAlignment="1" applyProtection="1">
      <alignment horizontal="left" vertical="center" wrapText="1"/>
    </xf>
    <xf numFmtId="0" fontId="71" fillId="0" borderId="0" xfId="0" applyFont="1" applyBorder="1" applyAlignment="1">
      <alignment horizontal="left" vertical="center"/>
    </xf>
    <xf numFmtId="0" fontId="73" fillId="4" borderId="43" xfId="80" applyNumberFormat="1" applyFont="1" applyFill="1" applyBorder="1" applyAlignment="1" applyProtection="1">
      <alignment horizontal="left" vertical="center" wrapText="1"/>
    </xf>
    <xf numFmtId="0" fontId="74" fillId="7" borderId="0" xfId="0" applyNumberFormat="1" applyFont="1" applyFill="1" applyBorder="1" applyAlignment="1" applyProtection="1">
      <alignment horizontal="left" vertical="center" wrapText="1"/>
    </xf>
    <xf numFmtId="0" fontId="10" fillId="0" borderId="2" xfId="0" applyNumberFormat="1" applyFont="1" applyFill="1" applyBorder="1" applyAlignment="1" applyProtection="1">
      <alignment horizontal="left" vertical="center" wrapText="1"/>
      <protection locked="0"/>
    </xf>
    <xf numFmtId="0" fontId="19" fillId="0" borderId="2" xfId="0" applyFont="1" applyFill="1" applyBorder="1" applyAlignment="1" applyProtection="1">
      <alignment horizontal="left" vertical="center"/>
      <protection locked="0"/>
    </xf>
    <xf numFmtId="0" fontId="16" fillId="0" borderId="37" xfId="0" applyNumberFormat="1" applyFont="1" applyFill="1" applyBorder="1" applyAlignment="1" applyProtection="1">
      <alignment vertical="center" wrapText="1"/>
    </xf>
    <xf numFmtId="0" fontId="16" fillId="0" borderId="36" xfId="0" applyFont="1" applyFill="1" applyBorder="1" applyAlignment="1">
      <alignment vertical="center" wrapText="1"/>
    </xf>
    <xf numFmtId="0" fontId="3" fillId="0" borderId="46" xfId="0" applyNumberFormat="1" applyFont="1" applyFill="1" applyBorder="1" applyAlignment="1" applyProtection="1">
      <alignment vertical="center" wrapText="1"/>
    </xf>
    <xf numFmtId="0" fontId="3" fillId="0" borderId="46" xfId="0" applyNumberFormat="1" applyFont="1" applyFill="1" applyBorder="1" applyAlignment="1" applyProtection="1">
      <alignment horizontal="center" vertical="center"/>
    </xf>
    <xf numFmtId="0" fontId="3" fillId="0" borderId="46" xfId="0" applyFont="1" applyFill="1" applyBorder="1" applyAlignment="1" applyProtection="1">
      <alignment horizontal="center" vertical="center" wrapText="1"/>
      <protection locked="0"/>
    </xf>
    <xf numFmtId="0" fontId="10" fillId="0" borderId="46" xfId="0" applyNumberFormat="1" applyFont="1" applyFill="1" applyBorder="1" applyAlignment="1" applyProtection="1">
      <alignment horizontal="left" vertical="center" wrapText="1"/>
      <protection locked="0"/>
    </xf>
    <xf numFmtId="0" fontId="10" fillId="0" borderId="46" xfId="0" applyNumberFormat="1" applyFont="1" applyFill="1" applyBorder="1" applyAlignment="1" applyProtection="1">
      <alignment horizontal="left" vertical="center" wrapText="1"/>
    </xf>
    <xf numFmtId="0" fontId="67" fillId="0" borderId="46" xfId="0" applyNumberFormat="1" applyFont="1" applyFill="1" applyBorder="1" applyAlignment="1" applyProtection="1">
      <alignment vertical="center" wrapText="1"/>
    </xf>
    <xf numFmtId="0" fontId="3" fillId="0" borderId="45" xfId="0" applyNumberFormat="1" applyFont="1" applyFill="1" applyBorder="1" applyAlignment="1" applyProtection="1">
      <alignment vertical="center" wrapText="1"/>
    </xf>
    <xf numFmtId="0" fontId="3" fillId="0" borderId="45" xfId="0" applyNumberFormat="1" applyFont="1" applyFill="1" applyBorder="1" applyAlignment="1" applyProtection="1">
      <alignment horizontal="center" vertical="center"/>
    </xf>
    <xf numFmtId="0" fontId="3" fillId="0" borderId="45" xfId="0" applyFont="1" applyFill="1" applyBorder="1" applyAlignment="1" applyProtection="1">
      <alignment horizontal="center" vertical="center" wrapText="1"/>
      <protection locked="0"/>
    </xf>
    <xf numFmtId="0" fontId="10" fillId="0" borderId="45" xfId="0" applyNumberFormat="1" applyFont="1" applyFill="1" applyBorder="1" applyAlignment="1" applyProtection="1">
      <alignment horizontal="left" vertical="center" wrapText="1"/>
      <protection locked="0"/>
    </xf>
    <xf numFmtId="0" fontId="10" fillId="0" borderId="45" xfId="0" applyNumberFormat="1" applyFont="1" applyFill="1" applyBorder="1" applyAlignment="1" applyProtection="1">
      <alignment horizontal="left" vertical="center" wrapText="1"/>
    </xf>
    <xf numFmtId="0" fontId="3" fillId="0" borderId="47" xfId="0" applyNumberFormat="1" applyFont="1" applyFill="1" applyBorder="1" applyAlignment="1" applyProtection="1">
      <alignment vertical="center" wrapText="1"/>
    </xf>
    <xf numFmtId="0" fontId="3" fillId="0" borderId="47" xfId="0" applyNumberFormat="1"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protection locked="0"/>
    </xf>
    <xf numFmtId="0" fontId="10" fillId="0" borderId="47" xfId="0" applyNumberFormat="1" applyFont="1" applyFill="1" applyBorder="1" applyAlignment="1" applyProtection="1">
      <alignment horizontal="left" vertical="center" wrapText="1"/>
      <protection locked="0"/>
    </xf>
    <xf numFmtId="0" fontId="10" fillId="0" borderId="47" xfId="0" applyNumberFormat="1" applyFont="1" applyFill="1" applyBorder="1" applyAlignment="1" applyProtection="1">
      <alignment horizontal="left" vertical="center" wrapText="1"/>
    </xf>
    <xf numFmtId="0" fontId="67" fillId="0" borderId="48" xfId="0" applyNumberFormat="1" applyFont="1" applyFill="1" applyBorder="1" applyAlignment="1" applyProtection="1">
      <alignment vertical="center" wrapText="1"/>
    </xf>
    <xf numFmtId="0" fontId="3" fillId="0" borderId="48" xfId="0" applyNumberFormat="1" applyFont="1" applyFill="1" applyBorder="1" applyAlignment="1" applyProtection="1">
      <alignment vertical="center" wrapText="1"/>
    </xf>
    <xf numFmtId="0" fontId="3" fillId="0" borderId="48" xfId="0" applyNumberFormat="1" applyFont="1" applyFill="1" applyBorder="1" applyAlignment="1" applyProtection="1">
      <alignment horizontal="center" vertical="center"/>
    </xf>
    <xf numFmtId="0" fontId="3" fillId="0" borderId="48" xfId="0" applyFont="1" applyFill="1" applyBorder="1" applyAlignment="1" applyProtection="1">
      <alignment horizontal="center" vertical="center" wrapText="1"/>
      <protection locked="0"/>
    </xf>
    <xf numFmtId="0" fontId="10" fillId="0" borderId="48" xfId="0" applyNumberFormat="1" applyFont="1" applyFill="1" applyBorder="1" applyAlignment="1" applyProtection="1">
      <alignment horizontal="left" vertical="center" wrapText="1"/>
      <protection locked="0"/>
    </xf>
    <xf numFmtId="0" fontId="10" fillId="0" borderId="48" xfId="0" applyNumberFormat="1" applyFont="1" applyFill="1" applyBorder="1" applyAlignment="1" applyProtection="1">
      <alignment horizontal="left" vertical="center" wrapText="1"/>
    </xf>
    <xf numFmtId="0" fontId="3" fillId="0" borderId="44" xfId="0" applyNumberFormat="1" applyFont="1" applyFill="1" applyBorder="1" applyAlignment="1" applyProtection="1">
      <alignment vertical="center" wrapText="1"/>
    </xf>
    <xf numFmtId="0" fontId="3" fillId="0" borderId="44" xfId="0" applyNumberFormat="1" applyFont="1" applyFill="1" applyBorder="1" applyAlignment="1" applyProtection="1">
      <alignment horizontal="center" vertical="center"/>
    </xf>
    <xf numFmtId="0" fontId="3" fillId="0" borderId="44" xfId="0" applyFont="1" applyFill="1" applyBorder="1" applyAlignment="1" applyProtection="1">
      <alignment horizontal="center" vertical="center" wrapText="1"/>
      <protection locked="0"/>
    </xf>
    <xf numFmtId="0" fontId="10" fillId="0" borderId="44" xfId="0" applyNumberFormat="1" applyFont="1" applyFill="1" applyBorder="1" applyAlignment="1" applyProtection="1">
      <alignment horizontal="left" vertical="center" wrapText="1"/>
      <protection locked="0"/>
    </xf>
    <xf numFmtId="0" fontId="10" fillId="0" borderId="44" xfId="0" applyNumberFormat="1" applyFont="1" applyFill="1" applyBorder="1" applyAlignment="1" applyProtection="1">
      <alignment horizontal="left" vertical="center" wrapText="1"/>
    </xf>
    <xf numFmtId="0" fontId="4" fillId="0" borderId="49" xfId="0" applyNumberFormat="1" applyFont="1" applyFill="1" applyBorder="1" applyAlignment="1" applyProtection="1">
      <alignment wrapText="1"/>
    </xf>
    <xf numFmtId="0" fontId="4" fillId="0" borderId="49" xfId="0" applyNumberFormat="1" applyFont="1" applyFill="1" applyBorder="1" applyAlignment="1" applyProtection="1">
      <alignment horizontal="center"/>
    </xf>
    <xf numFmtId="0" fontId="3" fillId="0" borderId="49" xfId="0" applyFont="1" applyFill="1" applyBorder="1" applyAlignment="1" applyProtection="1">
      <alignment horizontal="center" wrapText="1"/>
      <protection locked="0"/>
    </xf>
    <xf numFmtId="0" fontId="10" fillId="0" borderId="49" xfId="0" applyNumberFormat="1" applyFont="1" applyFill="1" applyBorder="1" applyAlignment="1" applyProtection="1">
      <alignment horizontal="left" vertical="center" wrapText="1"/>
      <protection locked="0"/>
    </xf>
    <xf numFmtId="0" fontId="10" fillId="0" borderId="49" xfId="0" applyNumberFormat="1" applyFont="1" applyFill="1" applyBorder="1" applyAlignment="1" applyProtection="1">
      <alignment horizontal="left" vertical="center" wrapText="1"/>
    </xf>
    <xf numFmtId="0" fontId="3" fillId="0" borderId="49" xfId="0" applyNumberFormat="1" applyFont="1" applyFill="1" applyBorder="1" applyAlignment="1" applyProtection="1">
      <alignment wrapText="1"/>
    </xf>
    <xf numFmtId="0" fontId="28" fillId="7" borderId="13" xfId="2" applyFont="1" applyFill="1" applyBorder="1" applyAlignment="1">
      <alignment horizontal="left" vertical="center" wrapText="1"/>
    </xf>
    <xf numFmtId="0" fontId="28" fillId="7" borderId="13" xfId="2" applyFont="1" applyFill="1" applyBorder="1" applyAlignment="1" applyProtection="1">
      <alignment horizontal="center" vertical="center" wrapText="1"/>
      <protection locked="0"/>
    </xf>
    <xf numFmtId="0" fontId="15" fillId="0" borderId="10" xfId="2" applyFont="1" applyBorder="1" applyAlignment="1">
      <alignment horizontal="right" vertical="center"/>
    </xf>
    <xf numFmtId="0" fontId="28" fillId="7" borderId="18" xfId="2" applyFont="1" applyFill="1" applyBorder="1" applyAlignment="1">
      <alignment horizontal="left" vertical="center" wrapText="1"/>
    </xf>
    <xf numFmtId="0" fontId="35" fillId="0" borderId="0" xfId="2" applyFont="1" applyBorder="1" applyAlignment="1">
      <alignment horizontal="center" vertical="center" textRotation="90"/>
    </xf>
    <xf numFmtId="0" fontId="38" fillId="7" borderId="13" xfId="2" applyFont="1" applyFill="1" applyBorder="1" applyAlignment="1">
      <alignment horizontal="center" vertical="center"/>
    </xf>
    <xf numFmtId="0" fontId="37" fillId="20" borderId="13" xfId="2" applyFont="1" applyFill="1" applyBorder="1" applyAlignment="1" applyProtection="1">
      <alignment horizontal="center" vertical="center"/>
      <protection locked="0"/>
    </xf>
    <xf numFmtId="0" fontId="36" fillId="7" borderId="13" xfId="2" applyFont="1" applyFill="1" applyBorder="1" applyAlignment="1" applyProtection="1">
      <alignment horizontal="center" vertical="center" wrapText="1"/>
      <protection locked="0"/>
    </xf>
    <xf numFmtId="166" fontId="20" fillId="7" borderId="13" xfId="2" applyNumberFormat="1" applyFont="1" applyFill="1" applyBorder="1" applyAlignment="1" applyProtection="1">
      <alignment horizontal="center" vertical="center"/>
      <protection locked="0"/>
    </xf>
    <xf numFmtId="0" fontId="20" fillId="7" borderId="13" xfId="2" applyFont="1" applyFill="1" applyBorder="1" applyAlignment="1" applyProtection="1">
      <alignment horizontal="center" vertical="center"/>
      <protection locked="0"/>
    </xf>
    <xf numFmtId="0" fontId="66" fillId="4" borderId="0" xfId="80" applyFont="1" applyFill="1" applyBorder="1" applyAlignment="1">
      <alignment horizontal="center" vertical="center"/>
    </xf>
  </cellXfs>
  <cellStyles count="312">
    <cellStyle name="20 % - Accent1 2" xfId="4"/>
    <cellStyle name="20 % - Accent2 2" xfId="5"/>
    <cellStyle name="20 % - Accent3 2" xfId="6"/>
    <cellStyle name="20 % - Accent4 2" xfId="7"/>
    <cellStyle name="20 % - Accent4 2 2" xfId="213"/>
    <cellStyle name="20 % - Accent4 2 3" xfId="153"/>
    <cellStyle name="20 % - Accent4 2 4" xfId="119"/>
    <cellStyle name="20 % - Accent5 2" xfId="8"/>
    <cellStyle name="20 % - Accent5 2 2" xfId="214"/>
    <cellStyle name="20 % - Accent6 2" xfId="9"/>
    <cellStyle name="20% - Accent1" xfId="10"/>
    <cellStyle name="20% - Accent2" xfId="11"/>
    <cellStyle name="20% - Accent3" xfId="12"/>
    <cellStyle name="20% - Accent4" xfId="13"/>
    <cellStyle name="20% - Accent4 2" xfId="211"/>
    <cellStyle name="20% - Accent4 3" xfId="152"/>
    <cellStyle name="20% - Accent4 4" xfId="118"/>
    <cellStyle name="20% - Accent5" xfId="14"/>
    <cellStyle name="20% - Accent5 2" xfId="212"/>
    <cellStyle name="20% - Accent6" xfId="15"/>
    <cellStyle name="40 % - Accent1 2" xfId="16"/>
    <cellStyle name="40 % - Accent1 2 2" xfId="240"/>
    <cellStyle name="40 % - Accent1 2 3" xfId="158"/>
    <cellStyle name="40 % - Accent1 2 4" xfId="124"/>
    <cellStyle name="40 % - Accent2 2" xfId="17"/>
    <cellStyle name="40 % - Accent2 2 2" xfId="219"/>
    <cellStyle name="40 % - Accent2 2 3" xfId="159"/>
    <cellStyle name="40 % - Accent2 2 4" xfId="125"/>
    <cellStyle name="40 % - Accent3 2" xfId="18"/>
    <cellStyle name="40 % - Accent4 2" xfId="19"/>
    <cellStyle name="40 % - Accent4 2 2" xfId="220"/>
    <cellStyle name="40 % - Accent4 2 3" xfId="160"/>
    <cellStyle name="40 % - Accent4 2 4" xfId="126"/>
    <cellStyle name="40 % - Accent5 2" xfId="20"/>
    <cellStyle name="40 % - Accent5 2 2" xfId="241"/>
    <cellStyle name="40 % - Accent5 2 3" xfId="161"/>
    <cellStyle name="40 % - Accent5 2 4" xfId="127"/>
    <cellStyle name="40 % - Accent6 2" xfId="21"/>
    <cellStyle name="40% - Accent1" xfId="22"/>
    <cellStyle name="40% - Accent1 2" xfId="242"/>
    <cellStyle name="40% - Accent1 3" xfId="154"/>
    <cellStyle name="40% - Accent1 4" xfId="120"/>
    <cellStyle name="40% - Accent2" xfId="23"/>
    <cellStyle name="40% - Accent2 2" xfId="216"/>
    <cellStyle name="40% - Accent2 3" xfId="155"/>
    <cellStyle name="40% - Accent2 4" xfId="121"/>
    <cellStyle name="40% - Accent3" xfId="24"/>
    <cellStyle name="40% - Accent4" xfId="25"/>
    <cellStyle name="40% - Accent4 2" xfId="218"/>
    <cellStyle name="40% - Accent4 3" xfId="156"/>
    <cellStyle name="40% - Accent4 4" xfId="122"/>
    <cellStyle name="40% - Accent5" xfId="26"/>
    <cellStyle name="40% - Accent5 2" xfId="243"/>
    <cellStyle name="40% - Accent5 3" xfId="157"/>
    <cellStyle name="40% - Accent5 4" xfId="123"/>
    <cellStyle name="40% - Accent6" xfId="27"/>
    <cellStyle name="60 % - Accent1 2" xfId="28"/>
    <cellStyle name="60 % - Accent1 2 2" xfId="166"/>
    <cellStyle name="60 % - Accent1 2 3" xfId="132"/>
    <cellStyle name="60 % - Accent2 2" xfId="29"/>
    <cellStyle name="60 % - Accent2 2 2" xfId="226"/>
    <cellStyle name="60 % - Accent2 2 3" xfId="167"/>
    <cellStyle name="60 % - Accent2 2 4" xfId="133"/>
    <cellStyle name="60 % - Accent3 2" xfId="30"/>
    <cellStyle name="60 % - Accent4 2" xfId="31"/>
    <cellStyle name="60 % - Accent4 2 2" xfId="228"/>
    <cellStyle name="60 % - Accent4 2 3" xfId="168"/>
    <cellStyle name="60 % - Accent4 2 4" xfId="134"/>
    <cellStyle name="60 % - Accent5 2" xfId="32"/>
    <cellStyle name="60 % - Accent5 2 2" xfId="244"/>
    <cellStyle name="60 % - Accent5 2 3" xfId="229"/>
    <cellStyle name="60 % - Accent5 2 4" xfId="169"/>
    <cellStyle name="60 % - Accent5 2 5" xfId="135"/>
    <cellStyle name="60 % - Accent6 2" xfId="33"/>
    <cellStyle name="60 % - Accent6 2 2" xfId="230"/>
    <cellStyle name="60% - Accent1" xfId="34"/>
    <cellStyle name="60% - Accent1 2" xfId="162"/>
    <cellStyle name="60% - Accent1 3" xfId="128"/>
    <cellStyle name="60% - Accent2" xfId="35"/>
    <cellStyle name="60% - Accent2 2" xfId="221"/>
    <cellStyle name="60% - Accent2 3" xfId="163"/>
    <cellStyle name="60% - Accent2 4" xfId="129"/>
    <cellStyle name="60% - Accent3" xfId="36"/>
    <cellStyle name="60% - Accent4" xfId="37"/>
    <cellStyle name="60% - Accent4 2" xfId="222"/>
    <cellStyle name="60% - Accent4 3" xfId="164"/>
    <cellStyle name="60% - Accent4 4" xfId="130"/>
    <cellStyle name="60% - Accent5" xfId="38"/>
    <cellStyle name="60% - Accent5 2" xfId="245"/>
    <cellStyle name="60% - Accent5 3" xfId="223"/>
    <cellStyle name="60% - Accent5 4" xfId="165"/>
    <cellStyle name="60% - Accent5 5" xfId="131"/>
    <cellStyle name="60% - Accent6" xfId="39"/>
    <cellStyle name="60% - Accent6 2" xfId="224"/>
    <cellStyle name="Accent1 2" xfId="40"/>
    <cellStyle name="Accent2 2" xfId="41"/>
    <cellStyle name="Accent2 2 2" xfId="170"/>
    <cellStyle name="Accent2 2 3" xfId="136"/>
    <cellStyle name="Accent3 2" xfId="42"/>
    <cellStyle name="Accent3 2 2" xfId="231"/>
    <cellStyle name="Accent3 2 3" xfId="171"/>
    <cellStyle name="Accent3 2 4" xfId="137"/>
    <cellStyle name="Accent4 2" xfId="43"/>
    <cellStyle name="Accent4 2 2" xfId="232"/>
    <cellStyle name="Accent4 2 3" xfId="172"/>
    <cellStyle name="Accent4 2 4" xfId="138"/>
    <cellStyle name="Accent5 2" xfId="44"/>
    <cellStyle name="Accent5 2 2" xfId="246"/>
    <cellStyle name="Accent5 2 3" xfId="233"/>
    <cellStyle name="Accent5 2 4" xfId="173"/>
    <cellStyle name="Accent5 2 5" xfId="139"/>
    <cellStyle name="Accent6 2" xfId="45"/>
    <cellStyle name="Accent6 2 2" xfId="234"/>
    <cellStyle name="Avertissement 2" xfId="46"/>
    <cellStyle name="Bad" xfId="47"/>
    <cellStyle name="Calcul 2" xfId="48"/>
    <cellStyle name="Calcul 2 2" xfId="49"/>
    <cellStyle name="Calcul 2 2 2" xfId="50"/>
    <cellStyle name="Calcul 2 2 2 2" xfId="297"/>
    <cellStyle name="Calcul 2 2 2 3" xfId="209"/>
    <cellStyle name="Calcul 2 2 3" xfId="247"/>
    <cellStyle name="Calcul 2 2 3 2" xfId="303"/>
    <cellStyle name="Calcul 2 2 4" xfId="256"/>
    <cellStyle name="Calcul 2 2 5" xfId="277"/>
    <cellStyle name="Calcul 2 2 6" xfId="189"/>
    <cellStyle name="Calcul 2 3" xfId="51"/>
    <cellStyle name="Calcul 2 3 2" xfId="280"/>
    <cellStyle name="Calcul 2 3 3" xfId="192"/>
    <cellStyle name="Calcul 2 4" xfId="227"/>
    <cellStyle name="Calcul 2 4 2" xfId="302"/>
    <cellStyle name="Calcul 2 5" xfId="237"/>
    <cellStyle name="Calcul 2 6" xfId="174"/>
    <cellStyle name="Calcul 2 7" xfId="140"/>
    <cellStyle name="Calculation" xfId="52"/>
    <cellStyle name="Calculation 2" xfId="53"/>
    <cellStyle name="Calculation 2 2" xfId="54"/>
    <cellStyle name="Calculation 2 2 2" xfId="296"/>
    <cellStyle name="Calculation 2 2 3" xfId="208"/>
    <cellStyle name="Calculation 2 3" xfId="248"/>
    <cellStyle name="Calculation 2 3 2" xfId="304"/>
    <cellStyle name="Calculation 2 4" xfId="257"/>
    <cellStyle name="Calculation 2 5" xfId="276"/>
    <cellStyle name="Calculation 2 6" xfId="188"/>
    <cellStyle name="Calculation 3" xfId="55"/>
    <cellStyle name="Calculation 3 2" xfId="281"/>
    <cellStyle name="Calculation 3 3" xfId="193"/>
    <cellStyle name="Calculation 4" xfId="225"/>
    <cellStyle name="Calculation 4 2" xfId="301"/>
    <cellStyle name="Calculation 5" xfId="238"/>
    <cellStyle name="Calculation 6" xfId="175"/>
    <cellStyle name="Calculation 7" xfId="141"/>
    <cellStyle name="Cellule liée 2" xfId="56"/>
    <cellStyle name="Check Cell" xfId="57"/>
    <cellStyle name="Check Cell 2" xfId="176"/>
    <cellStyle name="Check Cell 3" xfId="142"/>
    <cellStyle name="Commentaire 2" xfId="58"/>
    <cellStyle name="Commentaire 2 2" xfId="59"/>
    <cellStyle name="Commentaire 2 2 2" xfId="60"/>
    <cellStyle name="Commentaire 2 2 2 2" xfId="295"/>
    <cellStyle name="Commentaire 2 2 2 3" xfId="207"/>
    <cellStyle name="Commentaire 2 2 3" xfId="275"/>
    <cellStyle name="Commentaire 2 2 4" xfId="187"/>
    <cellStyle name="Commentaire 2 3" xfId="61"/>
    <cellStyle name="Commentaire 2 3 2" xfId="278"/>
    <cellStyle name="Commentaire 2 3 3" xfId="190"/>
    <cellStyle name="Commentaire 2 4" xfId="217"/>
    <cellStyle name="Commentaire 2 4 2" xfId="300"/>
    <cellStyle name="Commentaire 2 5" xfId="235"/>
    <cellStyle name="Commentaire 2 6" xfId="143"/>
    <cellStyle name="Entrée 2" xfId="62"/>
    <cellStyle name="Entrée 2 2" xfId="63"/>
    <cellStyle name="Entrée 2 2 2" xfId="64"/>
    <cellStyle name="Entrée 2 2 2 2" xfId="293"/>
    <cellStyle name="Entrée 2 2 2 3" xfId="205"/>
    <cellStyle name="Entrée 2 2 3" xfId="273"/>
    <cellStyle name="Entrée 2 2 4" xfId="185"/>
    <cellStyle name="Entrée 2 3" xfId="65"/>
    <cellStyle name="Entrée 2 3 2" xfId="279"/>
    <cellStyle name="Entrée 2 3 3" xfId="191"/>
    <cellStyle name="Entrée 2 4" xfId="215"/>
    <cellStyle name="Entrée 2 4 2" xfId="299"/>
    <cellStyle name="Entrée 2 5" xfId="236"/>
    <cellStyle name="Entrée 2 6" xfId="144"/>
    <cellStyle name="Explanatory Text" xfId="66"/>
    <cellStyle name="Good" xfId="67"/>
    <cellStyle name="Heading 1" xfId="68"/>
    <cellStyle name="Heading 2" xfId="69"/>
    <cellStyle name="Heading 3" xfId="70"/>
    <cellStyle name="Heading 4" xfId="71"/>
    <cellStyle name="Input" xfId="72"/>
    <cellStyle name="Input 2" xfId="73"/>
    <cellStyle name="Input 2 2" xfId="74"/>
    <cellStyle name="Input 2 2 2" xfId="294"/>
    <cellStyle name="Input 2 2 3" xfId="206"/>
    <cellStyle name="Input 2 3" xfId="274"/>
    <cellStyle name="Input 2 4" xfId="186"/>
    <cellStyle name="Input 3" xfId="75"/>
    <cellStyle name="Input 3 2" xfId="282"/>
    <cellStyle name="Input 3 3" xfId="194"/>
    <cellStyle name="Input 4" xfId="210"/>
    <cellStyle name="Input 4 2" xfId="298"/>
    <cellStyle name="Input 5" xfId="260"/>
    <cellStyle name="Input 6" xfId="145"/>
    <cellStyle name="Insatisfaisant 2" xfId="76"/>
    <cellStyle name="Linked Cell" xfId="77"/>
    <cellStyle name="Neutral" xfId="78"/>
    <cellStyle name="Neutre 2" xfId="79"/>
    <cellStyle name="Normal" xfId="0" builtinId="0"/>
    <cellStyle name="Normal 2" xfId="80"/>
    <cellStyle name="Normal 2 2" xfId="2"/>
    <cellStyle name="Normal 2 3" xfId="81"/>
    <cellStyle name="Normal 3" xfId="1"/>
    <cellStyle name="Normal 4" xfId="82"/>
    <cellStyle name="Normal 5" xfId="83"/>
    <cellStyle name="Normal 5 2" xfId="84"/>
    <cellStyle name="Normal 5 2 2" xfId="268"/>
    <cellStyle name="Normal 5 3" xfId="239"/>
    <cellStyle name="Normal 6" xfId="85"/>
    <cellStyle name="Normal 7" xfId="86"/>
    <cellStyle name="Normal 7 2" xfId="266"/>
    <cellStyle name="Normal_Table_de_correspondance_18062009_pour_site_internet" xfId="3"/>
    <cellStyle name="Note" xfId="87"/>
    <cellStyle name="Note 2" xfId="88"/>
    <cellStyle name="Note 2 2" xfId="89"/>
    <cellStyle name="Note 2 2 2" xfId="292"/>
    <cellStyle name="Note 2 2 3" xfId="204"/>
    <cellStyle name="Note 2 3" xfId="272"/>
    <cellStyle name="Note 2 4" xfId="184"/>
    <cellStyle name="Note 3" xfId="90"/>
    <cellStyle name="Note 3 2" xfId="283"/>
    <cellStyle name="Note 3 3" xfId="195"/>
    <cellStyle name="Note 4" xfId="251"/>
    <cellStyle name="Note 4 2" xfId="307"/>
    <cellStyle name="Note 5" xfId="261"/>
    <cellStyle name="Note 6" xfId="146"/>
    <cellStyle name="Output" xfId="91"/>
    <cellStyle name="Output 2" xfId="92"/>
    <cellStyle name="Output 2 2" xfId="93"/>
    <cellStyle name="Output 2 2 2" xfId="291"/>
    <cellStyle name="Output 2 2 3" xfId="203"/>
    <cellStyle name="Output 2 3" xfId="249"/>
    <cellStyle name="Output 2 3 2" xfId="305"/>
    <cellStyle name="Output 2 4" xfId="258"/>
    <cellStyle name="Output 2 5" xfId="271"/>
    <cellStyle name="Output 2 6" xfId="183"/>
    <cellStyle name="Output 3" xfId="94"/>
    <cellStyle name="Output 3 2" xfId="284"/>
    <cellStyle name="Output 3 3" xfId="196"/>
    <cellStyle name="Output 4" xfId="252"/>
    <cellStyle name="Output 4 2" xfId="308"/>
    <cellStyle name="Output 5" xfId="262"/>
    <cellStyle name="Output 6" xfId="177"/>
    <cellStyle name="Output 7" xfId="147"/>
    <cellStyle name="Pourcentage 2" xfId="95"/>
    <cellStyle name="Satisfaisant 2" xfId="96"/>
    <cellStyle name="Sortie 2" xfId="97"/>
    <cellStyle name="Sortie 2 2" xfId="98"/>
    <cellStyle name="Sortie 2 2 2" xfId="99"/>
    <cellStyle name="Sortie 2 2 2 2" xfId="290"/>
    <cellStyle name="Sortie 2 2 2 3" xfId="202"/>
    <cellStyle name="Sortie 2 2 3" xfId="250"/>
    <cellStyle name="Sortie 2 2 3 2" xfId="306"/>
    <cellStyle name="Sortie 2 2 4" xfId="259"/>
    <cellStyle name="Sortie 2 2 5" xfId="270"/>
    <cellStyle name="Sortie 2 2 6" xfId="182"/>
    <cellStyle name="Sortie 2 3" xfId="100"/>
    <cellStyle name="Sortie 2 3 2" xfId="285"/>
    <cellStyle name="Sortie 2 3 3" xfId="197"/>
    <cellStyle name="Sortie 2 4" xfId="253"/>
    <cellStyle name="Sortie 2 4 2" xfId="309"/>
    <cellStyle name="Sortie 2 5" xfId="263"/>
    <cellStyle name="Sortie 2 6" xfId="178"/>
    <cellStyle name="Sortie 2 7" xfId="148"/>
    <cellStyle name="styPerc1d" xfId="101"/>
    <cellStyle name="styPerc1d 2" xfId="102"/>
    <cellStyle name="styPerc1d 2 2" xfId="103"/>
    <cellStyle name="styPerc1d 2 2 2" xfId="289"/>
    <cellStyle name="styPerc1d 2 2 3" xfId="201"/>
    <cellStyle name="styPerc1d 2 3" xfId="269"/>
    <cellStyle name="styPerc1d 2 4" xfId="181"/>
    <cellStyle name="styPerc1d 3" xfId="104"/>
    <cellStyle name="styPerc1d 3 2" xfId="286"/>
    <cellStyle name="styPerc1d 3 3" xfId="198"/>
    <cellStyle name="styPerc1d 4" xfId="254"/>
    <cellStyle name="styPerc1d 4 2" xfId="310"/>
    <cellStyle name="styPerc1d 5" xfId="264"/>
    <cellStyle name="styPerc1d 6" xfId="149"/>
    <cellStyle name="Texte explicatif 2" xfId="105"/>
    <cellStyle name="Title" xfId="106"/>
    <cellStyle name="Titre 1" xfId="107"/>
    <cellStyle name="Titre 1 2" xfId="108"/>
    <cellStyle name="Titre 2 2" xfId="109"/>
    <cellStyle name="Titre 3 2" xfId="110"/>
    <cellStyle name="Titre 4 2" xfId="111"/>
    <cellStyle name="Total 2" xfId="112"/>
    <cellStyle name="Total 2 2" xfId="113"/>
    <cellStyle name="Total 2 2 2" xfId="114"/>
    <cellStyle name="Total 2 2 2 2" xfId="288"/>
    <cellStyle name="Total 2 2 2 3" xfId="200"/>
    <cellStyle name="Total 2 2 3" xfId="267"/>
    <cellStyle name="Total 2 2 4" xfId="180"/>
    <cellStyle name="Total 2 3" xfId="115"/>
    <cellStyle name="Total 2 3 2" xfId="287"/>
    <cellStyle name="Total 2 3 3" xfId="199"/>
    <cellStyle name="Total 2 4" xfId="255"/>
    <cellStyle name="Total 2 4 2" xfId="311"/>
    <cellStyle name="Total 2 5" xfId="265"/>
    <cellStyle name="Total 2 6" xfId="150"/>
    <cellStyle name="Vérification 2" xfId="116"/>
    <cellStyle name="Vérification 2 2" xfId="179"/>
    <cellStyle name="Vérification 2 3" xfId="151"/>
    <cellStyle name="Warning Text" xfId="117"/>
  </cellStyles>
  <dxfs count="154">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condense val="0"/>
        <extend val="0"/>
        <color rgb="FF9C0006"/>
      </font>
      <fill>
        <patternFill>
          <bgColor rgb="FFFFC7CE"/>
        </patternFill>
      </fill>
    </dxf>
    <dxf>
      <font>
        <condense val="0"/>
        <extend val="0"/>
        <color rgb="FF006100"/>
      </font>
      <fill>
        <patternFill>
          <bgColor rgb="FFC6EFCE"/>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condense val="0"/>
        <extend val="0"/>
        <color rgb="FF006100"/>
      </font>
      <fill>
        <patternFill>
          <bgColor rgb="FFC6EFCE"/>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17"/>
      </font>
      <fill>
        <patternFill patternType="solid">
          <fgColor indexed="27"/>
          <bgColor indexed="42"/>
        </patternFill>
      </fill>
    </dxf>
    <dxf>
      <font>
        <b val="0"/>
        <condense val="0"/>
        <extend val="0"/>
        <color indexed="20"/>
      </font>
      <fill>
        <patternFill patternType="solid">
          <fgColor indexed="29"/>
          <bgColor indexed="45"/>
        </patternFill>
      </fill>
    </dxf>
  </dxfs>
  <tableStyles count="0" defaultTableStyle="TableStyleMedium9" defaultPivotStyle="PivotStyleLight16"/>
  <colors>
    <mruColors>
      <color rgb="FF666699"/>
      <color rgb="FF283C8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hPercent val="110"/>
      <c:rotY val="13"/>
      <c:depthPercent val="100"/>
      <c:rAngAx val="1"/>
    </c:view3D>
    <c:floor>
      <c:thickness val="0"/>
      <c:spPr>
        <a:noFill/>
        <a:ln w="3175">
          <a:solidFill>
            <a:srgbClr val="80808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38888921348258543"/>
          <c:y val="5.9139940198515734E-2"/>
          <c:w val="0.51880385183280897"/>
          <c:h val="0.83064734187915268"/>
        </c:manualLayout>
      </c:layout>
      <c:bar3DChart>
        <c:barDir val="bar"/>
        <c:grouping val="clustered"/>
        <c:varyColors val="0"/>
        <c:ser>
          <c:idx val="0"/>
          <c:order val="0"/>
          <c:spPr>
            <a:solidFill>
              <a:srgbClr val="4F81BD"/>
            </a:solidFill>
            <a:ln w="25400">
              <a:noFill/>
            </a:ln>
          </c:spPr>
          <c:invertIfNegative val="0"/>
          <c:dPt>
            <c:idx val="0"/>
            <c:invertIfNegative val="0"/>
            <c:bubble3D val="0"/>
            <c:spPr>
              <a:solidFill>
                <a:srgbClr val="40699C"/>
              </a:solidFill>
              <a:ln w="25400">
                <a:noFill/>
              </a:ln>
            </c:spPr>
          </c:dPt>
          <c:dPt>
            <c:idx val="1"/>
            <c:invertIfNegative val="0"/>
            <c:bubble3D val="0"/>
            <c:spPr>
              <a:solidFill>
                <a:srgbClr val="9E413E"/>
              </a:solidFill>
              <a:ln w="25400">
                <a:noFill/>
              </a:ln>
            </c:spPr>
          </c:dPt>
          <c:dPt>
            <c:idx val="2"/>
            <c:invertIfNegative val="0"/>
            <c:bubble3D val="0"/>
            <c:spPr>
              <a:solidFill>
                <a:srgbClr val="7F9A48"/>
              </a:solidFill>
              <a:ln w="25400">
                <a:noFill/>
              </a:ln>
            </c:spPr>
          </c:dPt>
          <c:dPt>
            <c:idx val="3"/>
            <c:invertIfNegative val="0"/>
            <c:bubble3D val="0"/>
            <c:spPr>
              <a:solidFill>
                <a:srgbClr val="695185"/>
              </a:solidFill>
              <a:ln w="25400">
                <a:noFill/>
              </a:ln>
            </c:spPr>
          </c:dPt>
          <c:dPt>
            <c:idx val="4"/>
            <c:invertIfNegative val="0"/>
            <c:bubble3D val="0"/>
            <c:spPr>
              <a:solidFill>
                <a:srgbClr val="3C8DA3"/>
              </a:solidFill>
              <a:ln w="25400">
                <a:noFill/>
              </a:ln>
            </c:spPr>
          </c:dPt>
          <c:dPt>
            <c:idx val="5"/>
            <c:invertIfNegative val="0"/>
            <c:bubble3D val="0"/>
            <c:spPr>
              <a:solidFill>
                <a:srgbClr val="CC7B38"/>
              </a:solidFill>
              <a:ln w="25400">
                <a:noFill/>
              </a:ln>
            </c:spPr>
          </c:dPt>
          <c:dPt>
            <c:idx val="7"/>
            <c:invertIfNegative val="0"/>
            <c:bubble3D val="0"/>
            <c:spPr>
              <a:solidFill>
                <a:srgbClr val="C0504D"/>
              </a:solidFill>
              <a:ln w="25400">
                <a:noFill/>
              </a:ln>
            </c:spPr>
          </c:dPt>
          <c:dPt>
            <c:idx val="8"/>
            <c:invertIfNegative val="0"/>
            <c:bubble3D val="0"/>
            <c:spPr>
              <a:solidFill>
                <a:srgbClr val="9BBB59"/>
              </a:solidFill>
              <a:ln w="25400">
                <a:noFill/>
              </a:ln>
            </c:spPr>
          </c:dPt>
          <c:dPt>
            <c:idx val="9"/>
            <c:invertIfNegative val="0"/>
            <c:bubble3D val="0"/>
            <c:spPr>
              <a:solidFill>
                <a:srgbClr val="8064A2"/>
              </a:solidFill>
              <a:ln w="25400">
                <a:noFill/>
              </a:ln>
            </c:spPr>
          </c:dPt>
          <c:dPt>
            <c:idx val="10"/>
            <c:invertIfNegative val="0"/>
            <c:bubble3D val="0"/>
            <c:spPr>
              <a:solidFill>
                <a:srgbClr val="4BACC6"/>
              </a:solidFill>
              <a:ln w="25400">
                <a:noFill/>
              </a:ln>
            </c:spPr>
          </c:dPt>
          <c:dPt>
            <c:idx val="11"/>
            <c:invertIfNegative val="0"/>
            <c:bubble3D val="0"/>
            <c:spPr>
              <a:solidFill>
                <a:srgbClr val="F79646"/>
              </a:solidFill>
              <a:ln w="25400">
                <a:noFill/>
              </a:ln>
            </c:spPr>
          </c:dPt>
          <c:dPt>
            <c:idx val="13"/>
            <c:invertIfNegative val="0"/>
            <c:bubble3D val="0"/>
            <c:spPr>
              <a:solidFill>
                <a:schemeClr val="accent2">
                  <a:lumMod val="60000"/>
                  <a:lumOff val="40000"/>
                </a:schemeClr>
              </a:solidFill>
              <a:ln w="25400">
                <a:noFill/>
              </a:ln>
            </c:spPr>
          </c:dPt>
          <c:dPt>
            <c:idx val="14"/>
            <c:invertIfNegative val="0"/>
            <c:bubble3D val="0"/>
            <c:spPr>
              <a:solidFill>
                <a:schemeClr val="bg2">
                  <a:lumMod val="50000"/>
                </a:schemeClr>
              </a:solidFill>
              <a:ln w="25400">
                <a:noFill/>
              </a:ln>
            </c:spPr>
          </c:dPt>
          <c:dPt>
            <c:idx val="15"/>
            <c:invertIfNegative val="0"/>
            <c:bubble3D val="0"/>
            <c:spPr>
              <a:solidFill>
                <a:schemeClr val="accent4">
                  <a:lumMod val="60000"/>
                  <a:lumOff val="40000"/>
                </a:schemeClr>
              </a:solidFill>
              <a:ln w="25400">
                <a:noFill/>
              </a:ln>
            </c:spPr>
          </c:dPt>
          <c:dPt>
            <c:idx val="16"/>
            <c:invertIfNegative val="0"/>
            <c:bubble3D val="0"/>
            <c:spPr>
              <a:solidFill>
                <a:schemeClr val="bg1">
                  <a:lumMod val="65000"/>
                </a:schemeClr>
              </a:solidFill>
              <a:ln w="25400">
                <a:noFill/>
              </a:ln>
            </c:spPr>
          </c:dPt>
          <c:dLbls>
            <c:spPr>
              <a:noFill/>
              <a:ln w="25400">
                <a:noFill/>
              </a:ln>
            </c:spPr>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'RESULTAT GLOBAL'!$C$173:$C$186</c:f>
              <c:strCache>
                <c:ptCount val="14"/>
                <c:pt idx="0">
                  <c:v>14 – LES DISPOSITIONS DE MANAGEMENT (si plus de 5 employés)</c:v>
                </c:pt>
                <c:pt idx="1">
                  <c:v>13 - LE DEVELOPPEMENT DURABLE</c:v>
                </c:pt>
                <c:pt idx="2">
                  <c:v>12 - LE SUIVI DE LA QUALITE ET LA FIDELISATION DU CLIENT</c:v>
                </c:pt>
                <c:pt idx="3">
                  <c:v>11 - LA SUPERETTE (si existante)</c:v>
                </c:pt>
                <c:pt idx="4">
                  <c:v>10 - LA RESTAURATION TRADITIONNELLE DU SITE (si existante)</c:v>
                </c:pt>
                <c:pt idx="5">
                  <c:v>9 - L'ESPACE BAR – PETITE RESTAURATION - SNACKING (si existant).</c:v>
                </c:pt>
                <c:pt idx="6">
                  <c:v>8 - LES ESPACES ET EQUIPEMENTS COMMUNS : SANITAIRES, SALLES COMMUNES, EQUIPEMENTS ET ACTVITES LUDIQUES</c:v>
                </c:pt>
                <c:pt idx="7">
                  <c:v>7 - LES BLOCS SANITAIRES</c:v>
                </c:pt>
                <c:pt idx="8">
                  <c:v>6 - L'HEBERGEMENT</c:v>
                </c:pt>
                <c:pt idx="9">
                  <c:v>5  L'ACCUEIL DU CLIENT - LA PRISE EN CHARGE DURANT LE SEJOUR - LE DEPART </c:v>
                </c:pt>
                <c:pt idx="10">
                  <c:v>4 - LE BATIMENT D'ACCUEIL </c:v>
                </c:pt>
                <c:pt idx="11">
                  <c:v>3 - L'ACHEMINEMENT SUR LE LIEU - LES EXTERIEURS - LA SIGNALISATION</c:v>
                </c:pt>
                <c:pt idx="12">
                  <c:v>2 - LA RESERVATION TELEPHONIQUE - LA DEMANDE D'INFORMATIONS</c:v>
                </c:pt>
                <c:pt idx="13">
                  <c:v>1 - PROMOTION ET COMMUNICATION</c:v>
                </c:pt>
              </c:strCache>
            </c:strRef>
          </c:cat>
          <c:val>
            <c:numRef>
              <c:f>'RESULTAT GLOBAL'!$D$173:$D$186</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shape val="cylinder"/>
        </c:ser>
        <c:dLbls>
          <c:showLegendKey val="0"/>
          <c:showVal val="0"/>
          <c:showCatName val="0"/>
          <c:showSerName val="0"/>
          <c:showPercent val="0"/>
          <c:showBubbleSize val="0"/>
        </c:dLbls>
        <c:gapWidth val="88"/>
        <c:shape val="box"/>
        <c:axId val="72802688"/>
        <c:axId val="72804224"/>
        <c:axId val="0"/>
      </c:bar3DChart>
      <c:catAx>
        <c:axId val="72802688"/>
        <c:scaling>
          <c:orientation val="minMax"/>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72804224"/>
        <c:crossesAt val="0"/>
        <c:auto val="1"/>
        <c:lblAlgn val="ctr"/>
        <c:lblOffset val="100"/>
        <c:tickLblSkip val="1"/>
        <c:tickMarkSkip val="1"/>
        <c:noMultiLvlLbl val="0"/>
      </c:catAx>
      <c:valAx>
        <c:axId val="72804224"/>
        <c:scaling>
          <c:orientation val="minMax"/>
          <c:max val="1"/>
          <c:min val="0"/>
        </c:scaling>
        <c:delete val="0"/>
        <c:axPos val="b"/>
        <c:majorGridlines>
          <c:spPr>
            <a:ln w="3175">
              <a:solidFill>
                <a:srgbClr val="808080"/>
              </a:solidFill>
              <a:prstDash val="solid"/>
            </a:ln>
          </c:spPr>
        </c:majorGridlines>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72802688"/>
        <c:crossesAt val="1"/>
        <c:crossBetween val="between"/>
        <c:majorUnit val="0.2"/>
        <c:minorUnit val="0.0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hyperlink" Target="http://www.entreprises.gouv.fr/marques-nationales-tourisme/presentation-la-marque-qualite-tourisme" TargetMode="External"/><Relationship Id="rId5" Type="http://schemas.openxmlformats.org/officeDocument/2006/relationships/image" Target="../media/image2.jpeg"/><Relationship Id="rId4" Type="http://schemas.openxmlformats.org/officeDocument/2006/relationships/hyperlink" Target="http://www.entreprises.gouv.fr/" TargetMode="External"/></Relationships>
</file>

<file path=xl/drawings/drawing1.xml><?xml version="1.0" encoding="utf-8"?>
<xdr:wsDr xmlns:xdr="http://schemas.openxmlformats.org/drawingml/2006/spreadsheetDrawing" xmlns:a="http://schemas.openxmlformats.org/drawingml/2006/main">
  <xdr:twoCellAnchor>
    <xdr:from>
      <xdr:col>7</xdr:col>
      <xdr:colOff>180976</xdr:colOff>
      <xdr:row>32</xdr:row>
      <xdr:rowOff>38100</xdr:rowOff>
    </xdr:from>
    <xdr:to>
      <xdr:col>9</xdr:col>
      <xdr:colOff>523876</xdr:colOff>
      <xdr:row>40</xdr:row>
      <xdr:rowOff>133350</xdr:rowOff>
    </xdr:to>
    <xdr:pic>
      <xdr:nvPicPr>
        <xdr:cNvPr id="2" name="Image 2">
          <a:hlinkClick xmlns:r="http://schemas.openxmlformats.org/officeDocument/2006/relationships" r:id="rId1"/>
        </xdr:cNvPr>
        <xdr:cNvPicPr>
          <a:picLocks noChangeAspect="1" noChangeArrowheads="1"/>
        </xdr:cNvPicPr>
      </xdr:nvPicPr>
      <xdr:blipFill rotWithShape="1">
        <a:blip xmlns:r="http://schemas.openxmlformats.org/officeDocument/2006/relationships" r:embed="rId2" cstate="print"/>
        <a:srcRect l="8510" t="8840" r="2482" b="8842"/>
        <a:stretch/>
      </xdr:blipFill>
      <xdr:spPr bwMode="auto">
        <a:xfrm>
          <a:off x="4048126" y="6191250"/>
          <a:ext cx="1447800" cy="1390650"/>
        </a:xfrm>
        <a:prstGeom prst="rect">
          <a:avLst/>
        </a:prstGeom>
        <a:noFill/>
        <a:ln w="9525">
          <a:noFill/>
          <a:round/>
          <a:headEnd/>
          <a:tailEnd/>
        </a:ln>
        <a:effectLst/>
      </xdr:spPr>
    </xdr:pic>
    <xdr:clientData/>
  </xdr:twoCellAnchor>
  <xdr:twoCellAnchor>
    <xdr:from>
      <xdr:col>2</xdr:col>
      <xdr:colOff>104775</xdr:colOff>
      <xdr:row>50</xdr:row>
      <xdr:rowOff>9524</xdr:rowOff>
    </xdr:from>
    <xdr:to>
      <xdr:col>9</xdr:col>
      <xdr:colOff>628650</xdr:colOff>
      <xdr:row>84</xdr:row>
      <xdr:rowOff>66674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371475</xdr:colOff>
      <xdr:row>40</xdr:row>
      <xdr:rowOff>190500</xdr:rowOff>
    </xdr:from>
    <xdr:to>
      <xdr:col>9</xdr:col>
      <xdr:colOff>180975</xdr:colOff>
      <xdr:row>46</xdr:row>
      <xdr:rowOff>77724</xdr:rowOff>
    </xdr:to>
    <xdr:pic>
      <xdr:nvPicPr>
        <xdr:cNvPr id="4" name="Image 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8625" y="7610475"/>
          <a:ext cx="914400" cy="88734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83C89"/>
  </sheetPr>
  <dimension ref="A1:AO189"/>
  <sheetViews>
    <sheetView showGridLines="0" tabSelected="1" view="pageBreakPreview" zoomScale="90" zoomScaleNormal="75" zoomScaleSheetLayoutView="90" workbookViewId="0">
      <selection activeCell="C43" sqref="C43"/>
    </sheetView>
  </sheetViews>
  <sheetFormatPr baseColWidth="10" defaultColWidth="8.28515625" defaultRowHeight="12.75" x14ac:dyDescent="0.25"/>
  <cols>
    <col min="1" max="1" width="2.140625" style="111" customWidth="1"/>
    <col min="2" max="2" width="4.140625" style="111" customWidth="1"/>
    <col min="3" max="3" width="73.85546875" style="111" customWidth="1"/>
    <col min="4" max="4" width="11.140625" style="111" customWidth="1"/>
    <col min="5" max="7" width="12.7109375" style="111" customWidth="1"/>
    <col min="8" max="8" width="21.42578125" style="111" customWidth="1"/>
    <col min="9" max="9" width="11.140625" style="111" customWidth="1"/>
    <col min="10" max="10" width="11" style="111" customWidth="1"/>
    <col min="11" max="11" width="6.7109375" style="111" customWidth="1"/>
    <col min="12" max="15" width="0" style="111" hidden="1" customWidth="1"/>
    <col min="16" max="17" width="15.7109375" style="111" hidden="1" customWidth="1"/>
    <col min="18" max="21" width="0" style="111" hidden="1" customWidth="1"/>
    <col min="22" max="22" width="66" style="111" hidden="1" customWidth="1"/>
    <col min="23" max="23" width="15.28515625" style="115" hidden="1" customWidth="1"/>
    <col min="24" max="24" width="16.5703125" style="115" hidden="1" customWidth="1"/>
    <col min="25" max="25" width="14.85546875" style="115" customWidth="1"/>
    <col min="26" max="28" width="4" style="115" customWidth="1"/>
    <col min="29" max="29" width="15.85546875" style="115" customWidth="1"/>
    <col min="30" max="30" width="15.5703125" style="115" customWidth="1"/>
    <col min="31" max="31" width="12.5703125" style="115" customWidth="1"/>
    <col min="32" max="32" width="12.28515625" style="115" customWidth="1"/>
    <col min="33" max="33" width="3.140625" style="115" customWidth="1"/>
    <col min="34" max="34" width="4.140625" style="115" customWidth="1"/>
    <col min="35" max="35" width="0" style="111" hidden="1" customWidth="1"/>
    <col min="36" max="36" width="43.5703125" style="114" hidden="1" customWidth="1"/>
    <col min="37" max="37" width="20.42578125" style="113" customWidth="1"/>
    <col min="38" max="38" width="39.42578125" style="112" customWidth="1"/>
    <col min="39" max="39" width="30.42578125" style="112" customWidth="1"/>
    <col min="40" max="40" width="25.140625" style="112" customWidth="1"/>
    <col min="41" max="41" width="10" style="112" customWidth="1"/>
    <col min="42" max="16384" width="8.28515625" style="111"/>
  </cols>
  <sheetData>
    <row r="1" spans="1:41" x14ac:dyDescent="0.25">
      <c r="B1" s="126"/>
      <c r="C1" s="126"/>
      <c r="D1" s="126"/>
      <c r="E1" s="126"/>
      <c r="F1" s="126"/>
      <c r="G1" s="126"/>
      <c r="H1" s="126"/>
      <c r="I1" s="126"/>
      <c r="J1" s="126"/>
      <c r="K1" s="126"/>
      <c r="L1" s="126"/>
      <c r="M1" s="126"/>
    </row>
    <row r="2" spans="1:41" x14ac:dyDescent="0.25">
      <c r="A2" s="126"/>
      <c r="B2" s="126"/>
      <c r="C2" s="126"/>
      <c r="D2" s="126"/>
      <c r="E2" s="126"/>
      <c r="F2" s="126"/>
      <c r="H2" s="126"/>
      <c r="I2" s="126"/>
      <c r="J2" s="126"/>
      <c r="K2" s="126"/>
      <c r="T2" s="447"/>
      <c r="U2" s="126"/>
      <c r="V2" s="232"/>
      <c r="W2" s="231" t="s">
        <v>30</v>
      </c>
      <c r="X2" s="208"/>
      <c r="Y2" s="207"/>
      <c r="Z2" s="230"/>
      <c r="AA2" s="206"/>
      <c r="AB2" s="230"/>
      <c r="AC2" s="214"/>
      <c r="AD2" s="207"/>
      <c r="AE2" s="199"/>
      <c r="AF2" s="199"/>
      <c r="AG2" s="199"/>
      <c r="AH2" s="199"/>
      <c r="AJ2" s="121"/>
      <c r="AL2" s="120"/>
      <c r="AM2" s="120"/>
      <c r="AN2" s="120"/>
      <c r="AO2" s="120"/>
    </row>
    <row r="3" spans="1:41" ht="37.5" customHeight="1" x14ac:dyDescent="0.25">
      <c r="A3" s="126"/>
      <c r="B3" s="126"/>
      <c r="C3" s="448" t="s">
        <v>590</v>
      </c>
      <c r="D3" s="448"/>
      <c r="E3" s="448"/>
      <c r="F3" s="448"/>
      <c r="G3" s="448"/>
      <c r="H3" s="448"/>
      <c r="I3" s="448"/>
      <c r="J3" s="448"/>
      <c r="K3" s="126"/>
      <c r="T3" s="447"/>
      <c r="U3" s="126"/>
      <c r="V3" s="126"/>
      <c r="W3" s="231" t="s">
        <v>549</v>
      </c>
      <c r="X3" s="208"/>
      <c r="Y3" s="207"/>
      <c r="Z3" s="230"/>
      <c r="AA3" s="206"/>
      <c r="AB3" s="230"/>
      <c r="AC3" s="214"/>
      <c r="AD3" s="207"/>
      <c r="AE3" s="199"/>
      <c r="AF3" s="199"/>
      <c r="AG3" s="199"/>
      <c r="AH3" s="199"/>
      <c r="AJ3" s="121"/>
      <c r="AL3" s="120"/>
      <c r="AM3" s="120"/>
      <c r="AN3" s="120"/>
      <c r="AO3" s="120"/>
    </row>
    <row r="4" spans="1:41" ht="18" customHeight="1" x14ac:dyDescent="0.25">
      <c r="A4" s="126"/>
      <c r="B4" s="126"/>
      <c r="C4" s="126"/>
      <c r="D4" s="126"/>
      <c r="E4" s="126"/>
      <c r="F4" s="126"/>
      <c r="G4" s="126"/>
      <c r="H4" s="126"/>
      <c r="I4" s="126"/>
      <c r="J4" s="126"/>
      <c r="K4" s="126"/>
      <c r="T4" s="447"/>
      <c r="U4" s="126"/>
      <c r="V4" s="126"/>
      <c r="W4" s="229" t="s">
        <v>589</v>
      </c>
      <c r="X4" s="208"/>
      <c r="Y4" s="205"/>
      <c r="Z4" s="206"/>
      <c r="AA4" s="206"/>
      <c r="AB4" s="206"/>
      <c r="AC4" s="214"/>
      <c r="AD4" s="205"/>
      <c r="AE4" s="199"/>
      <c r="AF4" s="199"/>
      <c r="AG4" s="199"/>
      <c r="AH4" s="199"/>
      <c r="AJ4" s="121"/>
      <c r="AL4" s="120"/>
      <c r="AM4" s="120"/>
      <c r="AN4" s="120"/>
      <c r="AO4" s="120"/>
    </row>
    <row r="5" spans="1:41" ht="29.25" customHeight="1" x14ac:dyDescent="0.25">
      <c r="A5" s="126"/>
      <c r="B5" s="134"/>
      <c r="C5" s="449" t="s">
        <v>588</v>
      </c>
      <c r="D5" s="449"/>
      <c r="E5" s="449"/>
      <c r="F5" s="449"/>
      <c r="G5" s="449"/>
      <c r="H5" s="449"/>
      <c r="I5" s="449"/>
      <c r="J5" s="449"/>
      <c r="K5" s="126"/>
      <c r="T5" s="447"/>
      <c r="U5" s="126"/>
      <c r="V5" s="126"/>
      <c r="W5" s="209"/>
      <c r="X5" s="208"/>
      <c r="Y5" s="207"/>
      <c r="Z5" s="206"/>
      <c r="AA5" s="206"/>
      <c r="AB5" s="206"/>
      <c r="AC5" s="214"/>
      <c r="AD5" s="207"/>
      <c r="AE5" s="199"/>
      <c r="AF5" s="199"/>
      <c r="AG5" s="199"/>
      <c r="AH5" s="199"/>
      <c r="AJ5" s="121"/>
      <c r="AL5" s="120"/>
      <c r="AM5" s="120"/>
      <c r="AN5" s="120"/>
      <c r="AO5" s="120"/>
    </row>
    <row r="6" spans="1:41" ht="9" customHeight="1" x14ac:dyDescent="0.25">
      <c r="A6" s="126"/>
      <c r="B6" s="126"/>
      <c r="C6" s="228"/>
      <c r="D6" s="133"/>
      <c r="E6" s="133"/>
      <c r="F6" s="133"/>
      <c r="G6" s="133"/>
      <c r="H6" s="133"/>
      <c r="I6" s="133"/>
      <c r="J6" s="132"/>
      <c r="K6" s="126"/>
      <c r="T6" s="447"/>
      <c r="U6" s="126"/>
      <c r="V6" s="126"/>
      <c r="W6" s="209"/>
      <c r="X6" s="227"/>
      <c r="Y6" s="207"/>
      <c r="Z6" s="206"/>
      <c r="AA6" s="206"/>
      <c r="AB6" s="206"/>
      <c r="AC6" s="214"/>
      <c r="AD6" s="207"/>
      <c r="AE6" s="199"/>
      <c r="AF6" s="199"/>
      <c r="AG6" s="199"/>
      <c r="AH6" s="199"/>
      <c r="AJ6" s="121"/>
      <c r="AL6" s="120"/>
      <c r="AM6" s="120"/>
      <c r="AN6" s="120"/>
      <c r="AO6" s="120"/>
    </row>
    <row r="7" spans="1:41" ht="13.5" customHeight="1" x14ac:dyDescent="0.25">
      <c r="A7" s="126"/>
      <c r="B7" s="126"/>
      <c r="C7" s="129"/>
      <c r="D7" s="126"/>
      <c r="E7" s="126"/>
      <c r="F7" s="126"/>
      <c r="G7" s="126"/>
      <c r="H7" s="126"/>
      <c r="I7" s="126"/>
      <c r="J7" s="128"/>
      <c r="K7" s="126"/>
      <c r="T7" s="447"/>
      <c r="U7" s="126"/>
      <c r="V7" s="126"/>
      <c r="W7" s="209"/>
      <c r="X7" s="227"/>
      <c r="Y7" s="207"/>
      <c r="Z7" s="206"/>
      <c r="AA7" s="206"/>
      <c r="AB7" s="206"/>
      <c r="AC7" s="214"/>
      <c r="AD7" s="207"/>
      <c r="AE7" s="199"/>
      <c r="AF7" s="199"/>
      <c r="AG7" s="199"/>
      <c r="AH7" s="199"/>
      <c r="AJ7" s="121"/>
      <c r="AL7" s="120"/>
      <c r="AM7" s="120"/>
      <c r="AN7" s="120"/>
      <c r="AO7" s="120"/>
    </row>
    <row r="8" spans="1:41" ht="18.75" customHeight="1" x14ac:dyDescent="0.25">
      <c r="A8" s="126"/>
      <c r="B8" s="126"/>
      <c r="C8" s="219" t="s">
        <v>587</v>
      </c>
      <c r="D8" s="450"/>
      <c r="E8" s="450"/>
      <c r="F8" s="450"/>
      <c r="G8" s="450"/>
      <c r="H8" s="450"/>
      <c r="I8" s="450"/>
      <c r="J8" s="128"/>
      <c r="K8" s="126"/>
      <c r="T8" s="447"/>
      <c r="U8" s="126"/>
      <c r="V8" s="210"/>
      <c r="W8" s="209"/>
      <c r="X8" s="208"/>
      <c r="Y8" s="207"/>
      <c r="Z8" s="206"/>
      <c r="AA8" s="206"/>
      <c r="AB8" s="206"/>
      <c r="AC8" s="214"/>
      <c r="AD8" s="207"/>
      <c r="AE8" s="199"/>
      <c r="AF8" s="199"/>
      <c r="AG8" s="199"/>
      <c r="AH8" s="199"/>
      <c r="AJ8" s="121"/>
      <c r="AL8" s="120"/>
      <c r="AM8" s="120"/>
      <c r="AN8" s="120"/>
      <c r="AO8" s="120"/>
    </row>
    <row r="9" spans="1:41" ht="6" customHeight="1" x14ac:dyDescent="0.25">
      <c r="A9" s="126"/>
      <c r="B9" s="126"/>
      <c r="C9" s="219"/>
      <c r="D9" s="223"/>
      <c r="E9" s="126"/>
      <c r="F9" s="126"/>
      <c r="G9" s="126"/>
      <c r="H9" s="126"/>
      <c r="I9" s="126"/>
      <c r="J9" s="128"/>
      <c r="K9" s="126"/>
      <c r="T9" s="447"/>
      <c r="U9" s="126"/>
      <c r="V9" s="210"/>
      <c r="W9" s="209"/>
      <c r="X9" s="227"/>
      <c r="Y9" s="207"/>
      <c r="Z9" s="206"/>
      <c r="AA9" s="206"/>
      <c r="AB9" s="206"/>
      <c r="AC9" s="214"/>
      <c r="AD9" s="207"/>
      <c r="AE9" s="199"/>
      <c r="AF9" s="199"/>
      <c r="AG9" s="199"/>
      <c r="AH9" s="199"/>
      <c r="AJ9" s="121"/>
      <c r="AL9" s="120"/>
      <c r="AM9" s="120"/>
      <c r="AN9" s="120"/>
      <c r="AO9" s="120"/>
    </row>
    <row r="10" spans="1:41" ht="18.75" customHeight="1" x14ac:dyDescent="0.25">
      <c r="A10" s="126"/>
      <c r="B10" s="126"/>
      <c r="C10" s="219" t="s">
        <v>586</v>
      </c>
      <c r="D10" s="450"/>
      <c r="E10" s="450"/>
      <c r="F10" s="450"/>
      <c r="G10" s="450"/>
      <c r="H10" s="450"/>
      <c r="I10" s="450"/>
      <c r="J10" s="128"/>
      <c r="K10" s="126"/>
      <c r="T10" s="447"/>
      <c r="U10" s="126"/>
      <c r="V10" s="202"/>
      <c r="W10" s="209"/>
      <c r="X10" s="208"/>
      <c r="Y10" s="207"/>
      <c r="Z10" s="206"/>
      <c r="AA10" s="206"/>
      <c r="AB10" s="206"/>
      <c r="AC10" s="214"/>
      <c r="AD10" s="207"/>
      <c r="AE10" s="199"/>
      <c r="AF10" s="199"/>
      <c r="AG10" s="199"/>
      <c r="AH10" s="199"/>
      <c r="AJ10" s="121"/>
      <c r="AL10" s="120"/>
      <c r="AM10" s="120"/>
      <c r="AN10" s="120"/>
      <c r="AO10" s="120"/>
    </row>
    <row r="11" spans="1:41" ht="6" customHeight="1" x14ac:dyDescent="0.25">
      <c r="A11" s="126"/>
      <c r="B11" s="126"/>
      <c r="C11" s="219"/>
      <c r="D11" s="223"/>
      <c r="E11" s="126"/>
      <c r="F11" s="126"/>
      <c r="G11" s="126"/>
      <c r="H11" s="126"/>
      <c r="I11" s="126"/>
      <c r="J11" s="128"/>
      <c r="K11" s="126"/>
      <c r="T11" s="447"/>
      <c r="U11" s="126"/>
      <c r="V11" s="202"/>
      <c r="W11" s="209"/>
      <c r="X11" s="208"/>
      <c r="Y11" s="207"/>
      <c r="Z11" s="206"/>
      <c r="AA11" s="206"/>
      <c r="AB11" s="206"/>
      <c r="AC11" s="214"/>
      <c r="AD11" s="207"/>
      <c r="AE11" s="199"/>
      <c r="AF11" s="199"/>
      <c r="AG11" s="199"/>
      <c r="AH11" s="199"/>
      <c r="AJ11" s="121"/>
      <c r="AL11" s="120"/>
      <c r="AM11" s="120"/>
      <c r="AN11" s="120"/>
      <c r="AO11" s="120"/>
    </row>
    <row r="12" spans="1:41" ht="18.75" customHeight="1" x14ac:dyDescent="0.25">
      <c r="A12" s="126"/>
      <c r="B12" s="126"/>
      <c r="C12" s="219" t="s">
        <v>585</v>
      </c>
      <c r="D12" s="444"/>
      <c r="E12" s="444"/>
      <c r="F12" s="444"/>
      <c r="G12" s="444"/>
      <c r="H12" s="444"/>
      <c r="I12" s="444"/>
      <c r="J12" s="128"/>
      <c r="K12" s="126"/>
      <c r="T12" s="447"/>
      <c r="U12" s="126"/>
      <c r="V12" s="202"/>
      <c r="W12" s="209"/>
      <c r="X12" s="208"/>
      <c r="Y12" s="207"/>
      <c r="Z12" s="206"/>
      <c r="AA12" s="206"/>
      <c r="AB12" s="206"/>
      <c r="AC12" s="214"/>
      <c r="AD12" s="207"/>
      <c r="AE12" s="199"/>
      <c r="AF12" s="199"/>
      <c r="AG12" s="199"/>
      <c r="AH12" s="199"/>
      <c r="AJ12" s="121"/>
      <c r="AL12" s="120"/>
      <c r="AM12" s="120"/>
      <c r="AN12" s="120"/>
      <c r="AO12" s="120"/>
    </row>
    <row r="13" spans="1:41" ht="6" customHeight="1" x14ac:dyDescent="0.25">
      <c r="A13" s="126"/>
      <c r="B13" s="126"/>
      <c r="C13" s="219"/>
      <c r="D13" s="223"/>
      <c r="E13" s="126"/>
      <c r="F13" s="126"/>
      <c r="G13" s="126"/>
      <c r="H13" s="126"/>
      <c r="I13" s="126"/>
      <c r="J13" s="128"/>
      <c r="K13" s="126"/>
      <c r="T13" s="447"/>
      <c r="U13" s="126"/>
      <c r="V13" s="202"/>
      <c r="W13" s="209"/>
      <c r="X13" s="208"/>
      <c r="Y13" s="207"/>
      <c r="Z13" s="206"/>
      <c r="AA13" s="206"/>
      <c r="AB13" s="206"/>
      <c r="AC13" s="214"/>
      <c r="AD13" s="207"/>
      <c r="AE13" s="199"/>
      <c r="AF13" s="199"/>
      <c r="AG13" s="199"/>
      <c r="AH13" s="199"/>
      <c r="AJ13" s="121"/>
      <c r="AL13" s="120"/>
      <c r="AM13" s="120"/>
      <c r="AN13" s="120"/>
      <c r="AO13" s="120"/>
    </row>
    <row r="14" spans="1:41" ht="18.75" customHeight="1" x14ac:dyDescent="0.25">
      <c r="A14" s="126"/>
      <c r="B14" s="126"/>
      <c r="C14" s="219" t="s">
        <v>584</v>
      </c>
      <c r="D14" s="444" t="s">
        <v>582</v>
      </c>
      <c r="E14" s="444"/>
      <c r="F14" s="444"/>
      <c r="G14" s="444"/>
      <c r="H14" s="444"/>
      <c r="I14" s="444"/>
      <c r="J14" s="128"/>
      <c r="K14" s="126"/>
      <c r="M14" s="111" t="s">
        <v>582</v>
      </c>
      <c r="N14" s="111" t="s">
        <v>581</v>
      </c>
      <c r="T14" s="447"/>
      <c r="U14" s="126"/>
      <c r="V14" s="202"/>
      <c r="W14" s="209"/>
      <c r="X14" s="208"/>
      <c r="Y14" s="207"/>
      <c r="Z14" s="206"/>
      <c r="AA14" s="206"/>
      <c r="AB14" s="206"/>
      <c r="AC14" s="214"/>
      <c r="AD14" s="207"/>
      <c r="AE14" s="199"/>
      <c r="AF14" s="199"/>
      <c r="AG14" s="199"/>
      <c r="AH14" s="199"/>
      <c r="AJ14" s="121"/>
      <c r="AL14" s="120"/>
      <c r="AM14" s="120"/>
      <c r="AN14" s="120"/>
      <c r="AO14" s="120"/>
    </row>
    <row r="15" spans="1:41" ht="6" customHeight="1" x14ac:dyDescent="0.25">
      <c r="A15" s="126"/>
      <c r="B15" s="126"/>
      <c r="C15" s="219"/>
      <c r="D15" s="223"/>
      <c r="E15" s="126"/>
      <c r="F15" s="126"/>
      <c r="G15" s="126"/>
      <c r="H15" s="126"/>
      <c r="I15" s="126"/>
      <c r="J15" s="128"/>
      <c r="K15" s="126"/>
      <c r="T15" s="447"/>
      <c r="U15" s="126"/>
      <c r="V15" s="202"/>
      <c r="W15" s="209"/>
      <c r="X15" s="208"/>
      <c r="Y15" s="207"/>
      <c r="Z15" s="206"/>
      <c r="AA15" s="206"/>
      <c r="AB15" s="206"/>
      <c r="AC15" s="214"/>
      <c r="AD15" s="207"/>
      <c r="AE15" s="199"/>
      <c r="AF15" s="199"/>
      <c r="AG15" s="199"/>
      <c r="AH15" s="199"/>
      <c r="AJ15" s="121"/>
      <c r="AL15" s="120"/>
      <c r="AM15" s="120"/>
      <c r="AN15" s="120"/>
      <c r="AO15" s="120"/>
    </row>
    <row r="16" spans="1:41" ht="18.75" customHeight="1" x14ac:dyDescent="0.25">
      <c r="A16" s="126"/>
      <c r="B16" s="126"/>
      <c r="C16" s="219" t="s">
        <v>583</v>
      </c>
      <c r="D16" s="444"/>
      <c r="E16" s="444"/>
      <c r="F16" s="444"/>
      <c r="G16" s="444"/>
      <c r="H16" s="444"/>
      <c r="I16" s="444"/>
      <c r="J16" s="128"/>
      <c r="K16" s="126"/>
      <c r="M16" s="111" t="s">
        <v>582</v>
      </c>
      <c r="N16" s="111" t="s">
        <v>581</v>
      </c>
      <c r="T16" s="447"/>
      <c r="U16" s="126"/>
      <c r="V16" s="202"/>
      <c r="W16" s="209"/>
      <c r="X16" s="208"/>
      <c r="Y16" s="207"/>
      <c r="Z16" s="206"/>
      <c r="AA16" s="206"/>
      <c r="AB16" s="206"/>
      <c r="AC16" s="214"/>
      <c r="AD16" s="207"/>
      <c r="AE16" s="199"/>
      <c r="AF16" s="199"/>
      <c r="AG16" s="199"/>
      <c r="AH16" s="199"/>
      <c r="AJ16" s="121"/>
      <c r="AL16" s="120"/>
      <c r="AM16" s="120"/>
      <c r="AN16" s="120"/>
      <c r="AO16" s="120"/>
    </row>
    <row r="17" spans="1:41" ht="6" customHeight="1" x14ac:dyDescent="0.25">
      <c r="A17" s="126"/>
      <c r="B17" s="126"/>
      <c r="C17" s="224"/>
      <c r="D17" s="223"/>
      <c r="E17" s="126"/>
      <c r="F17" s="126"/>
      <c r="G17" s="126"/>
      <c r="H17" s="126"/>
      <c r="I17" s="126"/>
      <c r="J17" s="128"/>
      <c r="K17" s="126"/>
      <c r="T17" s="447"/>
      <c r="U17" s="126"/>
      <c r="V17" s="202"/>
      <c r="W17" s="209"/>
      <c r="X17" s="208"/>
      <c r="Y17" s="207"/>
      <c r="Z17" s="206"/>
      <c r="AA17" s="206"/>
      <c r="AB17" s="206"/>
      <c r="AC17" s="214"/>
      <c r="AD17" s="207"/>
      <c r="AE17" s="199"/>
      <c r="AF17" s="199"/>
      <c r="AG17" s="199"/>
      <c r="AH17" s="199"/>
      <c r="AJ17" s="121"/>
      <c r="AL17" s="120"/>
      <c r="AM17" s="120"/>
      <c r="AN17" s="120"/>
      <c r="AO17" s="120"/>
    </row>
    <row r="18" spans="1:41" ht="18.75" customHeight="1" x14ac:dyDescent="0.25">
      <c r="A18" s="126"/>
      <c r="B18" s="126"/>
      <c r="C18" s="219" t="s">
        <v>580</v>
      </c>
      <c r="D18" s="451">
        <v>42095</v>
      </c>
      <c r="E18" s="451"/>
      <c r="F18" s="204"/>
      <c r="G18" s="452" t="s">
        <v>579</v>
      </c>
      <c r="H18" s="452"/>
      <c r="I18" s="452"/>
      <c r="J18" s="128"/>
      <c r="K18" s="126"/>
      <c r="T18" s="447"/>
      <c r="U18" s="126"/>
      <c r="V18" s="202"/>
      <c r="W18" s="209"/>
      <c r="X18" s="208"/>
      <c r="Y18" s="207"/>
      <c r="Z18" s="206"/>
      <c r="AA18" s="206"/>
      <c r="AB18" s="206"/>
      <c r="AC18" s="214"/>
      <c r="AD18" s="207"/>
      <c r="AE18" s="199"/>
      <c r="AF18" s="199"/>
      <c r="AG18" s="199"/>
      <c r="AH18" s="199"/>
      <c r="AJ18" s="121"/>
      <c r="AL18" s="120"/>
      <c r="AM18" s="120"/>
      <c r="AN18" s="120"/>
      <c r="AO18" s="120"/>
    </row>
    <row r="19" spans="1:41" ht="6" customHeight="1" x14ac:dyDescent="0.25">
      <c r="A19" s="126"/>
      <c r="B19" s="126"/>
      <c r="C19" s="224"/>
      <c r="D19" s="223"/>
      <c r="E19" s="126"/>
      <c r="F19" s="126"/>
      <c r="G19" s="126"/>
      <c r="H19" s="126"/>
      <c r="I19" s="126"/>
      <c r="J19" s="128"/>
      <c r="K19" s="126"/>
      <c r="T19" s="447"/>
      <c r="U19" s="126"/>
      <c r="V19" s="202"/>
      <c r="W19" s="209"/>
      <c r="X19" s="208"/>
      <c r="Y19" s="207"/>
      <c r="Z19" s="206"/>
      <c r="AA19" s="206"/>
      <c r="AB19" s="206"/>
      <c r="AC19" s="214"/>
      <c r="AD19" s="207"/>
      <c r="AE19" s="199"/>
      <c r="AF19" s="199"/>
      <c r="AG19" s="199"/>
      <c r="AH19" s="199"/>
      <c r="AJ19" s="121"/>
      <c r="AL19" s="120"/>
      <c r="AM19" s="120"/>
      <c r="AN19" s="120"/>
      <c r="AO19" s="120"/>
    </row>
    <row r="20" spans="1:41" ht="18.75" customHeight="1" x14ac:dyDescent="0.25">
      <c r="A20" s="126"/>
      <c r="B20" s="126"/>
      <c r="C20" s="219" t="s">
        <v>578</v>
      </c>
      <c r="D20" s="444"/>
      <c r="E20" s="444"/>
      <c r="F20" s="444"/>
      <c r="G20" s="444"/>
      <c r="H20" s="444"/>
      <c r="I20" s="444"/>
      <c r="J20" s="128"/>
      <c r="K20" s="126"/>
      <c r="T20" s="447"/>
      <c r="U20" s="126"/>
      <c r="V20" s="202"/>
      <c r="W20" s="209"/>
      <c r="X20" s="208"/>
      <c r="Y20" s="207"/>
      <c r="Z20" s="206"/>
      <c r="AA20" s="206"/>
      <c r="AB20" s="206"/>
      <c r="AC20" s="214"/>
      <c r="AD20" s="207"/>
      <c r="AE20" s="199"/>
      <c r="AF20" s="199"/>
      <c r="AG20" s="199"/>
      <c r="AH20" s="199"/>
      <c r="AJ20" s="121"/>
      <c r="AL20" s="120"/>
      <c r="AM20" s="120"/>
      <c r="AN20" s="120"/>
      <c r="AO20" s="120"/>
    </row>
    <row r="21" spans="1:41" ht="6" customHeight="1" x14ac:dyDescent="0.25">
      <c r="A21" s="126"/>
      <c r="B21" s="126"/>
      <c r="C21" s="224"/>
      <c r="D21" s="223"/>
      <c r="E21" s="126"/>
      <c r="F21" s="126"/>
      <c r="G21" s="126"/>
      <c r="H21" s="126"/>
      <c r="I21" s="126"/>
      <c r="J21" s="128"/>
      <c r="K21" s="126"/>
      <c r="T21" s="447"/>
      <c r="U21" s="126"/>
      <c r="V21" s="202"/>
      <c r="W21" s="209"/>
      <c r="X21" s="208"/>
      <c r="Y21" s="207"/>
      <c r="Z21" s="206"/>
      <c r="AA21" s="206"/>
      <c r="AB21" s="206"/>
      <c r="AC21" s="214"/>
      <c r="AD21" s="207"/>
      <c r="AE21" s="199"/>
      <c r="AF21" s="199"/>
      <c r="AG21" s="199"/>
      <c r="AH21" s="199"/>
      <c r="AJ21" s="121"/>
      <c r="AL21" s="120"/>
      <c r="AM21" s="120"/>
      <c r="AN21" s="120"/>
      <c r="AO21" s="120"/>
    </row>
    <row r="22" spans="1:41" ht="18.75" customHeight="1" x14ac:dyDescent="0.25">
      <c r="A22" s="126"/>
      <c r="B22" s="126"/>
      <c r="C22" s="219"/>
      <c r="D22" s="444"/>
      <c r="E22" s="444"/>
      <c r="F22" s="444"/>
      <c r="G22" s="444"/>
      <c r="H22" s="444"/>
      <c r="I22" s="444"/>
      <c r="J22" s="128"/>
      <c r="K22" s="126"/>
      <c r="M22" s="111" t="s">
        <v>577</v>
      </c>
      <c r="N22" s="111" t="s">
        <v>576</v>
      </c>
      <c r="O22" s="111" t="s">
        <v>575</v>
      </c>
      <c r="T22" s="447"/>
      <c r="U22" s="126"/>
      <c r="V22" s="202"/>
      <c r="W22" s="209"/>
      <c r="X22" s="208"/>
      <c r="Y22" s="207"/>
      <c r="Z22" s="206"/>
      <c r="AA22" s="206"/>
      <c r="AB22" s="206"/>
      <c r="AC22" s="214"/>
      <c r="AD22" s="207"/>
      <c r="AE22" s="199"/>
      <c r="AF22" s="199"/>
      <c r="AG22" s="199"/>
      <c r="AH22" s="199"/>
      <c r="AJ22" s="121"/>
      <c r="AL22" s="120"/>
      <c r="AM22" s="120"/>
      <c r="AN22" s="120"/>
      <c r="AO22" s="120"/>
    </row>
    <row r="23" spans="1:41" ht="6" customHeight="1" x14ac:dyDescent="0.25">
      <c r="A23" s="126"/>
      <c r="B23" s="126"/>
      <c r="C23" s="224"/>
      <c r="D23" s="223"/>
      <c r="E23" s="126"/>
      <c r="F23" s="126"/>
      <c r="G23" s="126"/>
      <c r="H23" s="126"/>
      <c r="I23" s="126"/>
      <c r="J23" s="128"/>
      <c r="K23" s="126"/>
      <c r="T23" s="447"/>
      <c r="U23" s="126"/>
      <c r="V23" s="202"/>
      <c r="W23" s="209"/>
      <c r="X23" s="208"/>
      <c r="Y23" s="207"/>
      <c r="Z23" s="206"/>
      <c r="AA23" s="206"/>
      <c r="AB23" s="206"/>
      <c r="AC23" s="214"/>
      <c r="AD23" s="207"/>
      <c r="AE23" s="199"/>
      <c r="AF23" s="199"/>
      <c r="AG23" s="199"/>
      <c r="AH23" s="199"/>
      <c r="AJ23" s="121"/>
      <c r="AL23" s="120"/>
      <c r="AM23" s="120"/>
      <c r="AN23" s="120"/>
      <c r="AO23" s="120"/>
    </row>
    <row r="24" spans="1:41" ht="18.75" customHeight="1" x14ac:dyDescent="0.25">
      <c r="A24" s="126"/>
      <c r="B24" s="126"/>
      <c r="C24" s="226" t="s">
        <v>800</v>
      </c>
      <c r="D24" s="225"/>
      <c r="E24" s="217"/>
      <c r="F24" s="217"/>
      <c r="G24" s="445" t="s">
        <v>591</v>
      </c>
      <c r="H24" s="445"/>
      <c r="I24" s="225"/>
      <c r="J24" s="128"/>
      <c r="K24" s="126"/>
      <c r="M24" s="111" t="s">
        <v>573</v>
      </c>
      <c r="N24" s="111" t="s">
        <v>572</v>
      </c>
      <c r="O24" s="111" t="s">
        <v>571</v>
      </c>
      <c r="P24" s="111" t="s">
        <v>570</v>
      </c>
      <c r="R24" s="111" t="s">
        <v>30</v>
      </c>
      <c r="S24" s="111" t="s">
        <v>549</v>
      </c>
      <c r="T24" s="447"/>
      <c r="U24" s="126"/>
      <c r="V24" s="202"/>
      <c r="W24" s="209"/>
      <c r="X24" s="208"/>
      <c r="Y24" s="207"/>
      <c r="Z24" s="206"/>
      <c r="AA24" s="206"/>
      <c r="AB24" s="206"/>
      <c r="AC24" s="214"/>
      <c r="AD24" s="207"/>
      <c r="AE24" s="199"/>
      <c r="AF24" s="199"/>
      <c r="AG24" s="199"/>
      <c r="AH24" s="199"/>
      <c r="AJ24" s="121"/>
      <c r="AL24" s="120"/>
      <c r="AM24" s="120"/>
      <c r="AN24" s="120"/>
      <c r="AO24" s="120"/>
    </row>
    <row r="25" spans="1:41" ht="6" customHeight="1" x14ac:dyDescent="0.25">
      <c r="A25" s="126"/>
      <c r="B25" s="126"/>
      <c r="C25" s="224"/>
      <c r="D25" s="223"/>
      <c r="E25" s="126"/>
      <c r="F25" s="126"/>
      <c r="G25" s="126"/>
      <c r="H25" s="126"/>
      <c r="I25" s="126"/>
      <c r="J25" s="128"/>
      <c r="K25" s="126"/>
      <c r="T25" s="447"/>
      <c r="U25" s="126"/>
      <c r="V25" s="202"/>
      <c r="W25" s="209"/>
      <c r="X25" s="208"/>
      <c r="Y25" s="207"/>
      <c r="Z25" s="206"/>
      <c r="AA25" s="206"/>
      <c r="AB25" s="206"/>
      <c r="AC25" s="214"/>
      <c r="AD25" s="207"/>
      <c r="AE25" s="199"/>
      <c r="AF25" s="199"/>
      <c r="AG25" s="199"/>
      <c r="AH25" s="199"/>
      <c r="AJ25" s="121"/>
      <c r="AL25" s="120"/>
      <c r="AM25" s="120"/>
      <c r="AN25" s="120"/>
      <c r="AO25" s="120"/>
    </row>
    <row r="26" spans="1:41" ht="18.75" customHeight="1" x14ac:dyDescent="0.25">
      <c r="A26" s="126"/>
      <c r="B26" s="126"/>
      <c r="C26" s="219" t="s">
        <v>574</v>
      </c>
      <c r="D26" s="225"/>
      <c r="E26" s="217"/>
      <c r="F26" s="217"/>
      <c r="H26" s="216" t="s">
        <v>569</v>
      </c>
      <c r="I26" s="215"/>
      <c r="J26" s="128"/>
      <c r="K26" s="126"/>
      <c r="M26" s="111" t="s">
        <v>573</v>
      </c>
      <c r="N26" s="111" t="s">
        <v>572</v>
      </c>
      <c r="O26" s="111" t="s">
        <v>571</v>
      </c>
      <c r="P26" s="111" t="s">
        <v>570</v>
      </c>
      <c r="R26" s="111" t="s">
        <v>30</v>
      </c>
      <c r="S26" s="111" t="s">
        <v>549</v>
      </c>
      <c r="T26" s="447"/>
      <c r="U26" s="126"/>
      <c r="V26" s="202"/>
      <c r="W26" s="209"/>
      <c r="X26" s="208"/>
      <c r="Y26" s="207"/>
      <c r="Z26" s="206"/>
      <c r="AA26" s="206"/>
      <c r="AB26" s="206"/>
      <c r="AC26" s="214"/>
      <c r="AD26" s="207"/>
      <c r="AE26" s="199"/>
      <c r="AF26" s="199"/>
      <c r="AG26" s="199"/>
      <c r="AH26" s="199"/>
      <c r="AJ26" s="121"/>
      <c r="AL26" s="120"/>
      <c r="AM26" s="120"/>
      <c r="AN26" s="120"/>
      <c r="AO26" s="120"/>
    </row>
    <row r="27" spans="1:41" ht="6" customHeight="1" x14ac:dyDescent="0.25">
      <c r="A27" s="126"/>
      <c r="B27" s="126"/>
      <c r="C27" s="224"/>
      <c r="D27" s="223"/>
      <c r="E27" s="126"/>
      <c r="F27" s="126"/>
      <c r="G27" s="126"/>
      <c r="H27" s="126"/>
      <c r="I27" s="126"/>
      <c r="J27" s="128"/>
      <c r="K27" s="126"/>
      <c r="T27" s="447"/>
      <c r="U27" s="126"/>
      <c r="V27" s="202"/>
      <c r="W27" s="209"/>
      <c r="X27" s="208"/>
      <c r="Y27" s="207"/>
      <c r="Z27" s="206"/>
      <c r="AA27" s="206"/>
      <c r="AB27" s="206"/>
      <c r="AC27" s="214"/>
      <c r="AD27" s="207"/>
      <c r="AE27" s="199"/>
      <c r="AF27" s="199"/>
      <c r="AG27" s="199"/>
      <c r="AH27" s="199"/>
      <c r="AJ27" s="121"/>
      <c r="AL27" s="120"/>
      <c r="AM27" s="120"/>
      <c r="AN27" s="120"/>
      <c r="AO27" s="120"/>
    </row>
    <row r="28" spans="1:41" ht="18.75" hidden="1" customHeight="1" x14ac:dyDescent="0.25">
      <c r="A28" s="126"/>
      <c r="B28" s="126"/>
      <c r="C28" s="219" t="s">
        <v>592</v>
      </c>
      <c r="D28" s="222"/>
      <c r="E28" s="220"/>
      <c r="F28" s="220"/>
      <c r="G28" s="204"/>
      <c r="H28" s="204" t="s">
        <v>593</v>
      </c>
      <c r="I28" s="221"/>
      <c r="J28" s="128"/>
      <c r="K28" s="126"/>
      <c r="T28" s="447"/>
      <c r="U28" s="126"/>
      <c r="V28" s="202"/>
      <c r="W28" s="209"/>
      <c r="X28" s="208"/>
      <c r="Y28" s="207"/>
      <c r="Z28" s="206"/>
      <c r="AA28" s="206"/>
      <c r="AB28" s="206"/>
      <c r="AC28" s="214"/>
      <c r="AD28" s="207"/>
      <c r="AE28" s="199"/>
      <c r="AF28" s="199"/>
      <c r="AG28" s="199"/>
      <c r="AH28" s="199"/>
      <c r="AJ28" s="121"/>
      <c r="AL28" s="120"/>
      <c r="AM28" s="120"/>
      <c r="AN28" s="120"/>
      <c r="AO28" s="120"/>
    </row>
    <row r="29" spans="1:41" ht="6" hidden="1" customHeight="1" x14ac:dyDescent="0.25">
      <c r="A29" s="126"/>
      <c r="B29" s="126"/>
      <c r="C29" s="129"/>
      <c r="D29" s="126"/>
      <c r="E29" s="126"/>
      <c r="F29" s="126"/>
      <c r="G29" s="126"/>
      <c r="H29" s="126"/>
      <c r="I29" s="126"/>
      <c r="J29" s="128"/>
      <c r="K29" s="126"/>
      <c r="T29" s="203"/>
      <c r="U29" s="126"/>
      <c r="V29" s="210"/>
      <c r="W29" s="209"/>
      <c r="X29" s="208"/>
      <c r="Y29" s="207"/>
      <c r="Z29" s="206"/>
      <c r="AA29" s="206"/>
      <c r="AB29" s="206"/>
      <c r="AC29" s="205"/>
      <c r="AD29" s="205"/>
      <c r="AE29" s="199"/>
      <c r="AF29" s="199"/>
      <c r="AG29" s="199"/>
      <c r="AH29" s="199"/>
      <c r="AJ29" s="121"/>
      <c r="AL29" s="120"/>
      <c r="AM29" s="120"/>
      <c r="AN29" s="120"/>
      <c r="AO29" s="120"/>
    </row>
    <row r="30" spans="1:41" ht="18.75" hidden="1" customHeight="1" x14ac:dyDescent="0.25">
      <c r="A30" s="126"/>
      <c r="B30" s="126"/>
      <c r="C30" s="219" t="s">
        <v>593</v>
      </c>
      <c r="D30" s="218"/>
      <c r="E30" s="217"/>
      <c r="F30" s="217"/>
      <c r="G30" s="204"/>
      <c r="J30" s="128"/>
      <c r="K30" s="126"/>
      <c r="T30" s="203"/>
      <c r="U30" s="126"/>
      <c r="V30" s="202"/>
      <c r="W30" s="209"/>
      <c r="X30" s="208"/>
      <c r="Y30" s="207"/>
      <c r="Z30" s="206"/>
      <c r="AA30" s="206"/>
      <c r="AB30" s="206"/>
      <c r="AC30" s="214"/>
      <c r="AD30" s="207"/>
      <c r="AE30" s="199"/>
      <c r="AF30" s="199"/>
      <c r="AG30" s="199"/>
      <c r="AH30" s="199"/>
      <c r="AJ30" s="121"/>
      <c r="AL30" s="120"/>
      <c r="AM30" s="120"/>
      <c r="AN30" s="120"/>
      <c r="AO30" s="120"/>
    </row>
    <row r="31" spans="1:41" ht="13.5" customHeight="1" x14ac:dyDescent="0.25">
      <c r="A31" s="126"/>
      <c r="B31" s="126"/>
      <c r="C31" s="213"/>
      <c r="D31" s="212"/>
      <c r="E31" s="212"/>
      <c r="F31" s="212"/>
      <c r="G31" s="212"/>
      <c r="H31" s="212"/>
      <c r="I31" s="212"/>
      <c r="J31" s="211"/>
      <c r="K31" s="126"/>
      <c r="T31" s="203"/>
      <c r="U31" s="126"/>
      <c r="V31" s="210"/>
      <c r="W31" s="209"/>
      <c r="X31" s="208"/>
      <c r="Y31" s="207"/>
      <c r="Z31" s="206"/>
      <c r="AA31" s="206"/>
      <c r="AB31" s="206"/>
      <c r="AC31" s="205"/>
      <c r="AD31" s="205"/>
      <c r="AE31" s="199"/>
      <c r="AF31" s="199"/>
      <c r="AG31" s="199"/>
      <c r="AH31" s="199"/>
      <c r="AJ31" s="121"/>
      <c r="AL31" s="120"/>
      <c r="AM31" s="120"/>
      <c r="AN31" s="120"/>
      <c r="AO31" s="120"/>
    </row>
    <row r="32" spans="1:41" s="126" customFormat="1" ht="12" customHeight="1" x14ac:dyDescent="0.25">
      <c r="B32" s="134"/>
      <c r="C32" s="204"/>
      <c r="T32" s="203"/>
      <c r="W32" s="202"/>
      <c r="X32" s="199"/>
      <c r="Y32" s="199"/>
      <c r="Z32" s="201"/>
      <c r="AA32" s="201"/>
      <c r="AB32" s="201"/>
      <c r="AC32" s="199"/>
      <c r="AD32" s="199"/>
      <c r="AE32" s="200"/>
      <c r="AF32" s="199"/>
      <c r="AG32" s="199"/>
      <c r="AH32" s="199"/>
      <c r="AJ32" s="198"/>
      <c r="AK32" s="113"/>
      <c r="AL32" s="198"/>
      <c r="AM32" s="198"/>
      <c r="AN32" s="198"/>
      <c r="AO32" s="198"/>
    </row>
    <row r="33" spans="1:41" s="184" customFormat="1" ht="43.5" customHeight="1" x14ac:dyDescent="0.3">
      <c r="A33" s="126"/>
      <c r="B33" s="134"/>
      <c r="C33" s="197" t="s">
        <v>568</v>
      </c>
      <c r="D33" s="196"/>
      <c r="E33" s="195" t="s">
        <v>567</v>
      </c>
      <c r="F33" s="195" t="s">
        <v>563</v>
      </c>
      <c r="G33" s="195" t="s">
        <v>562</v>
      </c>
      <c r="H33" s="194"/>
      <c r="I33" s="194"/>
      <c r="J33" s="193"/>
      <c r="K33" s="192"/>
      <c r="M33" s="191"/>
      <c r="N33" s="190"/>
      <c r="O33" s="189"/>
      <c r="W33" s="188"/>
      <c r="X33" s="188"/>
      <c r="Y33" s="188"/>
      <c r="Z33" s="188"/>
      <c r="AA33" s="188"/>
      <c r="AB33" s="188"/>
      <c r="AC33" s="188"/>
      <c r="AD33" s="188"/>
      <c r="AE33" s="188"/>
      <c r="AF33" s="188"/>
      <c r="AG33" s="188"/>
      <c r="AH33" s="188"/>
      <c r="AJ33" s="187"/>
      <c r="AK33" s="186"/>
      <c r="AL33" s="185"/>
      <c r="AM33" s="185"/>
      <c r="AN33" s="185"/>
      <c r="AO33" s="185"/>
    </row>
    <row r="34" spans="1:41" s="148" customFormat="1" ht="21.75" customHeight="1" x14ac:dyDescent="0.25">
      <c r="A34" s="156"/>
      <c r="B34" s="155"/>
      <c r="C34" s="164" t="s">
        <v>566</v>
      </c>
      <c r="D34" s="168"/>
      <c r="E34" s="176">
        <v>0.85</v>
      </c>
      <c r="F34" s="183">
        <f>'SAISIE HPA'!AA463</f>
        <v>1</v>
      </c>
      <c r="G34" s="160" t="str">
        <f>IF(F34&gt;=E34,"OUI","NON")</f>
        <v>OUI</v>
      </c>
      <c r="H34" s="156"/>
      <c r="I34" s="156"/>
      <c r="J34" s="157"/>
      <c r="M34" s="156"/>
      <c r="N34" s="130"/>
      <c r="V34" s="149"/>
      <c r="W34" s="149"/>
      <c r="X34" s="149"/>
      <c r="Y34" s="149"/>
      <c r="Z34" s="149"/>
      <c r="AA34" s="149"/>
      <c r="AB34" s="149"/>
      <c r="AC34" s="149"/>
      <c r="AD34" s="149"/>
      <c r="AE34" s="149"/>
      <c r="AF34" s="149"/>
      <c r="AG34" s="149"/>
      <c r="AI34" s="138"/>
      <c r="AJ34" s="137"/>
      <c r="AK34" s="136"/>
      <c r="AL34" s="136"/>
      <c r="AM34" s="136"/>
      <c r="AN34" s="136"/>
    </row>
    <row r="35" spans="1:41" s="148" customFormat="1" ht="12" customHeight="1" x14ac:dyDescent="0.25">
      <c r="A35" s="156"/>
      <c r="B35" s="146"/>
      <c r="C35" s="182"/>
      <c r="D35" s="181"/>
      <c r="E35" s="180"/>
      <c r="F35" s="179"/>
      <c r="G35" s="156"/>
      <c r="H35" s="156"/>
      <c r="I35" s="156"/>
      <c r="J35" s="157"/>
      <c r="M35" s="156"/>
      <c r="N35" s="130"/>
      <c r="V35" s="149"/>
      <c r="W35" s="149"/>
      <c r="X35" s="149"/>
      <c r="Y35" s="149"/>
      <c r="Z35" s="149"/>
      <c r="AA35" s="149"/>
      <c r="AB35" s="149"/>
      <c r="AC35" s="149"/>
      <c r="AD35" s="149"/>
      <c r="AE35" s="149"/>
      <c r="AF35" s="149"/>
      <c r="AG35" s="149"/>
      <c r="AI35" s="138"/>
      <c r="AJ35" s="137"/>
      <c r="AK35" s="136"/>
      <c r="AL35" s="136"/>
      <c r="AM35" s="136"/>
      <c r="AN35" s="136"/>
    </row>
    <row r="36" spans="1:41" ht="35.25" customHeight="1" x14ac:dyDescent="0.25">
      <c r="A36" s="126"/>
      <c r="B36" s="134"/>
      <c r="C36" s="446" t="s">
        <v>565</v>
      </c>
      <c r="D36" s="446"/>
      <c r="E36" s="177" t="s">
        <v>564</v>
      </c>
      <c r="F36" s="178" t="s">
        <v>563</v>
      </c>
      <c r="G36" s="177" t="s">
        <v>562</v>
      </c>
      <c r="H36" s="126"/>
      <c r="I36" s="126"/>
      <c r="J36" s="128"/>
      <c r="K36" s="126"/>
      <c r="M36" s="131"/>
      <c r="N36" s="130"/>
      <c r="AJ36" s="121"/>
      <c r="AL36" s="120"/>
      <c r="AM36" s="120"/>
      <c r="AN36" s="120"/>
      <c r="AO36" s="120"/>
    </row>
    <row r="37" spans="1:41" s="148" customFormat="1" ht="18" customHeight="1" x14ac:dyDescent="0.25">
      <c r="A37" s="156"/>
      <c r="B37" s="155"/>
      <c r="C37" s="164" t="s">
        <v>20</v>
      </c>
      <c r="D37" s="173"/>
      <c r="E37" s="176">
        <v>0.8</v>
      </c>
      <c r="F37" s="161">
        <f>'SAISIE HPA'!AI459</f>
        <v>1</v>
      </c>
      <c r="G37" s="160" t="str">
        <f>IF(F37&gt;=E37,"OUI","NON")</f>
        <v>OUI</v>
      </c>
      <c r="H37" s="156"/>
      <c r="I37" s="156"/>
      <c r="J37" s="157"/>
      <c r="K37" s="156"/>
      <c r="M37" s="156"/>
      <c r="N37" s="130"/>
      <c r="W37" s="149"/>
      <c r="X37" s="149"/>
      <c r="Y37" s="149"/>
      <c r="Z37" s="149"/>
      <c r="AA37" s="149"/>
      <c r="AB37" s="149"/>
      <c r="AC37" s="149"/>
      <c r="AD37" s="149"/>
      <c r="AE37" s="149"/>
      <c r="AF37" s="149"/>
      <c r="AG37" s="149"/>
      <c r="AH37" s="149"/>
      <c r="AJ37" s="138"/>
      <c r="AK37" s="137"/>
      <c r="AL37" s="136"/>
      <c r="AM37" s="136"/>
      <c r="AN37" s="136"/>
      <c r="AO37" s="136"/>
    </row>
    <row r="38" spans="1:41" s="148" customFormat="1" ht="18" customHeight="1" x14ac:dyDescent="0.25">
      <c r="A38" s="156"/>
      <c r="B38" s="155"/>
      <c r="C38" s="164" t="s">
        <v>21</v>
      </c>
      <c r="D38" s="173"/>
      <c r="E38" s="162">
        <v>0.8</v>
      </c>
      <c r="F38" s="175">
        <f>'SAISIE HPA'!AQ459</f>
        <v>1</v>
      </c>
      <c r="G38" s="160" t="str">
        <f>IF(F38&gt;=E38,"OUI","NON")</f>
        <v>OUI</v>
      </c>
      <c r="H38" s="156"/>
      <c r="I38" s="156"/>
      <c r="J38" s="157"/>
      <c r="K38" s="156"/>
      <c r="M38" s="174"/>
      <c r="N38" s="130"/>
      <c r="W38" s="149"/>
      <c r="X38" s="149"/>
      <c r="Y38" s="149"/>
      <c r="Z38" s="149"/>
      <c r="AA38" s="149"/>
      <c r="AB38" s="149"/>
      <c r="AC38" s="149"/>
      <c r="AD38" s="149"/>
      <c r="AE38" s="149"/>
      <c r="AF38" s="149"/>
      <c r="AG38" s="149"/>
      <c r="AH38" s="149"/>
      <c r="AJ38" s="138"/>
      <c r="AK38" s="137"/>
      <c r="AL38" s="136"/>
      <c r="AM38" s="136"/>
      <c r="AN38" s="136"/>
      <c r="AO38" s="136"/>
    </row>
    <row r="39" spans="1:41" s="148" customFormat="1" ht="18" customHeight="1" x14ac:dyDescent="0.25">
      <c r="A39" s="156"/>
      <c r="B39" s="155"/>
      <c r="C39" s="164" t="s">
        <v>561</v>
      </c>
      <c r="D39" s="173"/>
      <c r="E39" s="162">
        <v>0.95</v>
      </c>
      <c r="F39" s="172">
        <f>'SAISIE HPA'!AY459</f>
        <v>1</v>
      </c>
      <c r="G39" s="160" t="str">
        <f>IF(F39&gt;=E39,"OUI","NON")</f>
        <v>OUI</v>
      </c>
      <c r="H39" s="156"/>
      <c r="I39" s="156"/>
      <c r="J39" s="157"/>
      <c r="K39" s="156"/>
      <c r="W39" s="149"/>
      <c r="X39" s="149"/>
      <c r="Y39" s="149"/>
      <c r="Z39" s="149"/>
      <c r="AA39" s="149"/>
      <c r="AB39" s="149"/>
      <c r="AC39" s="149"/>
      <c r="AD39" s="149"/>
      <c r="AE39" s="149"/>
      <c r="AF39" s="149"/>
      <c r="AG39" s="149"/>
      <c r="AH39" s="149"/>
      <c r="AJ39" s="138"/>
      <c r="AK39" s="137"/>
      <c r="AL39" s="136"/>
      <c r="AM39" s="136"/>
      <c r="AN39" s="136"/>
      <c r="AO39" s="136"/>
    </row>
    <row r="40" spans="1:41" s="148" customFormat="1" ht="18" customHeight="1" x14ac:dyDescent="0.25">
      <c r="A40" s="156"/>
      <c r="B40" s="155"/>
      <c r="C40" s="169" t="s">
        <v>560</v>
      </c>
      <c r="D40" s="168"/>
      <c r="E40" s="167"/>
      <c r="F40" s="166">
        <f>'SAISIE HPA'!BW459</f>
        <v>1</v>
      </c>
      <c r="G40" s="171"/>
      <c r="H40" s="158"/>
      <c r="I40" s="156"/>
      <c r="J40" s="157"/>
      <c r="K40" s="156"/>
      <c r="W40" s="149"/>
      <c r="X40" s="149"/>
      <c r="Y40" s="149"/>
      <c r="Z40" s="149"/>
      <c r="AA40" s="149"/>
      <c r="AB40" s="149"/>
      <c r="AC40" s="149"/>
      <c r="AD40" s="149"/>
      <c r="AE40" s="149"/>
      <c r="AF40" s="149"/>
      <c r="AG40" s="149"/>
      <c r="AH40" s="149"/>
      <c r="AJ40" s="138"/>
      <c r="AK40" s="137"/>
      <c r="AL40" s="136"/>
      <c r="AM40" s="136"/>
      <c r="AN40" s="136"/>
      <c r="AO40" s="136"/>
    </row>
    <row r="41" spans="1:41" s="148" customFormat="1" ht="18" customHeight="1" x14ac:dyDescent="0.25">
      <c r="A41" s="156"/>
      <c r="B41" s="155"/>
      <c r="C41" s="169" t="s">
        <v>559</v>
      </c>
      <c r="D41" s="168"/>
      <c r="E41" s="167"/>
      <c r="F41" s="166">
        <f>'SAISIE HPA'!CE459</f>
        <v>1</v>
      </c>
      <c r="G41" s="170"/>
      <c r="H41" s="158"/>
      <c r="I41" s="156"/>
      <c r="J41" s="157"/>
      <c r="K41" s="156"/>
      <c r="W41" s="149"/>
      <c r="X41" s="149"/>
      <c r="Y41" s="149"/>
      <c r="Z41" s="149"/>
      <c r="AA41" s="149"/>
      <c r="AB41" s="149"/>
      <c r="AC41" s="149"/>
      <c r="AD41" s="149"/>
      <c r="AE41" s="149"/>
      <c r="AF41" s="149"/>
      <c r="AG41" s="149"/>
      <c r="AH41" s="149"/>
      <c r="AJ41" s="138"/>
      <c r="AK41" s="137"/>
      <c r="AL41" s="136"/>
      <c r="AM41" s="136"/>
      <c r="AN41" s="136"/>
      <c r="AO41" s="136"/>
    </row>
    <row r="42" spans="1:41" s="148" customFormat="1" ht="18" customHeight="1" x14ac:dyDescent="0.25">
      <c r="A42" s="156"/>
      <c r="B42" s="155"/>
      <c r="C42" s="169" t="s">
        <v>558</v>
      </c>
      <c r="D42" s="168"/>
      <c r="E42" s="167"/>
      <c r="F42" s="166">
        <f>'SAISIE HPA'!CM459</f>
        <v>1</v>
      </c>
      <c r="G42" s="165"/>
      <c r="H42" s="158"/>
      <c r="I42" s="156"/>
      <c r="J42" s="157"/>
      <c r="K42" s="156"/>
      <c r="W42" s="149"/>
      <c r="X42" s="149"/>
      <c r="Y42" s="149"/>
      <c r="Z42" s="149"/>
      <c r="AA42" s="149"/>
      <c r="AB42" s="149"/>
      <c r="AC42" s="149"/>
      <c r="AD42" s="149"/>
      <c r="AE42" s="149"/>
      <c r="AF42" s="149"/>
      <c r="AG42" s="149"/>
      <c r="AH42" s="149"/>
      <c r="AJ42" s="138"/>
      <c r="AK42" s="137"/>
      <c r="AL42" s="136"/>
      <c r="AM42" s="136"/>
      <c r="AN42" s="136"/>
      <c r="AO42" s="136"/>
    </row>
    <row r="43" spans="1:41" s="148" customFormat="1" ht="18" customHeight="1" x14ac:dyDescent="0.25">
      <c r="A43" s="156"/>
      <c r="B43" s="155"/>
      <c r="C43" s="164" t="s">
        <v>23</v>
      </c>
      <c r="D43" s="163"/>
      <c r="E43" s="162">
        <v>0.8</v>
      </c>
      <c r="F43" s="161">
        <f>'SAISIE HPA'!BG459</f>
        <v>1</v>
      </c>
      <c r="G43" s="160" t="str">
        <f>IF(F43&gt;=E43,"OUI","NON")</f>
        <v>OUI</v>
      </c>
      <c r="H43" s="158"/>
      <c r="I43" s="156"/>
      <c r="J43" s="157"/>
      <c r="K43" s="156"/>
      <c r="W43" s="149"/>
      <c r="X43" s="149"/>
      <c r="Y43" s="149"/>
      <c r="Z43" s="149"/>
      <c r="AA43" s="149"/>
      <c r="AB43" s="149"/>
      <c r="AC43" s="149"/>
      <c r="AD43" s="149"/>
      <c r="AE43" s="149"/>
      <c r="AF43" s="149"/>
      <c r="AG43" s="149"/>
      <c r="AH43" s="149"/>
      <c r="AJ43" s="138"/>
      <c r="AK43" s="137"/>
      <c r="AL43" s="136"/>
      <c r="AM43" s="136"/>
      <c r="AN43" s="136"/>
      <c r="AO43" s="136"/>
    </row>
    <row r="44" spans="1:41" s="148" customFormat="1" ht="18" customHeight="1" x14ac:dyDescent="0.25">
      <c r="A44" s="156"/>
      <c r="B44" s="155"/>
      <c r="C44" s="164" t="s">
        <v>24</v>
      </c>
      <c r="D44" s="163"/>
      <c r="E44" s="162">
        <v>0.8</v>
      </c>
      <c r="F44" s="161">
        <f>'SAISIE HPA'!BO459</f>
        <v>1</v>
      </c>
      <c r="G44" s="160" t="str">
        <f>IF(F44&gt;=E44,"OUI","NON")</f>
        <v>OUI</v>
      </c>
      <c r="H44" s="158"/>
      <c r="I44" s="156"/>
      <c r="J44" s="157"/>
      <c r="K44" s="156"/>
      <c r="W44" s="149"/>
      <c r="X44" s="149"/>
      <c r="Y44" s="149"/>
      <c r="Z44" s="149"/>
      <c r="AA44" s="149"/>
      <c r="AB44" s="149"/>
      <c r="AC44" s="149"/>
      <c r="AD44" s="149"/>
      <c r="AE44" s="149"/>
      <c r="AF44" s="149"/>
      <c r="AG44" s="149"/>
      <c r="AH44" s="149"/>
      <c r="AJ44" s="138"/>
      <c r="AK44" s="137"/>
      <c r="AL44" s="136"/>
      <c r="AM44" s="136"/>
      <c r="AN44" s="136"/>
      <c r="AO44" s="136"/>
    </row>
    <row r="45" spans="1:41" s="148" customFormat="1" ht="18" customHeight="1" x14ac:dyDescent="0.25">
      <c r="A45" s="156"/>
      <c r="B45" s="155"/>
      <c r="C45" s="159"/>
      <c r="D45" s="156"/>
      <c r="E45" s="156"/>
      <c r="F45" s="158"/>
      <c r="G45" s="158"/>
      <c r="H45" s="158"/>
      <c r="I45" s="156"/>
      <c r="J45" s="157"/>
      <c r="K45" s="156"/>
      <c r="W45" s="149"/>
      <c r="X45" s="149"/>
      <c r="Y45" s="149"/>
      <c r="Z45" s="149"/>
      <c r="AA45" s="149"/>
      <c r="AB45" s="149"/>
      <c r="AC45" s="149"/>
      <c r="AD45" s="149"/>
      <c r="AE45" s="149"/>
      <c r="AF45" s="149"/>
      <c r="AG45" s="149"/>
      <c r="AH45" s="149"/>
      <c r="AJ45" s="138"/>
      <c r="AK45" s="137"/>
      <c r="AL45" s="136"/>
      <c r="AM45" s="136"/>
      <c r="AN45" s="136"/>
      <c r="AO45" s="136"/>
    </row>
    <row r="46" spans="1:41" s="148" customFormat="1" ht="18" customHeight="1" x14ac:dyDescent="0.25">
      <c r="A46" s="156"/>
      <c r="B46" s="155"/>
      <c r="C46" s="443" t="s">
        <v>557</v>
      </c>
      <c r="D46" s="443"/>
      <c r="E46" s="443"/>
      <c r="F46" s="443"/>
      <c r="G46" s="154"/>
      <c r="H46" s="153" t="str">
        <f>IF(G46="NON","Cf. détail dans le plan d'actions","")</f>
        <v/>
      </c>
      <c r="I46" s="152"/>
      <c r="J46" s="151"/>
      <c r="K46" s="150"/>
      <c r="W46" s="149"/>
      <c r="X46" s="149"/>
      <c r="Y46" s="149"/>
      <c r="Z46" s="149"/>
      <c r="AA46" s="149"/>
      <c r="AB46" s="149"/>
      <c r="AC46" s="149"/>
      <c r="AD46" s="149"/>
      <c r="AE46" s="149"/>
      <c r="AF46" s="149"/>
      <c r="AG46" s="149"/>
      <c r="AH46" s="149"/>
      <c r="AJ46" s="138"/>
      <c r="AK46" s="137"/>
      <c r="AL46" s="136"/>
      <c r="AM46" s="136"/>
      <c r="AN46" s="136"/>
      <c r="AO46" s="136"/>
    </row>
    <row r="47" spans="1:41" s="135" customFormat="1" ht="13.5" customHeight="1" x14ac:dyDescent="0.25">
      <c r="A47" s="147"/>
      <c r="B47" s="146"/>
      <c r="C47" s="145"/>
      <c r="D47" s="144"/>
      <c r="E47" s="144"/>
      <c r="F47" s="144"/>
      <c r="G47" s="143"/>
      <c r="H47" s="142"/>
      <c r="I47" s="142"/>
      <c r="J47" s="141"/>
      <c r="K47" s="140"/>
      <c r="W47" s="139"/>
      <c r="X47" s="139"/>
      <c r="Y47" s="139"/>
      <c r="Z47" s="139"/>
      <c r="AA47" s="139"/>
      <c r="AB47" s="139"/>
      <c r="AC47" s="139"/>
      <c r="AD47" s="139"/>
      <c r="AE47" s="139"/>
      <c r="AF47" s="139"/>
      <c r="AG47" s="139"/>
      <c r="AH47" s="139"/>
      <c r="AJ47" s="138"/>
      <c r="AK47" s="137"/>
      <c r="AL47" s="136"/>
      <c r="AM47" s="136"/>
      <c r="AN47" s="136"/>
      <c r="AO47" s="136"/>
    </row>
    <row r="48" spans="1:41" ht="8.25" customHeight="1" x14ac:dyDescent="0.25">
      <c r="AJ48" s="121"/>
      <c r="AL48" s="120"/>
      <c r="AM48" s="120"/>
      <c r="AN48" s="120"/>
      <c r="AO48" s="120"/>
    </row>
    <row r="49" spans="1:41" ht="24" customHeight="1" x14ac:dyDescent="0.25">
      <c r="A49" s="126"/>
      <c r="B49" s="134"/>
      <c r="C49" s="443" t="s">
        <v>556</v>
      </c>
      <c r="D49" s="443"/>
      <c r="E49" s="443"/>
      <c r="F49" s="443"/>
      <c r="G49" s="133"/>
      <c r="H49" s="133"/>
      <c r="I49" s="133"/>
      <c r="J49" s="132"/>
      <c r="K49" s="126"/>
      <c r="M49" s="131"/>
      <c r="N49" s="130"/>
      <c r="AJ49" s="121"/>
      <c r="AL49" s="120"/>
      <c r="AM49" s="120"/>
      <c r="AN49" s="120"/>
      <c r="AO49" s="120"/>
    </row>
    <row r="50" spans="1:41" x14ac:dyDescent="0.25">
      <c r="C50" s="129"/>
      <c r="D50" s="126"/>
      <c r="E50" s="126"/>
      <c r="F50" s="126"/>
      <c r="G50" s="126"/>
      <c r="H50" s="126"/>
      <c r="I50" s="126"/>
      <c r="J50" s="128"/>
      <c r="AJ50" s="121"/>
      <c r="AL50" s="120"/>
      <c r="AM50" s="120"/>
      <c r="AN50" s="120"/>
      <c r="AO50" s="120"/>
    </row>
    <row r="51" spans="1:41" x14ac:dyDescent="0.25">
      <c r="C51" s="129"/>
      <c r="D51" s="126"/>
      <c r="E51" s="126"/>
      <c r="F51" s="126"/>
      <c r="G51" s="126"/>
      <c r="H51" s="126"/>
      <c r="I51" s="126"/>
      <c r="J51" s="128"/>
      <c r="AJ51" s="121"/>
      <c r="AL51" s="120"/>
      <c r="AM51" s="120"/>
      <c r="AN51" s="120"/>
      <c r="AO51" s="120"/>
    </row>
    <row r="52" spans="1:41" x14ac:dyDescent="0.25">
      <c r="C52" s="129"/>
      <c r="D52" s="126"/>
      <c r="E52" s="126"/>
      <c r="F52" s="126"/>
      <c r="G52" s="126"/>
      <c r="H52" s="126"/>
      <c r="I52" s="126"/>
      <c r="J52" s="128"/>
      <c r="AJ52" s="121"/>
      <c r="AL52" s="120"/>
      <c r="AM52" s="120"/>
      <c r="AN52" s="120"/>
      <c r="AO52" s="120"/>
    </row>
    <row r="53" spans="1:41" x14ac:dyDescent="0.25">
      <c r="C53" s="129"/>
      <c r="D53" s="126"/>
      <c r="E53" s="126"/>
      <c r="F53" s="126"/>
      <c r="G53" s="126"/>
      <c r="H53" s="126"/>
      <c r="I53" s="126"/>
      <c r="J53" s="128"/>
      <c r="AJ53" s="121"/>
      <c r="AL53" s="120"/>
      <c r="AM53" s="120"/>
      <c r="AN53" s="120"/>
      <c r="AO53" s="120"/>
    </row>
    <row r="54" spans="1:41" x14ac:dyDescent="0.25">
      <c r="C54" s="129"/>
      <c r="D54" s="126"/>
      <c r="E54" s="126"/>
      <c r="F54" s="126"/>
      <c r="G54" s="126"/>
      <c r="H54" s="126"/>
      <c r="I54" s="126"/>
      <c r="J54" s="128"/>
      <c r="AJ54" s="121"/>
      <c r="AL54" s="120"/>
      <c r="AM54" s="120"/>
      <c r="AN54" s="120"/>
      <c r="AO54" s="120"/>
    </row>
    <row r="55" spans="1:41" x14ac:dyDescent="0.25">
      <c r="C55" s="129"/>
      <c r="D55" s="126"/>
      <c r="E55" s="126"/>
      <c r="F55" s="126"/>
      <c r="G55" s="126"/>
      <c r="H55" s="126"/>
      <c r="I55" s="126"/>
      <c r="J55" s="128"/>
      <c r="AJ55" s="121"/>
    </row>
    <row r="56" spans="1:41" x14ac:dyDescent="0.25">
      <c r="C56" s="129"/>
      <c r="D56" s="126"/>
      <c r="E56" s="126"/>
      <c r="F56" s="126"/>
      <c r="G56" s="126"/>
      <c r="H56" s="126"/>
      <c r="I56" s="126"/>
      <c r="J56" s="128"/>
      <c r="AJ56" s="121"/>
      <c r="AL56" s="120"/>
      <c r="AM56" s="120"/>
      <c r="AN56" s="120"/>
      <c r="AO56" s="120"/>
    </row>
    <row r="57" spans="1:41" ht="18" customHeight="1" x14ac:dyDescent="0.25">
      <c r="C57" s="129"/>
      <c r="D57" s="126"/>
      <c r="E57" s="126"/>
      <c r="F57" s="126"/>
      <c r="G57" s="126"/>
      <c r="H57" s="126"/>
      <c r="I57" s="126"/>
      <c r="J57" s="128"/>
      <c r="AJ57" s="121"/>
      <c r="AL57" s="120"/>
      <c r="AM57" s="120"/>
      <c r="AN57" s="120"/>
      <c r="AO57" s="120"/>
    </row>
    <row r="58" spans="1:41" x14ac:dyDescent="0.25">
      <c r="C58" s="129"/>
      <c r="D58" s="126"/>
      <c r="E58" s="126"/>
      <c r="F58" s="126"/>
      <c r="G58" s="126"/>
      <c r="H58" s="126"/>
      <c r="I58" s="126"/>
      <c r="J58" s="128"/>
      <c r="AJ58" s="121"/>
      <c r="AL58" s="120"/>
      <c r="AM58" s="120"/>
      <c r="AN58" s="120"/>
      <c r="AO58" s="120"/>
    </row>
    <row r="59" spans="1:41" x14ac:dyDescent="0.25">
      <c r="C59" s="129"/>
      <c r="D59" s="126"/>
      <c r="E59" s="126"/>
      <c r="F59" s="126"/>
      <c r="G59" s="126"/>
      <c r="H59" s="126"/>
      <c r="I59" s="126"/>
      <c r="J59" s="128"/>
      <c r="AJ59" s="121"/>
      <c r="AL59" s="120"/>
      <c r="AM59" s="120"/>
      <c r="AN59" s="120"/>
      <c r="AO59" s="120"/>
    </row>
    <row r="60" spans="1:41" x14ac:dyDescent="0.25">
      <c r="C60" s="129"/>
      <c r="D60" s="126"/>
      <c r="E60" s="126"/>
      <c r="F60" s="126"/>
      <c r="G60" s="126"/>
      <c r="H60" s="126"/>
      <c r="I60" s="126"/>
      <c r="J60" s="128"/>
      <c r="AJ60" s="121"/>
      <c r="AL60" s="120"/>
      <c r="AM60" s="120"/>
      <c r="AN60" s="120"/>
      <c r="AO60" s="120"/>
    </row>
    <row r="61" spans="1:41" x14ac:dyDescent="0.25">
      <c r="C61" s="129"/>
      <c r="D61" s="126"/>
      <c r="E61" s="126"/>
      <c r="F61" s="126"/>
      <c r="G61" s="126"/>
      <c r="H61" s="126"/>
      <c r="I61" s="126"/>
      <c r="J61" s="128"/>
      <c r="AJ61" s="121"/>
      <c r="AL61" s="120"/>
      <c r="AM61" s="120"/>
      <c r="AN61" s="120"/>
      <c r="AO61" s="120"/>
    </row>
    <row r="62" spans="1:41" x14ac:dyDescent="0.25">
      <c r="C62" s="129"/>
      <c r="D62" s="126"/>
      <c r="E62" s="126"/>
      <c r="F62" s="126"/>
      <c r="G62" s="126"/>
      <c r="H62" s="126"/>
      <c r="I62" s="126"/>
      <c r="J62" s="128"/>
      <c r="AJ62" s="121"/>
      <c r="AL62" s="120"/>
      <c r="AM62" s="120"/>
      <c r="AN62" s="120"/>
      <c r="AO62" s="120"/>
    </row>
    <row r="63" spans="1:41" x14ac:dyDescent="0.25">
      <c r="C63" s="129"/>
      <c r="D63" s="126"/>
      <c r="E63" s="126"/>
      <c r="F63" s="126"/>
      <c r="G63" s="126"/>
      <c r="H63" s="126"/>
      <c r="I63" s="126"/>
      <c r="J63" s="128"/>
      <c r="AJ63" s="121"/>
      <c r="AL63" s="120"/>
      <c r="AM63" s="120"/>
      <c r="AN63" s="120"/>
      <c r="AO63" s="120"/>
    </row>
    <row r="64" spans="1:41" x14ac:dyDescent="0.25">
      <c r="C64" s="129"/>
      <c r="D64" s="126"/>
      <c r="E64" s="126"/>
      <c r="F64" s="126"/>
      <c r="G64" s="126"/>
      <c r="H64" s="126"/>
      <c r="I64" s="126"/>
      <c r="J64" s="128"/>
      <c r="AJ64" s="121"/>
      <c r="AL64" s="120"/>
      <c r="AM64" s="120"/>
      <c r="AN64" s="120"/>
      <c r="AO64" s="120"/>
    </row>
    <row r="65" spans="3:41" x14ac:dyDescent="0.25">
      <c r="C65" s="129"/>
      <c r="D65" s="126"/>
      <c r="E65" s="126"/>
      <c r="F65" s="126"/>
      <c r="G65" s="126"/>
      <c r="H65" s="126"/>
      <c r="I65" s="126"/>
      <c r="J65" s="128"/>
      <c r="AJ65" s="121"/>
      <c r="AL65" s="120"/>
      <c r="AM65" s="120"/>
      <c r="AN65" s="120"/>
      <c r="AO65" s="120"/>
    </row>
    <row r="66" spans="3:41" x14ac:dyDescent="0.25">
      <c r="C66" s="129"/>
      <c r="D66" s="126"/>
      <c r="E66" s="126"/>
      <c r="F66" s="126"/>
      <c r="G66" s="126"/>
      <c r="H66" s="126"/>
      <c r="I66" s="126"/>
      <c r="J66" s="128"/>
      <c r="AJ66" s="121"/>
      <c r="AL66" s="120"/>
      <c r="AM66" s="120"/>
      <c r="AN66" s="120"/>
      <c r="AO66" s="120"/>
    </row>
    <row r="67" spans="3:41" x14ac:dyDescent="0.25">
      <c r="C67" s="129"/>
      <c r="D67" s="126"/>
      <c r="E67" s="126"/>
      <c r="F67" s="126"/>
      <c r="G67" s="126"/>
      <c r="H67" s="126"/>
      <c r="I67" s="126"/>
      <c r="J67" s="128"/>
      <c r="AJ67" s="121"/>
      <c r="AL67" s="120"/>
      <c r="AM67" s="120"/>
      <c r="AN67" s="120"/>
      <c r="AO67" s="120"/>
    </row>
    <row r="68" spans="3:41" x14ac:dyDescent="0.25">
      <c r="C68" s="129"/>
      <c r="D68" s="126"/>
      <c r="E68" s="126"/>
      <c r="F68" s="126"/>
      <c r="G68" s="126"/>
      <c r="H68" s="126"/>
      <c r="I68" s="126"/>
      <c r="J68" s="128"/>
      <c r="AJ68" s="121"/>
      <c r="AL68" s="120"/>
      <c r="AM68" s="120"/>
      <c r="AN68" s="120"/>
      <c r="AO68" s="120"/>
    </row>
    <row r="69" spans="3:41" x14ac:dyDescent="0.25">
      <c r="C69" s="129"/>
      <c r="D69" s="126"/>
      <c r="E69" s="126"/>
      <c r="F69" s="126"/>
      <c r="G69" s="126"/>
      <c r="H69" s="126"/>
      <c r="I69" s="126"/>
      <c r="J69" s="128"/>
      <c r="AJ69" s="121"/>
      <c r="AL69" s="120"/>
      <c r="AM69" s="120"/>
      <c r="AN69" s="120"/>
      <c r="AO69" s="120"/>
    </row>
    <row r="70" spans="3:41" x14ac:dyDescent="0.25">
      <c r="C70" s="129"/>
      <c r="D70" s="126"/>
      <c r="E70" s="126"/>
      <c r="F70" s="126"/>
      <c r="G70" s="126"/>
      <c r="H70" s="126"/>
      <c r="I70" s="126"/>
      <c r="J70" s="128"/>
      <c r="AJ70" s="121"/>
      <c r="AL70" s="120"/>
      <c r="AM70" s="120"/>
      <c r="AN70" s="120"/>
      <c r="AO70" s="120"/>
    </row>
    <row r="71" spans="3:41" x14ac:dyDescent="0.25">
      <c r="C71" s="129"/>
      <c r="D71" s="126"/>
      <c r="E71" s="126"/>
      <c r="F71" s="126"/>
      <c r="G71" s="126"/>
      <c r="H71" s="126"/>
      <c r="I71" s="126"/>
      <c r="J71" s="128"/>
      <c r="AJ71" s="121"/>
      <c r="AL71" s="120"/>
      <c r="AM71" s="120"/>
      <c r="AN71" s="120"/>
      <c r="AO71" s="120"/>
    </row>
    <row r="72" spans="3:41" x14ac:dyDescent="0.25">
      <c r="C72" s="129"/>
      <c r="D72" s="126"/>
      <c r="E72" s="126"/>
      <c r="F72" s="126"/>
      <c r="G72" s="126"/>
      <c r="H72" s="126"/>
      <c r="I72" s="126"/>
      <c r="J72" s="128"/>
      <c r="AJ72" s="121"/>
      <c r="AL72" s="120"/>
      <c r="AM72" s="120"/>
      <c r="AN72" s="120"/>
      <c r="AO72" s="120"/>
    </row>
    <row r="73" spans="3:41" x14ac:dyDescent="0.25">
      <c r="C73" s="127"/>
      <c r="D73" s="126"/>
      <c r="E73" s="126"/>
      <c r="F73" s="126"/>
      <c r="G73" s="126"/>
      <c r="H73" s="126"/>
      <c r="I73" s="126"/>
      <c r="J73" s="125"/>
      <c r="AJ73" s="121"/>
      <c r="AL73" s="120"/>
      <c r="AM73" s="120"/>
      <c r="AN73" s="120"/>
      <c r="AO73" s="120"/>
    </row>
    <row r="74" spans="3:41" x14ac:dyDescent="0.25">
      <c r="C74" s="127"/>
      <c r="D74" s="126"/>
      <c r="E74" s="126"/>
      <c r="F74" s="126"/>
      <c r="G74" s="126"/>
      <c r="H74" s="126"/>
      <c r="I74" s="126"/>
      <c r="J74" s="125"/>
      <c r="AJ74" s="121"/>
      <c r="AL74" s="120"/>
      <c r="AM74" s="120"/>
      <c r="AN74" s="120"/>
      <c r="AO74" s="120"/>
    </row>
    <row r="75" spans="3:41" x14ac:dyDescent="0.25">
      <c r="C75" s="127"/>
      <c r="D75" s="126"/>
      <c r="E75" s="126"/>
      <c r="F75" s="126"/>
      <c r="G75" s="126"/>
      <c r="H75" s="126"/>
      <c r="I75" s="126"/>
      <c r="J75" s="125"/>
      <c r="AJ75" s="121"/>
      <c r="AL75" s="120"/>
      <c r="AM75" s="120"/>
      <c r="AN75" s="120"/>
      <c r="AO75" s="120"/>
    </row>
    <row r="76" spans="3:41" x14ac:dyDescent="0.25">
      <c r="C76" s="127"/>
      <c r="D76" s="126"/>
      <c r="E76" s="126"/>
      <c r="F76" s="126"/>
      <c r="G76" s="126"/>
      <c r="H76" s="126"/>
      <c r="I76" s="126"/>
      <c r="J76" s="125"/>
      <c r="AJ76" s="121"/>
      <c r="AL76" s="120"/>
      <c r="AM76" s="120"/>
      <c r="AN76" s="120"/>
      <c r="AO76" s="120"/>
    </row>
    <row r="77" spans="3:41" x14ac:dyDescent="0.25">
      <c r="C77" s="127"/>
      <c r="D77" s="126"/>
      <c r="E77" s="126"/>
      <c r="F77" s="126"/>
      <c r="G77" s="126"/>
      <c r="H77" s="126"/>
      <c r="I77" s="126"/>
      <c r="J77" s="125"/>
      <c r="AJ77" s="121"/>
      <c r="AL77" s="120"/>
      <c r="AM77" s="120"/>
      <c r="AN77" s="120"/>
      <c r="AO77" s="120"/>
    </row>
    <row r="78" spans="3:41" x14ac:dyDescent="0.25">
      <c r="C78" s="127"/>
      <c r="D78" s="126"/>
      <c r="E78" s="126"/>
      <c r="F78" s="126"/>
      <c r="G78" s="126"/>
      <c r="H78" s="126"/>
      <c r="I78" s="126"/>
      <c r="J78" s="125"/>
      <c r="AJ78" s="121"/>
      <c r="AL78" s="120"/>
      <c r="AM78" s="120"/>
      <c r="AN78" s="120"/>
      <c r="AO78" s="120"/>
    </row>
    <row r="79" spans="3:41" x14ac:dyDescent="0.25">
      <c r="C79" s="127"/>
      <c r="D79" s="126"/>
      <c r="E79" s="126"/>
      <c r="F79" s="126"/>
      <c r="G79" s="126"/>
      <c r="H79" s="126"/>
      <c r="I79" s="126"/>
      <c r="J79" s="125"/>
      <c r="AJ79" s="121"/>
      <c r="AL79" s="120"/>
      <c r="AM79" s="120"/>
      <c r="AN79" s="120"/>
      <c r="AO79" s="120"/>
    </row>
    <row r="80" spans="3:41" x14ac:dyDescent="0.25">
      <c r="C80" s="127"/>
      <c r="D80" s="126"/>
      <c r="E80" s="126"/>
      <c r="F80" s="126"/>
      <c r="G80" s="126"/>
      <c r="H80" s="126"/>
      <c r="I80" s="126"/>
      <c r="J80" s="125"/>
      <c r="AJ80" s="121"/>
      <c r="AL80" s="120"/>
      <c r="AM80" s="120"/>
      <c r="AN80" s="120"/>
      <c r="AO80" s="120"/>
    </row>
    <row r="81" spans="3:41" x14ac:dyDescent="0.25">
      <c r="C81" s="127"/>
      <c r="D81" s="126"/>
      <c r="E81" s="126"/>
      <c r="F81" s="126"/>
      <c r="G81" s="126"/>
      <c r="H81" s="126"/>
      <c r="I81" s="126"/>
      <c r="J81" s="125"/>
      <c r="AJ81" s="121"/>
      <c r="AL81" s="120"/>
      <c r="AM81" s="120"/>
      <c r="AN81" s="120"/>
      <c r="AO81" s="120"/>
    </row>
    <row r="82" spans="3:41" x14ac:dyDescent="0.25">
      <c r="C82" s="127"/>
      <c r="D82" s="126"/>
      <c r="E82" s="126"/>
      <c r="F82" s="126"/>
      <c r="G82" s="126"/>
      <c r="H82" s="126"/>
      <c r="I82" s="126"/>
      <c r="J82" s="125"/>
      <c r="AJ82" s="121"/>
      <c r="AL82" s="120"/>
      <c r="AM82" s="120"/>
      <c r="AN82" s="120"/>
      <c r="AO82" s="120"/>
    </row>
    <row r="83" spans="3:41" x14ac:dyDescent="0.25">
      <c r="C83" s="127"/>
      <c r="D83" s="126"/>
      <c r="E83" s="126"/>
      <c r="F83" s="126"/>
      <c r="G83" s="126"/>
      <c r="H83" s="126"/>
      <c r="I83" s="126"/>
      <c r="J83" s="125"/>
      <c r="AJ83" s="121"/>
      <c r="AL83" s="120"/>
      <c r="AM83" s="120"/>
      <c r="AN83" s="120"/>
      <c r="AO83" s="120"/>
    </row>
    <row r="84" spans="3:41" x14ac:dyDescent="0.25">
      <c r="C84" s="127"/>
      <c r="D84" s="126"/>
      <c r="E84" s="126"/>
      <c r="F84" s="126"/>
      <c r="G84" s="126"/>
      <c r="H84" s="126"/>
      <c r="I84" s="126"/>
      <c r="J84" s="125"/>
      <c r="AJ84" s="121"/>
      <c r="AL84" s="120"/>
      <c r="AM84" s="120"/>
      <c r="AN84" s="120"/>
      <c r="AO84" s="120"/>
    </row>
    <row r="85" spans="3:41" x14ac:dyDescent="0.25">
      <c r="C85" s="124"/>
      <c r="D85" s="123"/>
      <c r="E85" s="123"/>
      <c r="F85" s="123"/>
      <c r="G85" s="123"/>
      <c r="H85" s="123"/>
      <c r="I85" s="123"/>
      <c r="J85" s="122"/>
      <c r="AJ85" s="121"/>
      <c r="AL85" s="120"/>
      <c r="AM85" s="120"/>
      <c r="AN85" s="120"/>
      <c r="AO85" s="120"/>
    </row>
    <row r="86" spans="3:41" x14ac:dyDescent="0.25">
      <c r="AJ86" s="121"/>
      <c r="AL86" s="120"/>
      <c r="AM86" s="120"/>
      <c r="AN86" s="120"/>
      <c r="AO86" s="120"/>
    </row>
    <row r="87" spans="3:41" x14ac:dyDescent="0.25">
      <c r="AJ87" s="121"/>
      <c r="AL87" s="120"/>
      <c r="AM87" s="120"/>
      <c r="AN87" s="120"/>
      <c r="AO87" s="120"/>
    </row>
    <row r="88" spans="3:41" x14ac:dyDescent="0.25">
      <c r="AJ88" s="121"/>
      <c r="AL88" s="120"/>
      <c r="AM88" s="120"/>
      <c r="AN88" s="120"/>
      <c r="AO88" s="120"/>
    </row>
    <row r="89" spans="3:41" x14ac:dyDescent="0.25">
      <c r="AJ89" s="121"/>
      <c r="AL89" s="120"/>
      <c r="AM89" s="120"/>
      <c r="AN89" s="120"/>
      <c r="AO89" s="120"/>
    </row>
    <row r="90" spans="3:41" x14ac:dyDescent="0.25">
      <c r="AJ90" s="121"/>
      <c r="AL90" s="120"/>
      <c r="AM90" s="120"/>
      <c r="AN90" s="120"/>
      <c r="AO90" s="120"/>
    </row>
    <row r="91" spans="3:41" x14ac:dyDescent="0.25">
      <c r="W91" s="111"/>
      <c r="X91" s="111"/>
      <c r="Y91" s="111"/>
      <c r="Z91" s="111"/>
      <c r="AA91" s="111"/>
      <c r="AB91" s="111"/>
      <c r="AC91" s="111"/>
      <c r="AD91" s="111"/>
      <c r="AE91" s="111"/>
      <c r="AF91" s="111"/>
      <c r="AG91" s="111"/>
      <c r="AH91" s="111"/>
      <c r="AJ91" s="121"/>
      <c r="AL91" s="120"/>
      <c r="AM91" s="120"/>
      <c r="AN91" s="120"/>
      <c r="AO91" s="120"/>
    </row>
    <row r="92" spans="3:41" x14ac:dyDescent="0.25">
      <c r="W92" s="111"/>
      <c r="X92" s="111"/>
      <c r="Y92" s="111"/>
      <c r="Z92" s="111"/>
      <c r="AA92" s="111"/>
      <c r="AB92" s="111"/>
      <c r="AC92" s="111"/>
      <c r="AD92" s="111"/>
      <c r="AE92" s="111"/>
      <c r="AF92" s="111"/>
      <c r="AG92" s="111"/>
      <c r="AH92" s="111"/>
      <c r="AJ92" s="121"/>
      <c r="AL92" s="120"/>
      <c r="AM92" s="120"/>
      <c r="AN92" s="120"/>
      <c r="AO92" s="120"/>
    </row>
    <row r="93" spans="3:41" x14ac:dyDescent="0.25">
      <c r="W93" s="111"/>
      <c r="X93" s="111"/>
      <c r="Y93" s="111"/>
      <c r="Z93" s="111"/>
      <c r="AA93" s="111"/>
      <c r="AB93" s="111"/>
      <c r="AC93" s="111"/>
      <c r="AD93" s="111"/>
      <c r="AE93" s="111"/>
      <c r="AF93" s="111"/>
      <c r="AG93" s="111"/>
      <c r="AH93" s="111"/>
      <c r="AJ93" s="121"/>
      <c r="AL93" s="120"/>
      <c r="AM93" s="120"/>
      <c r="AN93" s="120"/>
      <c r="AO93" s="120"/>
    </row>
    <row r="94" spans="3:41" x14ac:dyDescent="0.25">
      <c r="W94" s="111"/>
      <c r="X94" s="111"/>
      <c r="Y94" s="111"/>
      <c r="Z94" s="111"/>
      <c r="AA94" s="111"/>
      <c r="AB94" s="111"/>
      <c r="AC94" s="111"/>
      <c r="AD94" s="111"/>
      <c r="AE94" s="111"/>
      <c r="AF94" s="111"/>
      <c r="AG94" s="111"/>
      <c r="AH94" s="111"/>
      <c r="AJ94" s="121"/>
      <c r="AL94" s="120"/>
      <c r="AM94" s="120"/>
      <c r="AN94" s="120"/>
      <c r="AO94" s="120"/>
    </row>
    <row r="95" spans="3:41" x14ac:dyDescent="0.25">
      <c r="W95" s="111"/>
      <c r="X95" s="111"/>
      <c r="Y95" s="111"/>
      <c r="Z95" s="111"/>
      <c r="AA95" s="111"/>
      <c r="AB95" s="111"/>
      <c r="AC95" s="111"/>
      <c r="AD95" s="111"/>
      <c r="AE95" s="111"/>
      <c r="AF95" s="111"/>
      <c r="AG95" s="111"/>
      <c r="AH95" s="111"/>
      <c r="AJ95" s="121"/>
      <c r="AL95" s="120"/>
      <c r="AM95" s="120"/>
      <c r="AN95" s="120"/>
      <c r="AO95" s="120"/>
    </row>
    <row r="96" spans="3:41" x14ac:dyDescent="0.25">
      <c r="W96" s="111"/>
      <c r="X96" s="111"/>
      <c r="Y96" s="111"/>
      <c r="Z96" s="111"/>
      <c r="AA96" s="111"/>
      <c r="AB96" s="111"/>
      <c r="AC96" s="111"/>
      <c r="AD96" s="111"/>
      <c r="AE96" s="111"/>
      <c r="AF96" s="111"/>
      <c r="AG96" s="111"/>
      <c r="AH96" s="111"/>
      <c r="AJ96" s="121"/>
      <c r="AL96" s="120"/>
      <c r="AM96" s="120"/>
      <c r="AN96" s="120"/>
      <c r="AO96" s="120"/>
    </row>
    <row r="97" spans="23:41" x14ac:dyDescent="0.25">
      <c r="W97" s="111"/>
      <c r="X97" s="111"/>
      <c r="Y97" s="111"/>
      <c r="Z97" s="111"/>
      <c r="AA97" s="111"/>
      <c r="AB97" s="111"/>
      <c r="AC97" s="111"/>
      <c r="AD97" s="111"/>
      <c r="AE97" s="111"/>
      <c r="AF97" s="111"/>
      <c r="AG97" s="111"/>
      <c r="AH97" s="111"/>
      <c r="AJ97" s="121"/>
      <c r="AL97" s="120"/>
      <c r="AM97" s="120"/>
      <c r="AN97" s="120"/>
      <c r="AO97" s="120"/>
    </row>
    <row r="98" spans="23:41" x14ac:dyDescent="0.25">
      <c r="W98" s="111"/>
      <c r="X98" s="111"/>
      <c r="Y98" s="111"/>
      <c r="Z98" s="111"/>
      <c r="AA98" s="111"/>
      <c r="AB98" s="111"/>
      <c r="AC98" s="111"/>
      <c r="AD98" s="111"/>
      <c r="AE98" s="111"/>
      <c r="AF98" s="111"/>
      <c r="AG98" s="111"/>
      <c r="AH98" s="111"/>
      <c r="AJ98" s="121"/>
      <c r="AL98" s="120"/>
      <c r="AM98" s="120"/>
      <c r="AN98" s="120"/>
      <c r="AO98" s="120"/>
    </row>
    <row r="99" spans="23:41" x14ac:dyDescent="0.25">
      <c r="W99" s="111"/>
      <c r="X99" s="111"/>
      <c r="Y99" s="111"/>
      <c r="Z99" s="111"/>
      <c r="AA99" s="111"/>
      <c r="AB99" s="111"/>
      <c r="AC99" s="111"/>
      <c r="AD99" s="111"/>
      <c r="AE99" s="111"/>
      <c r="AF99" s="111"/>
      <c r="AG99" s="111"/>
      <c r="AH99" s="111"/>
      <c r="AJ99" s="121"/>
      <c r="AL99" s="120"/>
      <c r="AM99" s="120"/>
      <c r="AN99" s="120"/>
      <c r="AO99" s="120"/>
    </row>
    <row r="100" spans="23:41" x14ac:dyDescent="0.25">
      <c r="W100" s="111"/>
      <c r="X100" s="111"/>
      <c r="Y100" s="111"/>
      <c r="Z100" s="111"/>
      <c r="AA100" s="111"/>
      <c r="AB100" s="111"/>
      <c r="AC100" s="111"/>
      <c r="AD100" s="111"/>
      <c r="AE100" s="111"/>
      <c r="AF100" s="111"/>
      <c r="AG100" s="111"/>
      <c r="AH100" s="111"/>
      <c r="AJ100" s="121"/>
      <c r="AL100" s="120"/>
      <c r="AM100" s="120"/>
      <c r="AN100" s="120"/>
      <c r="AO100" s="120"/>
    </row>
    <row r="101" spans="23:41" x14ac:dyDescent="0.25">
      <c r="W101" s="111"/>
      <c r="X101" s="111"/>
      <c r="Y101" s="111"/>
      <c r="Z101" s="111"/>
      <c r="AA101" s="111"/>
      <c r="AB101" s="111"/>
      <c r="AC101" s="111"/>
      <c r="AD101" s="111"/>
      <c r="AE101" s="111"/>
      <c r="AF101" s="111"/>
      <c r="AG101" s="111"/>
      <c r="AH101" s="111"/>
      <c r="AJ101" s="121"/>
      <c r="AL101" s="120"/>
      <c r="AM101" s="120"/>
      <c r="AN101" s="120"/>
      <c r="AO101" s="120"/>
    </row>
    <row r="102" spans="23:41" x14ac:dyDescent="0.25">
      <c r="W102" s="111"/>
      <c r="X102" s="111"/>
      <c r="Y102" s="111"/>
      <c r="Z102" s="111"/>
      <c r="AA102" s="111"/>
      <c r="AB102" s="111"/>
      <c r="AC102" s="111"/>
      <c r="AD102" s="111"/>
      <c r="AE102" s="111"/>
      <c r="AF102" s="111"/>
      <c r="AG102" s="111"/>
      <c r="AH102" s="111"/>
      <c r="AJ102" s="121"/>
      <c r="AL102" s="120"/>
      <c r="AM102" s="120"/>
      <c r="AN102" s="120"/>
      <c r="AO102" s="120"/>
    </row>
    <row r="103" spans="23:41" x14ac:dyDescent="0.25">
      <c r="W103" s="111"/>
      <c r="X103" s="111"/>
      <c r="Y103" s="111"/>
      <c r="Z103" s="111"/>
      <c r="AA103" s="111"/>
      <c r="AB103" s="111"/>
      <c r="AC103" s="111"/>
      <c r="AD103" s="111"/>
      <c r="AE103" s="111"/>
      <c r="AF103" s="111"/>
      <c r="AG103" s="111"/>
      <c r="AH103" s="111"/>
      <c r="AJ103" s="121"/>
      <c r="AL103" s="120"/>
      <c r="AM103" s="120"/>
      <c r="AN103" s="120"/>
      <c r="AO103" s="120"/>
    </row>
    <row r="104" spans="23:41" x14ac:dyDescent="0.25">
      <c r="W104" s="111"/>
      <c r="X104" s="111"/>
      <c r="Y104" s="111"/>
      <c r="Z104" s="111"/>
      <c r="AA104" s="111"/>
      <c r="AB104" s="111"/>
      <c r="AC104" s="111"/>
      <c r="AD104" s="111"/>
      <c r="AE104" s="111"/>
      <c r="AF104" s="111"/>
      <c r="AG104" s="111"/>
      <c r="AH104" s="111"/>
      <c r="AJ104" s="121"/>
      <c r="AL104" s="120"/>
      <c r="AM104" s="120"/>
      <c r="AN104" s="120"/>
      <c r="AO104" s="120"/>
    </row>
    <row r="105" spans="23:41" x14ac:dyDescent="0.25">
      <c r="W105" s="111"/>
      <c r="X105" s="111"/>
      <c r="Y105" s="111"/>
      <c r="Z105" s="111"/>
      <c r="AA105" s="111"/>
      <c r="AB105" s="111"/>
      <c r="AC105" s="111"/>
      <c r="AD105" s="111"/>
      <c r="AE105" s="111"/>
      <c r="AF105" s="111"/>
      <c r="AG105" s="111"/>
      <c r="AH105" s="111"/>
      <c r="AJ105" s="121"/>
      <c r="AL105" s="120"/>
      <c r="AM105" s="120"/>
      <c r="AN105" s="120"/>
      <c r="AO105" s="120"/>
    </row>
    <row r="106" spans="23:41" x14ac:dyDescent="0.25">
      <c r="W106" s="111"/>
      <c r="X106" s="111"/>
      <c r="Y106" s="111"/>
      <c r="Z106" s="111"/>
      <c r="AA106" s="111"/>
      <c r="AB106" s="111"/>
      <c r="AC106" s="111"/>
      <c r="AD106" s="111"/>
      <c r="AE106" s="111"/>
      <c r="AF106" s="111"/>
      <c r="AG106" s="111"/>
      <c r="AH106" s="111"/>
      <c r="AJ106" s="121"/>
      <c r="AL106" s="120"/>
      <c r="AM106" s="120"/>
      <c r="AN106" s="120"/>
      <c r="AO106" s="120"/>
    </row>
    <row r="107" spans="23:41" x14ac:dyDescent="0.25">
      <c r="W107" s="111"/>
      <c r="X107" s="111"/>
      <c r="Y107" s="111"/>
      <c r="Z107" s="111"/>
      <c r="AA107" s="111"/>
      <c r="AB107" s="111"/>
      <c r="AC107" s="111"/>
      <c r="AD107" s="111"/>
      <c r="AE107" s="111"/>
      <c r="AF107" s="111"/>
      <c r="AG107" s="111"/>
      <c r="AH107" s="111"/>
      <c r="AJ107" s="121"/>
      <c r="AL107" s="120"/>
      <c r="AM107" s="120"/>
      <c r="AN107" s="120"/>
      <c r="AO107" s="120"/>
    </row>
    <row r="108" spans="23:41" x14ac:dyDescent="0.25">
      <c r="W108" s="111"/>
      <c r="X108" s="111"/>
      <c r="Y108" s="111"/>
      <c r="Z108" s="111"/>
      <c r="AA108" s="111"/>
      <c r="AB108" s="111"/>
      <c r="AC108" s="111"/>
      <c r="AD108" s="111"/>
      <c r="AE108" s="111"/>
      <c r="AF108" s="111"/>
      <c r="AG108" s="111"/>
      <c r="AH108" s="111"/>
      <c r="AJ108" s="121"/>
      <c r="AL108" s="120"/>
      <c r="AM108" s="120"/>
      <c r="AN108" s="120"/>
      <c r="AO108" s="120"/>
    </row>
    <row r="109" spans="23:41" x14ac:dyDescent="0.25">
      <c r="W109" s="111"/>
      <c r="X109" s="111"/>
      <c r="Y109" s="111"/>
      <c r="Z109" s="111"/>
      <c r="AA109" s="111"/>
      <c r="AB109" s="111"/>
      <c r="AC109" s="111"/>
      <c r="AD109" s="111"/>
      <c r="AE109" s="111"/>
      <c r="AF109" s="111"/>
      <c r="AG109" s="111"/>
      <c r="AH109" s="111"/>
      <c r="AJ109" s="121"/>
      <c r="AL109" s="120"/>
      <c r="AM109" s="120"/>
      <c r="AN109" s="120"/>
      <c r="AO109" s="120"/>
    </row>
    <row r="110" spans="23:41" x14ac:dyDescent="0.25">
      <c r="W110" s="111"/>
      <c r="X110" s="111"/>
      <c r="Y110" s="111"/>
      <c r="Z110" s="111"/>
      <c r="AA110" s="111"/>
      <c r="AB110" s="111"/>
      <c r="AC110" s="111"/>
      <c r="AD110" s="111"/>
      <c r="AE110" s="111"/>
      <c r="AF110" s="111"/>
      <c r="AG110" s="111"/>
      <c r="AH110" s="111"/>
      <c r="AJ110" s="121"/>
      <c r="AL110" s="120"/>
      <c r="AM110" s="120"/>
      <c r="AN110" s="120"/>
      <c r="AO110" s="120"/>
    </row>
    <row r="111" spans="23:41" x14ac:dyDescent="0.25">
      <c r="W111" s="111"/>
      <c r="X111" s="111"/>
      <c r="Y111" s="111"/>
      <c r="Z111" s="111"/>
      <c r="AA111" s="111"/>
      <c r="AB111" s="111"/>
      <c r="AC111" s="111"/>
      <c r="AD111" s="111"/>
      <c r="AE111" s="111"/>
      <c r="AF111" s="111"/>
      <c r="AG111" s="111"/>
      <c r="AH111" s="111"/>
      <c r="AJ111" s="121"/>
      <c r="AL111" s="120"/>
      <c r="AM111" s="120"/>
      <c r="AN111" s="120"/>
      <c r="AO111" s="120"/>
    </row>
    <row r="112" spans="23:41" x14ac:dyDescent="0.25">
      <c r="W112" s="111"/>
      <c r="X112" s="111"/>
      <c r="Y112" s="111"/>
      <c r="Z112" s="111"/>
      <c r="AA112" s="111"/>
      <c r="AB112" s="111"/>
      <c r="AC112" s="111"/>
      <c r="AD112" s="111"/>
      <c r="AE112" s="111"/>
      <c r="AF112" s="111"/>
      <c r="AG112" s="111"/>
      <c r="AH112" s="111"/>
      <c r="AJ112" s="121"/>
      <c r="AL112" s="120"/>
      <c r="AM112" s="120"/>
      <c r="AN112" s="120"/>
      <c r="AO112" s="120"/>
    </row>
    <row r="113" spans="23:41" x14ac:dyDescent="0.25">
      <c r="W113" s="111"/>
      <c r="X113" s="111"/>
      <c r="Y113" s="111"/>
      <c r="Z113" s="111"/>
      <c r="AA113" s="111"/>
      <c r="AB113" s="111"/>
      <c r="AC113" s="111"/>
      <c r="AD113" s="111"/>
      <c r="AE113" s="111"/>
      <c r="AF113" s="111"/>
      <c r="AG113" s="111"/>
      <c r="AH113" s="111"/>
      <c r="AJ113" s="121"/>
      <c r="AL113" s="120"/>
      <c r="AM113" s="120"/>
      <c r="AN113" s="120"/>
      <c r="AO113" s="120"/>
    </row>
    <row r="114" spans="23:41" x14ac:dyDescent="0.25">
      <c r="W114" s="111"/>
      <c r="X114" s="111"/>
      <c r="Y114" s="111"/>
      <c r="Z114" s="111"/>
      <c r="AA114" s="111"/>
      <c r="AB114" s="111"/>
      <c r="AC114" s="111"/>
      <c r="AD114" s="111"/>
      <c r="AE114" s="111"/>
      <c r="AF114" s="111"/>
      <c r="AG114" s="111"/>
      <c r="AH114" s="111"/>
      <c r="AJ114" s="121"/>
      <c r="AL114" s="120"/>
      <c r="AM114" s="120"/>
      <c r="AN114" s="120"/>
      <c r="AO114" s="120"/>
    </row>
    <row r="115" spans="23:41" x14ac:dyDescent="0.25">
      <c r="W115" s="111"/>
      <c r="X115" s="111"/>
      <c r="Y115" s="111"/>
      <c r="Z115" s="111"/>
      <c r="AA115" s="111"/>
      <c r="AB115" s="111"/>
      <c r="AC115" s="111"/>
      <c r="AD115" s="111"/>
      <c r="AE115" s="111"/>
      <c r="AF115" s="111"/>
      <c r="AG115" s="111"/>
      <c r="AH115" s="111"/>
      <c r="AJ115" s="121"/>
      <c r="AL115" s="120"/>
      <c r="AM115" s="120"/>
      <c r="AN115" s="120"/>
      <c r="AO115" s="120"/>
    </row>
    <row r="116" spans="23:41" x14ac:dyDescent="0.25">
      <c r="W116" s="111"/>
      <c r="X116" s="111"/>
      <c r="Y116" s="111"/>
      <c r="Z116" s="111"/>
      <c r="AA116" s="111"/>
      <c r="AB116" s="111"/>
      <c r="AC116" s="111"/>
      <c r="AD116" s="111"/>
      <c r="AE116" s="111"/>
      <c r="AF116" s="111"/>
      <c r="AG116" s="111"/>
      <c r="AH116" s="111"/>
      <c r="AJ116" s="121"/>
      <c r="AL116" s="120"/>
      <c r="AM116" s="120"/>
      <c r="AN116" s="120"/>
      <c r="AO116" s="120"/>
    </row>
    <row r="117" spans="23:41" x14ac:dyDescent="0.25">
      <c r="W117" s="111"/>
      <c r="X117" s="111"/>
      <c r="Y117" s="111"/>
      <c r="Z117" s="111"/>
      <c r="AA117" s="111"/>
      <c r="AB117" s="111"/>
      <c r="AC117" s="111"/>
      <c r="AD117" s="111"/>
      <c r="AE117" s="111"/>
      <c r="AF117" s="111"/>
      <c r="AG117" s="111"/>
      <c r="AH117" s="111"/>
      <c r="AJ117" s="121"/>
      <c r="AL117" s="120"/>
      <c r="AM117" s="120"/>
      <c r="AN117" s="120"/>
      <c r="AO117" s="120"/>
    </row>
    <row r="118" spans="23:41" x14ac:dyDescent="0.25">
      <c r="W118" s="111"/>
      <c r="X118" s="111"/>
      <c r="Y118" s="111"/>
      <c r="Z118" s="111"/>
      <c r="AA118" s="111"/>
      <c r="AB118" s="111"/>
      <c r="AC118" s="111"/>
      <c r="AD118" s="111"/>
      <c r="AE118" s="111"/>
      <c r="AF118" s="111"/>
      <c r="AG118" s="111"/>
      <c r="AH118" s="111"/>
      <c r="AJ118" s="121"/>
      <c r="AL118" s="120"/>
      <c r="AM118" s="120"/>
      <c r="AN118" s="120"/>
      <c r="AO118" s="120"/>
    </row>
    <row r="119" spans="23:41" x14ac:dyDescent="0.25">
      <c r="W119" s="111"/>
      <c r="X119" s="111"/>
      <c r="Y119" s="111"/>
      <c r="Z119" s="111"/>
      <c r="AA119" s="111"/>
      <c r="AB119" s="111"/>
      <c r="AC119" s="111"/>
      <c r="AD119" s="111"/>
      <c r="AE119" s="111"/>
      <c r="AF119" s="111"/>
      <c r="AG119" s="111"/>
      <c r="AH119" s="111"/>
      <c r="AJ119" s="121"/>
      <c r="AL119" s="120"/>
      <c r="AM119" s="120"/>
      <c r="AN119" s="120"/>
      <c r="AO119" s="120"/>
    </row>
    <row r="120" spans="23:41" x14ac:dyDescent="0.25">
      <c r="W120" s="111"/>
      <c r="X120" s="111"/>
      <c r="Y120" s="111"/>
      <c r="Z120" s="111"/>
      <c r="AA120" s="111"/>
      <c r="AB120" s="111"/>
      <c r="AC120" s="111"/>
      <c r="AD120" s="111"/>
      <c r="AE120" s="111"/>
      <c r="AF120" s="111"/>
      <c r="AG120" s="111"/>
      <c r="AH120" s="111"/>
      <c r="AJ120" s="121"/>
      <c r="AL120" s="120"/>
      <c r="AM120" s="120"/>
      <c r="AN120" s="120"/>
      <c r="AO120" s="120"/>
    </row>
    <row r="172" spans="3:41" ht="18.75" customHeight="1" x14ac:dyDescent="0.25">
      <c r="C172" s="119" t="s">
        <v>556</v>
      </c>
      <c r="D172" s="118" t="s">
        <v>555</v>
      </c>
      <c r="W172" s="111"/>
      <c r="X172" s="111"/>
      <c r="Y172" s="111"/>
      <c r="Z172" s="111"/>
      <c r="AA172" s="111"/>
      <c r="AB172" s="111"/>
      <c r="AC172" s="111"/>
      <c r="AD172" s="111"/>
      <c r="AE172" s="111"/>
      <c r="AF172" s="111"/>
      <c r="AG172" s="111"/>
      <c r="AH172" s="111"/>
      <c r="AJ172" s="111"/>
      <c r="AK172" s="111"/>
      <c r="AL172" s="111"/>
      <c r="AM172" s="111"/>
      <c r="AN172" s="111"/>
      <c r="AO172" s="111"/>
    </row>
    <row r="173" spans="3:41" x14ac:dyDescent="0.25">
      <c r="C173" s="117" t="str">
        <f>'SAISIE HPA'!J446</f>
        <v>14 – LES DISPOSITIONS DE MANAGEMENT (si plus de 5 employés)</v>
      </c>
      <c r="D173" s="116">
        <f>'SAISIE HPA'!AA455</f>
        <v>1</v>
      </c>
      <c r="W173" s="111"/>
      <c r="X173" s="111"/>
      <c r="Y173" s="111"/>
      <c r="Z173" s="111"/>
      <c r="AA173" s="111"/>
      <c r="AB173" s="111"/>
      <c r="AC173" s="111"/>
      <c r="AD173" s="111"/>
      <c r="AE173" s="111"/>
      <c r="AF173" s="111"/>
      <c r="AG173" s="111"/>
      <c r="AH173" s="111"/>
      <c r="AJ173" s="111"/>
      <c r="AK173" s="111"/>
      <c r="AL173" s="111"/>
      <c r="AM173" s="111"/>
      <c r="AN173" s="111"/>
      <c r="AO173" s="111"/>
    </row>
    <row r="174" spans="3:41" x14ac:dyDescent="0.25">
      <c r="C174" s="117" t="str">
        <f>'SAISIE HPA'!J422</f>
        <v>13 - LE DEVELOPPEMENT DURABLE</v>
      </c>
      <c r="D174" s="116">
        <f>'SAISIE HPA'!AA446</f>
        <v>1</v>
      </c>
      <c r="W174" s="111"/>
      <c r="X174" s="111"/>
      <c r="Y174" s="111"/>
      <c r="Z174" s="111"/>
      <c r="AA174" s="111"/>
      <c r="AB174" s="111"/>
      <c r="AC174" s="111"/>
      <c r="AD174" s="111"/>
      <c r="AE174" s="111"/>
      <c r="AF174" s="111"/>
      <c r="AG174" s="111"/>
      <c r="AH174" s="111"/>
      <c r="AJ174" s="111"/>
      <c r="AK174" s="111"/>
      <c r="AL174" s="111"/>
      <c r="AM174" s="111"/>
      <c r="AN174" s="111"/>
      <c r="AO174" s="111"/>
    </row>
    <row r="175" spans="3:41" x14ac:dyDescent="0.25">
      <c r="C175" s="117" t="str">
        <f>'SAISIE HPA'!J399</f>
        <v>12 - LE SUIVI DE LA QUALITE ET LA FIDELISATION DU CLIENT</v>
      </c>
      <c r="D175" s="116">
        <f>'SAISIE HPA'!AA422</f>
        <v>1</v>
      </c>
      <c r="W175" s="111"/>
      <c r="X175" s="111"/>
      <c r="Y175" s="111"/>
      <c r="Z175" s="111"/>
      <c r="AA175" s="111"/>
      <c r="AB175" s="111"/>
      <c r="AC175" s="111"/>
      <c r="AD175" s="111"/>
      <c r="AE175" s="111"/>
      <c r="AF175" s="111"/>
      <c r="AG175" s="111"/>
      <c r="AH175" s="111"/>
      <c r="AJ175" s="111"/>
      <c r="AK175" s="111"/>
      <c r="AL175" s="111"/>
      <c r="AM175" s="111"/>
      <c r="AN175" s="111"/>
      <c r="AO175" s="111"/>
    </row>
    <row r="176" spans="3:41" x14ac:dyDescent="0.25">
      <c r="C176" s="240" t="str">
        <f>'SAISIE HPA'!J387</f>
        <v>11 - LA SUPERETTE (si existante)</v>
      </c>
      <c r="D176" s="241">
        <f>'SAISIE HPA'!AA399</f>
        <v>1</v>
      </c>
      <c r="W176" s="111"/>
      <c r="X176" s="111"/>
      <c r="Y176" s="111"/>
      <c r="Z176" s="111"/>
      <c r="AA176" s="111"/>
      <c r="AB176" s="111"/>
      <c r="AC176" s="111"/>
      <c r="AD176" s="111"/>
      <c r="AE176" s="111"/>
      <c r="AF176" s="111"/>
      <c r="AG176" s="111"/>
      <c r="AH176" s="111"/>
      <c r="AJ176" s="111"/>
      <c r="AK176" s="111"/>
      <c r="AL176" s="111"/>
      <c r="AM176" s="111"/>
      <c r="AN176" s="111"/>
      <c r="AO176" s="111"/>
    </row>
    <row r="177" spans="3:41" x14ac:dyDescent="0.25">
      <c r="C177" s="117" t="str">
        <f>'SAISIE HPA'!J349</f>
        <v>10 - LA RESTAURATION TRADITIONNELLE DU SITE (si existante)</v>
      </c>
      <c r="D177" s="116">
        <f>'SAISIE HPA'!AA387</f>
        <v>1</v>
      </c>
      <c r="W177" s="111"/>
      <c r="X177" s="111"/>
      <c r="Y177" s="111"/>
      <c r="Z177" s="111"/>
      <c r="AA177" s="111"/>
      <c r="AB177" s="111"/>
      <c r="AC177" s="111"/>
      <c r="AD177" s="111"/>
      <c r="AE177" s="111"/>
      <c r="AF177" s="111"/>
      <c r="AG177" s="111"/>
      <c r="AH177" s="111"/>
      <c r="AJ177" s="111"/>
      <c r="AK177" s="111"/>
      <c r="AL177" s="111"/>
      <c r="AM177" s="111"/>
      <c r="AN177" s="111"/>
      <c r="AO177" s="111"/>
    </row>
    <row r="178" spans="3:41" x14ac:dyDescent="0.25">
      <c r="C178" s="117" t="str">
        <f>'SAISIE HPA'!J317</f>
        <v>9 - L'ESPACE BAR – PETITE RESTAURATION - SNACKING (si existant).</v>
      </c>
      <c r="D178" s="116">
        <f>'SAISIE HPA'!AA349</f>
        <v>1</v>
      </c>
      <c r="W178" s="111"/>
      <c r="X178" s="111"/>
      <c r="Y178" s="111"/>
      <c r="Z178" s="111"/>
      <c r="AA178" s="111"/>
      <c r="AB178" s="111"/>
      <c r="AC178" s="111"/>
      <c r="AD178" s="111"/>
      <c r="AE178" s="111"/>
      <c r="AF178" s="111"/>
      <c r="AG178" s="111"/>
      <c r="AH178" s="111"/>
      <c r="AJ178" s="111"/>
      <c r="AK178" s="111"/>
      <c r="AL178" s="111"/>
      <c r="AM178" s="111"/>
      <c r="AN178" s="111"/>
      <c r="AO178" s="111"/>
    </row>
    <row r="179" spans="3:41" ht="25.5" x14ac:dyDescent="0.25">
      <c r="C179" s="117" t="str">
        <f>'SAISIE HPA'!J270</f>
        <v>8 - LES ESPACES ET EQUIPEMENTS COMMUNS : SANITAIRES, SALLES COMMUNES, EQUIPEMENTS ET ACTVITES LUDIQUES</v>
      </c>
      <c r="D179" s="116">
        <f>'SAISIE HPA'!AA317</f>
        <v>1</v>
      </c>
      <c r="W179" s="111"/>
      <c r="X179" s="111"/>
      <c r="Y179" s="111"/>
      <c r="Z179" s="111"/>
      <c r="AA179" s="111"/>
      <c r="AB179" s="111"/>
      <c r="AC179" s="111"/>
      <c r="AD179" s="111"/>
      <c r="AE179" s="111"/>
      <c r="AF179" s="111"/>
      <c r="AG179" s="111"/>
      <c r="AH179" s="111"/>
      <c r="AJ179" s="111"/>
      <c r="AK179" s="111"/>
      <c r="AL179" s="111"/>
      <c r="AM179" s="111"/>
      <c r="AN179" s="111"/>
      <c r="AO179" s="111"/>
    </row>
    <row r="180" spans="3:41" x14ac:dyDescent="0.25">
      <c r="C180" s="117" t="str">
        <f>'SAISIE HPA'!J228</f>
        <v>7 - LES BLOCS SANITAIRES</v>
      </c>
      <c r="D180" s="116">
        <f>'SAISIE HPA'!AA270</f>
        <v>1</v>
      </c>
      <c r="W180" s="111"/>
      <c r="X180" s="111"/>
      <c r="Y180" s="111"/>
      <c r="Z180" s="111"/>
      <c r="AA180" s="111"/>
      <c r="AB180" s="111"/>
      <c r="AC180" s="111"/>
      <c r="AD180" s="111"/>
      <c r="AE180" s="111"/>
      <c r="AF180" s="111"/>
      <c r="AG180" s="111"/>
      <c r="AH180" s="111"/>
      <c r="AJ180" s="111"/>
      <c r="AK180" s="111"/>
      <c r="AL180" s="111"/>
      <c r="AM180" s="111"/>
      <c r="AN180" s="111"/>
      <c r="AO180" s="111"/>
    </row>
    <row r="181" spans="3:41" x14ac:dyDescent="0.25">
      <c r="C181" s="117" t="str">
        <f>'SAISIE HPA'!J140</f>
        <v>6 - L'HEBERGEMENT</v>
      </c>
      <c r="D181" s="116">
        <f>'SAISIE HPA'!AA228</f>
        <v>1</v>
      </c>
      <c r="W181" s="111"/>
      <c r="X181" s="111"/>
      <c r="Y181" s="111"/>
      <c r="Z181" s="111"/>
      <c r="AA181" s="111"/>
      <c r="AB181" s="111"/>
      <c r="AC181" s="111"/>
      <c r="AD181" s="111"/>
      <c r="AE181" s="111"/>
      <c r="AF181" s="111"/>
      <c r="AG181" s="111"/>
      <c r="AH181" s="111"/>
      <c r="AJ181" s="111"/>
      <c r="AK181" s="111"/>
      <c r="AL181" s="111"/>
      <c r="AM181" s="111"/>
      <c r="AN181" s="111"/>
      <c r="AO181" s="111"/>
    </row>
    <row r="182" spans="3:41" x14ac:dyDescent="0.25">
      <c r="C182" s="117" t="str">
        <f>'SAISIE HPA'!J109</f>
        <v xml:space="preserve">5  L'ACCUEIL DU CLIENT - LA PRISE EN CHARGE DURANT LE SEJOUR - LE DEPART </v>
      </c>
      <c r="D182" s="116">
        <f>'SAISIE HPA'!AA140</f>
        <v>1</v>
      </c>
      <c r="W182" s="111"/>
      <c r="X182" s="111"/>
      <c r="Y182" s="111"/>
      <c r="Z182" s="111"/>
      <c r="AA182" s="111"/>
      <c r="AB182" s="111"/>
      <c r="AC182" s="111"/>
      <c r="AD182" s="111"/>
      <c r="AE182" s="111"/>
      <c r="AF182" s="111"/>
      <c r="AG182" s="111"/>
      <c r="AH182" s="111"/>
      <c r="AJ182" s="111"/>
      <c r="AK182" s="111"/>
      <c r="AL182" s="111"/>
      <c r="AM182" s="111"/>
      <c r="AN182" s="111"/>
      <c r="AO182" s="111"/>
    </row>
    <row r="183" spans="3:41" x14ac:dyDescent="0.25">
      <c r="C183" s="117" t="str">
        <f>'SAISIE HPA'!J97</f>
        <v xml:space="preserve">4 - LE BATIMENT D'ACCUEIL </v>
      </c>
      <c r="D183" s="116">
        <f>'SAISIE HPA'!AA109</f>
        <v>1</v>
      </c>
      <c r="W183" s="111"/>
      <c r="X183" s="111"/>
      <c r="Y183" s="111"/>
      <c r="Z183" s="111"/>
      <c r="AA183" s="111"/>
      <c r="AB183" s="111"/>
      <c r="AC183" s="111"/>
      <c r="AD183" s="111"/>
      <c r="AE183" s="111"/>
      <c r="AF183" s="111"/>
      <c r="AG183" s="111"/>
      <c r="AH183" s="111"/>
      <c r="AJ183" s="111"/>
      <c r="AK183" s="111"/>
      <c r="AL183" s="111"/>
      <c r="AM183" s="111"/>
      <c r="AN183" s="111"/>
      <c r="AO183" s="111"/>
    </row>
    <row r="184" spans="3:41" x14ac:dyDescent="0.25">
      <c r="C184" s="117" t="str">
        <f>'SAISIE HPA'!J67</f>
        <v>3 - L'ACHEMINEMENT SUR LE LIEU - LES EXTERIEURS - LA SIGNALISATION</v>
      </c>
      <c r="D184" s="116">
        <f>'SAISIE HPA'!AA97</f>
        <v>1</v>
      </c>
      <c r="W184" s="111"/>
      <c r="X184" s="111"/>
      <c r="Y184" s="111"/>
      <c r="Z184" s="111"/>
      <c r="AA184" s="111"/>
      <c r="AB184" s="111"/>
      <c r="AC184" s="111"/>
      <c r="AD184" s="111"/>
      <c r="AE184" s="111"/>
      <c r="AF184" s="111"/>
      <c r="AG184" s="111"/>
      <c r="AH184" s="111"/>
      <c r="AJ184" s="111"/>
      <c r="AK184" s="111"/>
      <c r="AL184" s="111"/>
      <c r="AM184" s="111"/>
      <c r="AN184" s="111"/>
      <c r="AO184" s="111"/>
    </row>
    <row r="185" spans="3:41" x14ac:dyDescent="0.25">
      <c r="C185" s="117" t="str">
        <f>'SAISIE HPA'!J38</f>
        <v>2 - LA RESERVATION TELEPHONIQUE - LA DEMANDE D'INFORMATIONS</v>
      </c>
      <c r="D185" s="116">
        <f>'SAISIE HPA'!AA67</f>
        <v>1</v>
      </c>
      <c r="W185" s="111"/>
      <c r="X185" s="111"/>
      <c r="Y185" s="111"/>
      <c r="Z185" s="111"/>
      <c r="AA185" s="111"/>
      <c r="AB185" s="111"/>
      <c r="AC185" s="111"/>
      <c r="AD185" s="111"/>
      <c r="AE185" s="111"/>
      <c r="AF185" s="111"/>
      <c r="AG185" s="111"/>
      <c r="AH185" s="111"/>
      <c r="AJ185" s="111"/>
      <c r="AK185" s="111"/>
      <c r="AL185" s="111"/>
      <c r="AM185" s="111"/>
      <c r="AN185" s="111"/>
      <c r="AO185" s="111"/>
    </row>
    <row r="186" spans="3:41" x14ac:dyDescent="0.25">
      <c r="C186" s="117" t="str">
        <f>'SAISIE HPA'!J1</f>
        <v>1 - PROMOTION ET COMMUNICATION</v>
      </c>
      <c r="D186" s="116">
        <f>'SAISIE HPA'!AA38</f>
        <v>1</v>
      </c>
      <c r="W186" s="111"/>
      <c r="X186" s="111"/>
      <c r="Y186" s="111"/>
      <c r="Z186" s="111"/>
      <c r="AA186" s="111"/>
      <c r="AB186" s="111"/>
      <c r="AC186" s="111"/>
      <c r="AD186" s="111"/>
      <c r="AE186" s="111"/>
      <c r="AF186" s="111"/>
      <c r="AG186" s="111"/>
      <c r="AH186" s="111"/>
      <c r="AJ186" s="111"/>
      <c r="AK186" s="111"/>
      <c r="AL186" s="111"/>
      <c r="AM186" s="111"/>
      <c r="AN186" s="111"/>
      <c r="AO186" s="111"/>
    </row>
    <row r="187" spans="3:41" x14ac:dyDescent="0.25">
      <c r="C187" s="117"/>
      <c r="D187" s="116"/>
      <c r="W187" s="111"/>
      <c r="X187" s="111"/>
      <c r="Y187" s="111"/>
      <c r="Z187" s="111"/>
      <c r="AA187" s="111"/>
      <c r="AB187" s="111"/>
      <c r="AC187" s="111"/>
      <c r="AD187" s="111"/>
      <c r="AE187" s="111"/>
      <c r="AF187" s="111"/>
      <c r="AG187" s="111"/>
      <c r="AH187" s="111"/>
      <c r="AJ187" s="111"/>
      <c r="AK187" s="111"/>
      <c r="AL187" s="111"/>
      <c r="AM187" s="111"/>
      <c r="AN187" s="111"/>
      <c r="AO187" s="111"/>
    </row>
    <row r="188" spans="3:41" x14ac:dyDescent="0.25">
      <c r="C188" s="117"/>
      <c r="D188" s="116"/>
      <c r="W188" s="111"/>
      <c r="X188" s="111"/>
      <c r="Y188" s="111"/>
      <c r="Z188" s="111"/>
      <c r="AA188" s="111"/>
      <c r="AB188" s="111"/>
      <c r="AC188" s="111"/>
      <c r="AD188" s="111"/>
      <c r="AE188" s="111"/>
      <c r="AF188" s="111"/>
      <c r="AG188" s="111"/>
      <c r="AH188" s="111"/>
      <c r="AJ188" s="111"/>
      <c r="AK188" s="111"/>
      <c r="AL188" s="111"/>
      <c r="AM188" s="111"/>
      <c r="AN188" s="111"/>
      <c r="AO188" s="111"/>
    </row>
    <row r="189" spans="3:41" x14ac:dyDescent="0.25">
      <c r="C189" s="117"/>
      <c r="D189" s="116"/>
      <c r="W189" s="111"/>
      <c r="X189" s="111"/>
      <c r="Y189" s="111"/>
      <c r="Z189" s="111"/>
      <c r="AA189" s="111"/>
      <c r="AB189" s="111"/>
      <c r="AC189" s="111"/>
      <c r="AD189" s="111"/>
      <c r="AE189" s="111"/>
      <c r="AF189" s="111"/>
      <c r="AG189" s="111"/>
      <c r="AH189" s="111"/>
      <c r="AJ189" s="111"/>
      <c r="AK189" s="111"/>
      <c r="AL189" s="111"/>
      <c r="AM189" s="111"/>
      <c r="AN189" s="111"/>
      <c r="AO189" s="111"/>
    </row>
  </sheetData>
  <mergeCells count="16">
    <mergeCell ref="T2:T28"/>
    <mergeCell ref="C3:J3"/>
    <mergeCell ref="C5:J5"/>
    <mergeCell ref="D8:I8"/>
    <mergeCell ref="D10:I10"/>
    <mergeCell ref="D12:I12"/>
    <mergeCell ref="D14:I14"/>
    <mergeCell ref="D16:I16"/>
    <mergeCell ref="D18:E18"/>
    <mergeCell ref="G18:I18"/>
    <mergeCell ref="C49:F49"/>
    <mergeCell ref="D20:I20"/>
    <mergeCell ref="D22:I22"/>
    <mergeCell ref="G24:H24"/>
    <mergeCell ref="C36:D36"/>
    <mergeCell ref="C46:F46"/>
  </mergeCells>
  <conditionalFormatting sqref="F43:F44">
    <cfRule type="cellIs" dxfId="153" priority="18" stopIfTrue="1" operator="lessThan">
      <formula>0.8</formula>
    </cfRule>
    <cfRule type="cellIs" dxfId="152" priority="19" stopIfTrue="1" operator="greaterThan">
      <formula>0.8</formula>
    </cfRule>
  </conditionalFormatting>
  <conditionalFormatting sqref="E34">
    <cfRule type="cellIs" dxfId="151" priority="17" stopIfTrue="1" operator="greaterThan">
      <formula>0.85</formula>
    </cfRule>
  </conditionalFormatting>
  <conditionalFormatting sqref="F37:F38">
    <cfRule type="cellIs" dxfId="150" priority="16" stopIfTrue="1" operator="greaterThan">
      <formula>0.8</formula>
    </cfRule>
  </conditionalFormatting>
  <conditionalFormatting sqref="F40:F42">
    <cfRule type="cellIs" dxfId="149" priority="13" stopIfTrue="1" operator="lessThan">
      <formula>0.9</formula>
    </cfRule>
    <cfRule type="cellIs" dxfId="148" priority="14" stopIfTrue="1" operator="greaterThan">
      <formula>0.9</formula>
    </cfRule>
    <cfRule type="cellIs" dxfId="147" priority="15" stopIfTrue="1" operator="equal">
      <formula>0.9</formula>
    </cfRule>
  </conditionalFormatting>
  <conditionalFormatting sqref="G40:G42">
    <cfRule type="cellIs" dxfId="146" priority="12" stopIfTrue="1" operator="equal">
      <formula>"OUI"</formula>
    </cfRule>
  </conditionalFormatting>
  <conditionalFormatting sqref="F34">
    <cfRule type="cellIs" dxfId="145" priority="10" stopIfTrue="1" operator="lessThan">
      <formula>0.85</formula>
    </cfRule>
    <cfRule type="cellIs" dxfId="144" priority="11" stopIfTrue="1" operator="greaterThan">
      <formula>0.85</formula>
    </cfRule>
  </conditionalFormatting>
  <conditionalFormatting sqref="G46:G47">
    <cfRule type="cellIs" dxfId="143" priority="8" stopIfTrue="1" operator="equal">
      <formula>"OUI"</formula>
    </cfRule>
    <cfRule type="cellIs" dxfId="142" priority="9" stopIfTrue="1" operator="equal">
      <formula>"NON"</formula>
    </cfRule>
  </conditionalFormatting>
  <conditionalFormatting sqref="F39">
    <cfRule type="cellIs" dxfId="141" priority="6" stopIfTrue="1" operator="greaterThan">
      <formula>0.85</formula>
    </cfRule>
    <cfRule type="cellIs" dxfId="140" priority="7" stopIfTrue="1" operator="equal">
      <formula>"&gt;85,00%"</formula>
    </cfRule>
  </conditionalFormatting>
  <conditionalFormatting sqref="G39">
    <cfRule type="cellIs" dxfId="139" priority="3" stopIfTrue="1" operator="equal">
      <formula>"NON"</formula>
    </cfRule>
    <cfRule type="cellIs" dxfId="138" priority="4" stopIfTrue="1" operator="equal">
      <formula>"OUI"</formula>
    </cfRule>
    <cfRule type="cellIs" dxfId="137" priority="5" stopIfTrue="1" operator="equal">
      <formula>"NON"</formula>
    </cfRule>
  </conditionalFormatting>
  <conditionalFormatting sqref="G37:G44">
    <cfRule type="cellIs" dxfId="136" priority="2" stopIfTrue="1" operator="equal">
      <formula>"OUI"</formula>
    </cfRule>
  </conditionalFormatting>
  <conditionalFormatting sqref="G37:G44">
    <cfRule type="cellIs" dxfId="135" priority="1" stopIfTrue="1" operator="equal">
      <formula>"NON"</formula>
    </cfRule>
  </conditionalFormatting>
  <dataValidations count="2">
    <dataValidation type="list" allowBlank="1" showErrorMessage="1" sqref="D30 I26 I24 D26 D24 D28 I28">
      <formula1>$Q$24:$S$24</formula1>
      <formula2>0</formula2>
    </dataValidation>
    <dataValidation type="list" allowBlank="1" showErrorMessage="1" sqref="D14:I14">
      <formula1>$L$14:$N$14</formula1>
      <formula2>0</formula2>
    </dataValidation>
  </dataValidations>
  <printOptions horizontalCentered="1"/>
  <pageMargins left="0.78740157480314965" right="0.78740157480314965" top="0.78740157480314965" bottom="0.78740157480314965" header="0.51181102362204722" footer="0.51181102362204722"/>
  <pageSetup paperSize="9" scale="62" firstPageNumber="0" fitToHeight="2" orientation="landscape" horizontalDpi="300" verticalDpi="300" r:id="rId1"/>
  <headerFooter alignWithMargins="0"/>
  <rowBreaks count="1" manualBreakCount="1">
    <brk id="32"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N468"/>
  <sheetViews>
    <sheetView view="pageBreakPreview" topLeftCell="I1" zoomScale="70" zoomScaleNormal="70" zoomScaleSheetLayoutView="70" workbookViewId="0">
      <selection activeCell="H148" sqref="A1:H1048576"/>
    </sheetView>
  </sheetViews>
  <sheetFormatPr baseColWidth="10" defaultRowHeight="15" x14ac:dyDescent="0.25"/>
  <cols>
    <col min="1" max="2" width="12.28515625" hidden="1" customWidth="1"/>
    <col min="3" max="3" width="12.28515625" style="101" hidden="1" customWidth="1"/>
    <col min="4" max="4" width="12.28515625" style="102" hidden="1" customWidth="1"/>
    <col min="5" max="7" width="12.28515625" hidden="1" customWidth="1"/>
    <col min="8" max="8" width="12.28515625" style="101" hidden="1" customWidth="1"/>
    <col min="9" max="9" width="6" customWidth="1"/>
    <col min="10" max="10" width="81.5703125" customWidth="1"/>
    <col min="11" max="11" width="8.28515625" style="239" customWidth="1"/>
    <col min="12" max="12" width="20.85546875" customWidth="1"/>
    <col min="13" max="13" width="71.28515625" style="237" customWidth="1"/>
    <col min="14" max="14" width="11.42578125" hidden="1" customWidth="1"/>
    <col min="15" max="15" width="81.28515625" style="361" customWidth="1"/>
    <col min="16" max="16" width="12.85546875" style="345" customWidth="1"/>
    <col min="17" max="17" width="12.5703125" hidden="1" customWidth="1"/>
    <col min="18" max="90" width="11.42578125" hidden="1" customWidth="1"/>
    <col min="91" max="169" width="0" hidden="1" customWidth="1"/>
  </cols>
  <sheetData>
    <row r="1" spans="1:90" s="237" customFormat="1" ht="33" customHeight="1" x14ac:dyDescent="0.25">
      <c r="A1" s="46"/>
      <c r="B1" s="20"/>
      <c r="C1" s="4" t="str">
        <f>J1</f>
        <v>1 - PROMOTION ET COMMUNICATION</v>
      </c>
      <c r="D1" s="99"/>
      <c r="E1" s="20"/>
      <c r="F1" s="20"/>
      <c r="G1" s="20"/>
      <c r="H1" s="5" t="s">
        <v>0</v>
      </c>
      <c r="I1" s="6"/>
      <c r="J1" s="331" t="s">
        <v>1</v>
      </c>
      <c r="K1" s="339" t="s">
        <v>2</v>
      </c>
      <c r="L1" s="341" t="s">
        <v>3</v>
      </c>
      <c r="M1" s="330" t="s">
        <v>656</v>
      </c>
      <c r="N1" s="331" t="s">
        <v>4</v>
      </c>
      <c r="O1" s="327" t="s">
        <v>4</v>
      </c>
      <c r="P1" s="346" t="s">
        <v>778</v>
      </c>
      <c r="Q1" s="234"/>
      <c r="R1" s="25"/>
      <c r="S1" s="8" t="s">
        <v>5</v>
      </c>
      <c r="T1" s="8" t="s">
        <v>6</v>
      </c>
      <c r="U1" s="8" t="s">
        <v>7</v>
      </c>
      <c r="V1" s="235" t="s">
        <v>8</v>
      </c>
      <c r="W1" s="8" t="s">
        <v>9</v>
      </c>
      <c r="X1" s="8" t="s">
        <v>10</v>
      </c>
      <c r="Y1" s="8" t="s">
        <v>11</v>
      </c>
      <c r="Z1" s="8"/>
      <c r="AA1" s="10"/>
      <c r="AB1" s="10"/>
      <c r="AC1" s="8" t="s">
        <v>14</v>
      </c>
      <c r="AD1" s="8" t="s">
        <v>15</v>
      </c>
      <c r="AE1" s="8" t="s">
        <v>9</v>
      </c>
      <c r="AF1" s="8" t="s">
        <v>10</v>
      </c>
      <c r="AG1" s="8" t="s">
        <v>11</v>
      </c>
      <c r="AH1" s="11" t="s">
        <v>16</v>
      </c>
      <c r="AI1" s="12" t="s">
        <v>13</v>
      </c>
      <c r="AJ1" s="10"/>
      <c r="AK1" s="8" t="s">
        <v>14</v>
      </c>
      <c r="AL1" s="8" t="s">
        <v>17</v>
      </c>
      <c r="AM1" s="8" t="s">
        <v>9</v>
      </c>
      <c r="AN1" s="8" t="s">
        <v>10</v>
      </c>
      <c r="AO1" s="8" t="s">
        <v>11</v>
      </c>
      <c r="AP1" s="10" t="s">
        <v>12</v>
      </c>
      <c r="AQ1" s="12" t="s">
        <v>13</v>
      </c>
      <c r="AR1" s="10"/>
      <c r="AS1" s="10" t="s">
        <v>14</v>
      </c>
      <c r="AT1" s="8" t="s">
        <v>17</v>
      </c>
      <c r="AU1" s="8" t="s">
        <v>9</v>
      </c>
      <c r="AV1" s="8" t="s">
        <v>10</v>
      </c>
      <c r="AW1" s="8" t="s">
        <v>11</v>
      </c>
      <c r="AX1" s="10" t="s">
        <v>12</v>
      </c>
      <c r="AY1" s="12" t="s">
        <v>13</v>
      </c>
      <c r="AZ1" s="10"/>
      <c r="BA1" s="10" t="s">
        <v>14</v>
      </c>
      <c r="BB1" s="8" t="s">
        <v>17</v>
      </c>
      <c r="BC1" s="8" t="s">
        <v>9</v>
      </c>
      <c r="BD1" s="8" t="s">
        <v>10</v>
      </c>
      <c r="BE1" s="8" t="s">
        <v>11</v>
      </c>
      <c r="BF1" s="10" t="s">
        <v>12</v>
      </c>
      <c r="BG1" s="12" t="s">
        <v>13</v>
      </c>
      <c r="BH1" s="8"/>
      <c r="BI1" s="10" t="s">
        <v>14</v>
      </c>
      <c r="BJ1" s="8" t="s">
        <v>17</v>
      </c>
      <c r="BK1" s="8" t="s">
        <v>9</v>
      </c>
      <c r="BL1" s="8" t="s">
        <v>10</v>
      </c>
      <c r="BM1" s="8" t="s">
        <v>11</v>
      </c>
      <c r="BN1" s="10" t="s">
        <v>12</v>
      </c>
      <c r="BO1" s="12" t="s">
        <v>13</v>
      </c>
      <c r="BP1" s="8"/>
      <c r="BQ1" s="10" t="s">
        <v>14</v>
      </c>
      <c r="BR1" s="8" t="s">
        <v>17</v>
      </c>
      <c r="BS1" s="8" t="s">
        <v>9</v>
      </c>
      <c r="BT1" s="8" t="s">
        <v>10</v>
      </c>
      <c r="BU1" s="8" t="s">
        <v>11</v>
      </c>
      <c r="BV1" s="10" t="s">
        <v>12</v>
      </c>
      <c r="BW1" s="12" t="s">
        <v>13</v>
      </c>
      <c r="BX1" s="236"/>
      <c r="BY1" s="10" t="s">
        <v>14</v>
      </c>
      <c r="BZ1" s="8" t="s">
        <v>17</v>
      </c>
      <c r="CA1" s="8" t="s">
        <v>9</v>
      </c>
      <c r="CB1" s="8" t="s">
        <v>10</v>
      </c>
      <c r="CC1" s="8" t="s">
        <v>11</v>
      </c>
      <c r="CD1" s="10" t="s">
        <v>12</v>
      </c>
      <c r="CE1" s="12" t="s">
        <v>13</v>
      </c>
      <c r="CF1" s="25"/>
      <c r="CG1" s="10" t="s">
        <v>14</v>
      </c>
      <c r="CH1" s="8" t="s">
        <v>17</v>
      </c>
      <c r="CI1" s="8" t="s">
        <v>9</v>
      </c>
      <c r="CJ1" s="8" t="s">
        <v>10</v>
      </c>
      <c r="CK1" s="8" t="s">
        <v>11</v>
      </c>
      <c r="CL1" s="10" t="s">
        <v>12</v>
      </c>
    </row>
    <row r="2" spans="1:90" s="238" customFormat="1" ht="27" customHeight="1" x14ac:dyDescent="0.25">
      <c r="A2" s="2"/>
      <c r="B2" s="2"/>
      <c r="C2" s="21" t="s">
        <v>1</v>
      </c>
      <c r="D2" s="99" t="str">
        <f>J2</f>
        <v>La promotion</v>
      </c>
      <c r="E2" s="2"/>
      <c r="F2" s="2"/>
      <c r="G2" s="2"/>
      <c r="H2" s="13"/>
      <c r="I2" s="14"/>
      <c r="J2" s="15" t="s">
        <v>18</v>
      </c>
      <c r="K2" s="307"/>
      <c r="L2" s="16"/>
      <c r="M2" s="372"/>
      <c r="N2" s="17"/>
      <c r="O2" s="14"/>
      <c r="P2" s="347"/>
      <c r="Q2" s="14"/>
      <c r="R2" s="1"/>
      <c r="S2" s="1"/>
      <c r="T2" s="1"/>
      <c r="U2" s="1"/>
      <c r="V2" s="2"/>
      <c r="W2" s="18" t="s">
        <v>19</v>
      </c>
      <c r="X2" s="2"/>
      <c r="Y2" s="1"/>
      <c r="Z2" s="2"/>
      <c r="AA2" s="2"/>
      <c r="AB2" s="1"/>
      <c r="AC2" s="1"/>
      <c r="AD2" s="1"/>
      <c r="AE2" s="1"/>
      <c r="AF2" s="19" t="s">
        <v>20</v>
      </c>
      <c r="AG2" s="1"/>
      <c r="AH2" s="1"/>
      <c r="AI2" s="1"/>
      <c r="AJ2" s="1"/>
      <c r="AK2" s="1"/>
      <c r="AL2" s="1"/>
      <c r="AM2" s="1"/>
      <c r="AN2" s="19" t="s">
        <v>21</v>
      </c>
      <c r="AO2" s="1"/>
      <c r="AP2" s="1"/>
      <c r="AQ2" s="1"/>
      <c r="AR2" s="1"/>
      <c r="AS2" s="1"/>
      <c r="AT2" s="1"/>
      <c r="AU2" s="1"/>
      <c r="AV2" s="19" t="s">
        <v>22</v>
      </c>
      <c r="AW2" s="1"/>
      <c r="AX2" s="1"/>
      <c r="AY2" s="1"/>
      <c r="AZ2" s="1"/>
      <c r="BA2" s="1"/>
      <c r="BB2" s="1"/>
      <c r="BC2" s="1"/>
      <c r="BD2" s="19" t="s">
        <v>23</v>
      </c>
      <c r="BE2" s="1"/>
      <c r="BF2" s="1"/>
      <c r="BG2" s="1"/>
      <c r="BH2" s="1"/>
      <c r="BI2" s="1"/>
      <c r="BJ2" s="1"/>
      <c r="BK2" s="1"/>
      <c r="BL2" s="19" t="s">
        <v>24</v>
      </c>
      <c r="BM2" s="1"/>
      <c r="BN2" s="1"/>
      <c r="BO2" s="1"/>
      <c r="BP2" s="1"/>
      <c r="BQ2" s="1"/>
      <c r="BR2" s="1"/>
      <c r="BS2" s="1"/>
      <c r="BT2" s="19" t="s">
        <v>25</v>
      </c>
      <c r="BU2" s="1"/>
      <c r="BV2" s="1"/>
      <c r="BW2" s="1"/>
      <c r="BX2" s="1"/>
      <c r="BY2" s="1"/>
      <c r="BZ2" s="1"/>
      <c r="CA2" s="1"/>
      <c r="CB2" s="19" t="s">
        <v>26</v>
      </c>
      <c r="CC2" s="1"/>
      <c r="CD2" s="1"/>
      <c r="CE2" s="1"/>
      <c r="CF2" s="1"/>
      <c r="CG2" s="1"/>
      <c r="CH2" s="1"/>
      <c r="CI2" s="1"/>
      <c r="CJ2" s="19" t="s">
        <v>27</v>
      </c>
      <c r="CK2" s="1"/>
      <c r="CL2" s="1"/>
    </row>
    <row r="3" spans="1:90" ht="76.5" customHeight="1" x14ac:dyDescent="0.25">
      <c r="A3" s="20"/>
      <c r="B3" s="20" t="s">
        <v>36</v>
      </c>
      <c r="C3" s="21" t="s">
        <v>1</v>
      </c>
      <c r="D3" s="5" t="s">
        <v>18</v>
      </c>
      <c r="E3" s="20"/>
      <c r="F3" s="15"/>
      <c r="G3" s="20">
        <f>IF(H3="Information et Communication",1,IF(H3="Savoir-faire Savoir-être",2,IF(H3="Confort et hygiène",3,IF(H3="Qualité de la prestation",5,IF(H3="Développement Durable",4)))))</f>
        <v>1</v>
      </c>
      <c r="H3" s="22" t="s">
        <v>29</v>
      </c>
      <c r="I3" s="23">
        <f>IF(G3&lt;&gt;"",MAX(I$1:I2)+1,"")</f>
        <v>1</v>
      </c>
      <c r="J3" s="242" t="s">
        <v>757</v>
      </c>
      <c r="K3" s="243">
        <v>1</v>
      </c>
      <c r="L3" s="244" t="s">
        <v>30</v>
      </c>
      <c r="M3" s="245"/>
      <c r="N3" s="246" t="str">
        <f t="shared" ref="N3:N17" si="0">IF(ISERROR(SEARCH("Pas de NM possible",O3)),"","oui")</f>
        <v>oui</v>
      </c>
      <c r="O3" s="242" t="s">
        <v>31</v>
      </c>
      <c r="P3" s="348" t="s">
        <v>32</v>
      </c>
      <c r="Q3" s="23"/>
      <c r="R3" s="25"/>
      <c r="S3" s="26">
        <f>K3</f>
        <v>1</v>
      </c>
      <c r="T3" s="26">
        <f>IF(L3="OUI",1,IF(L3="NON",0,IF(L3="Non Mesuré","",0)))</f>
        <v>1</v>
      </c>
      <c r="U3" s="26">
        <f>IF(L3&lt;&gt;"Non Mesuré",S3*T3,"")</f>
        <v>1</v>
      </c>
      <c r="V3" s="26"/>
      <c r="W3" s="26">
        <f>IF(L3="Non Mesuré",S3,0)</f>
        <v>0</v>
      </c>
      <c r="X3" s="26"/>
      <c r="Y3" s="26">
        <f>S3-W3</f>
        <v>1</v>
      </c>
      <c r="Z3" s="26"/>
      <c r="AA3" s="27"/>
      <c r="AB3" s="27"/>
      <c r="AC3" s="28">
        <f t="shared" ref="AC3:AC4" si="1">IF(G3=1,U3,"")</f>
        <v>1</v>
      </c>
      <c r="AD3" s="28"/>
      <c r="AE3" s="28">
        <f t="shared" ref="AE3:AE4" si="2">IF(G3=1,W3,"")</f>
        <v>0</v>
      </c>
      <c r="AF3" s="28"/>
      <c r="AG3" s="28">
        <f t="shared" ref="AG3:AG4" si="3">IF(G3=1,Y3,"")</f>
        <v>1</v>
      </c>
      <c r="AH3" s="29"/>
      <c r="AI3" s="30"/>
      <c r="AJ3" s="28"/>
      <c r="AK3" s="28" t="str">
        <f t="shared" ref="AK3:AK4" si="4">IF(G3=2,U3,"")</f>
        <v/>
      </c>
      <c r="AL3" s="28"/>
      <c r="AM3" s="28" t="str">
        <f t="shared" ref="AM3:AM4" si="5">IF(G3=2,W3,"")</f>
        <v/>
      </c>
      <c r="AN3" s="28"/>
      <c r="AO3" s="28" t="str">
        <f t="shared" ref="AO3:AO4" si="6">IF(G3=2,Y3,"")</f>
        <v/>
      </c>
      <c r="AP3" s="29"/>
      <c r="AQ3" s="30"/>
      <c r="AR3" s="28"/>
      <c r="AS3" s="28" t="str">
        <f t="shared" ref="AS3:AS4" si="7">IF(G3=3,U3,"")</f>
        <v/>
      </c>
      <c r="AT3" s="28"/>
      <c r="AU3" s="28" t="str">
        <f t="shared" ref="AU3:AU4" si="8">IF(G3=3,W3,"")</f>
        <v/>
      </c>
      <c r="AV3" s="28"/>
      <c r="AW3" s="28" t="str">
        <f>IF(G3=3,Y3,"")</f>
        <v/>
      </c>
      <c r="AX3" s="29"/>
      <c r="AY3" s="30"/>
      <c r="AZ3" s="28"/>
      <c r="BA3" s="28" t="str">
        <f t="shared" ref="BA3:BA4" si="9">IF(G3=4,U3,"")</f>
        <v/>
      </c>
      <c r="BB3" s="28"/>
      <c r="BC3" s="28" t="str">
        <f t="shared" ref="BC3:BC4" si="10">IF(G3=4,W3,"")</f>
        <v/>
      </c>
      <c r="BD3" s="28"/>
      <c r="BE3" s="28" t="str">
        <f>IF(G3=4,Y3,"")</f>
        <v/>
      </c>
      <c r="BF3" s="29"/>
      <c r="BG3" s="30"/>
      <c r="BH3" s="26"/>
      <c r="BI3" s="28" t="str">
        <f t="shared" ref="BI3:BI4" si="11">IF(G3=5,U3,"")</f>
        <v/>
      </c>
      <c r="BJ3" s="28"/>
      <c r="BK3" s="28" t="str">
        <f t="shared" ref="BK3:BK4" si="12">IF(G3=5,W3,"")</f>
        <v/>
      </c>
      <c r="BL3" s="28"/>
      <c r="BM3" s="28" t="str">
        <f>IF(G3=5,Y3,"")</f>
        <v/>
      </c>
      <c r="BN3" s="29"/>
      <c r="BO3" s="30"/>
      <c r="BP3" s="26"/>
      <c r="BQ3" s="28" t="str">
        <f t="shared" ref="BQ3:BQ4" si="13">IF(A3=31,U3,"")</f>
        <v/>
      </c>
      <c r="BR3" s="28"/>
      <c r="BS3" s="28" t="str">
        <f t="shared" ref="BS3:BS4" si="14">IF(A3=31,W3,"")</f>
        <v/>
      </c>
      <c r="BT3" s="28"/>
      <c r="BU3" s="28" t="str">
        <f t="shared" ref="BU3:BU4" si="15">IF(A3=31,Y3,"")</f>
        <v/>
      </c>
      <c r="BV3" s="29"/>
      <c r="BW3" s="30"/>
      <c r="BX3" s="31"/>
      <c r="BY3" s="28" t="str">
        <f t="shared" ref="BY3:BY4" si="16">IF(A3=32,U3,"")</f>
        <v/>
      </c>
      <c r="BZ3" s="28"/>
      <c r="CA3" s="28" t="str">
        <f t="shared" ref="CA3:CA4" si="17">IF(A3=32,W3,"")</f>
        <v/>
      </c>
      <c r="CB3" s="28"/>
      <c r="CC3" s="28" t="str">
        <f t="shared" ref="CC3:CC4" si="18">IF(A3=32,Y3,"")</f>
        <v/>
      </c>
      <c r="CD3" s="29"/>
      <c r="CE3" s="25"/>
      <c r="CF3" s="25"/>
      <c r="CG3" s="28" t="str">
        <f t="shared" ref="CG3:CG4" si="19">IF(A3=33,U3,"")</f>
        <v/>
      </c>
      <c r="CH3" s="28"/>
      <c r="CI3" s="28" t="str">
        <f t="shared" ref="CI3:CI4" si="20">IF(A3=33,W3,"")</f>
        <v/>
      </c>
      <c r="CJ3" s="28"/>
      <c r="CK3" s="28" t="str">
        <f t="shared" ref="CK3:CK4" si="21">IF(A3=33,Y3,"")</f>
        <v/>
      </c>
      <c r="CL3" s="29"/>
    </row>
    <row r="4" spans="1:90" ht="48.75" customHeight="1" x14ac:dyDescent="0.25">
      <c r="A4" s="20"/>
      <c r="B4" s="20" t="s">
        <v>36</v>
      </c>
      <c r="C4" s="21" t="s">
        <v>1</v>
      </c>
      <c r="D4" s="5" t="s">
        <v>18</v>
      </c>
      <c r="E4" s="20"/>
      <c r="F4" s="15"/>
      <c r="G4" s="20">
        <f>IF(H4="Information et Communication",1,IF(H4="Savoir-faire Savoir-être",2,IF(H4="Confort et hygiène",3,IF(H4="Qualité de la prestation",5,IF(H4="Développement Durable",4)))))</f>
        <v>1</v>
      </c>
      <c r="H4" s="22" t="s">
        <v>29</v>
      </c>
      <c r="I4" s="23">
        <v>2</v>
      </c>
      <c r="J4" s="416" t="s">
        <v>758</v>
      </c>
      <c r="K4" s="417">
        <v>1</v>
      </c>
      <c r="L4" s="418" t="s">
        <v>30</v>
      </c>
      <c r="M4" s="419"/>
      <c r="N4" s="420" t="str">
        <f t="shared" si="0"/>
        <v>oui</v>
      </c>
      <c r="O4" s="416" t="s">
        <v>33</v>
      </c>
      <c r="P4" s="348" t="s">
        <v>32</v>
      </c>
      <c r="Q4" s="23"/>
      <c r="R4" s="25"/>
      <c r="S4" s="26">
        <f>K4</f>
        <v>1</v>
      </c>
      <c r="T4" s="26">
        <f>IF(L4="OUI",1,IF(L4="NON",0,IF(L4="Non Mesuré","",0)))</f>
        <v>1</v>
      </c>
      <c r="U4" s="26">
        <f>IF(L4&lt;&gt;"Non Mesuré",S4*T4,"")</f>
        <v>1</v>
      </c>
      <c r="V4" s="26"/>
      <c r="W4" s="26">
        <f>IF(L4="Non Mesuré",S4,0)</f>
        <v>0</v>
      </c>
      <c r="X4" s="26"/>
      <c r="Y4" s="26">
        <f>S4-W4</f>
        <v>1</v>
      </c>
      <c r="Z4" s="26"/>
      <c r="AA4" s="32"/>
      <c r="AB4" s="27"/>
      <c r="AC4" s="28">
        <f t="shared" si="1"/>
        <v>1</v>
      </c>
      <c r="AD4" s="28"/>
      <c r="AE4" s="28">
        <f t="shared" si="2"/>
        <v>0</v>
      </c>
      <c r="AF4" s="28"/>
      <c r="AG4" s="28">
        <f t="shared" si="3"/>
        <v>1</v>
      </c>
      <c r="AH4" s="29"/>
      <c r="AI4" s="30"/>
      <c r="AJ4" s="28"/>
      <c r="AK4" s="28" t="str">
        <f t="shared" si="4"/>
        <v/>
      </c>
      <c r="AL4" s="28"/>
      <c r="AM4" s="28" t="str">
        <f t="shared" si="5"/>
        <v/>
      </c>
      <c r="AN4" s="28"/>
      <c r="AO4" s="28" t="str">
        <f t="shared" si="6"/>
        <v/>
      </c>
      <c r="AP4" s="29"/>
      <c r="AQ4" s="30"/>
      <c r="AR4" s="28"/>
      <c r="AS4" s="28" t="str">
        <f t="shared" si="7"/>
        <v/>
      </c>
      <c r="AT4" s="28"/>
      <c r="AU4" s="28" t="str">
        <f t="shared" si="8"/>
        <v/>
      </c>
      <c r="AV4" s="28"/>
      <c r="AW4" s="28" t="str">
        <f t="shared" ref="AW4" si="22">IF(G4=3,Y4,"")</f>
        <v/>
      </c>
      <c r="AX4" s="29"/>
      <c r="AY4" s="30"/>
      <c r="AZ4" s="28"/>
      <c r="BA4" s="28" t="str">
        <f t="shared" si="9"/>
        <v/>
      </c>
      <c r="BB4" s="28"/>
      <c r="BC4" s="28" t="str">
        <f t="shared" si="10"/>
        <v/>
      </c>
      <c r="BD4" s="28"/>
      <c r="BE4" s="28" t="str">
        <f t="shared" ref="BE4" si="23">IF(G4=4,Y4,"")</f>
        <v/>
      </c>
      <c r="BF4" s="29"/>
      <c r="BG4" s="30"/>
      <c r="BH4" s="26"/>
      <c r="BI4" s="28" t="str">
        <f t="shared" si="11"/>
        <v/>
      </c>
      <c r="BJ4" s="28"/>
      <c r="BK4" s="28" t="str">
        <f t="shared" si="12"/>
        <v/>
      </c>
      <c r="BL4" s="28"/>
      <c r="BM4" s="28" t="str">
        <f t="shared" ref="BM4" si="24">IF(G4=5,Y4,"")</f>
        <v/>
      </c>
      <c r="BN4" s="29"/>
      <c r="BO4" s="30"/>
      <c r="BP4" s="26"/>
      <c r="BQ4" s="28" t="str">
        <f t="shared" si="13"/>
        <v/>
      </c>
      <c r="BR4" s="28"/>
      <c r="BS4" s="28" t="str">
        <f t="shared" si="14"/>
        <v/>
      </c>
      <c r="BT4" s="28"/>
      <c r="BU4" s="28" t="str">
        <f t="shared" si="15"/>
        <v/>
      </c>
      <c r="BV4" s="29"/>
      <c r="BW4" s="30"/>
      <c r="BX4" s="31"/>
      <c r="BY4" s="28" t="str">
        <f t="shared" si="16"/>
        <v/>
      </c>
      <c r="BZ4" s="28"/>
      <c r="CA4" s="28" t="str">
        <f t="shared" si="17"/>
        <v/>
      </c>
      <c r="CB4" s="28"/>
      <c r="CC4" s="28" t="str">
        <f t="shared" si="18"/>
        <v/>
      </c>
      <c r="CD4" s="29"/>
      <c r="CE4" s="25"/>
      <c r="CF4" s="25"/>
      <c r="CG4" s="28" t="str">
        <f t="shared" si="19"/>
        <v/>
      </c>
      <c r="CH4" s="28"/>
      <c r="CI4" s="28" t="str">
        <f t="shared" si="20"/>
        <v/>
      </c>
      <c r="CJ4" s="28"/>
      <c r="CK4" s="28" t="str">
        <f t="shared" si="21"/>
        <v/>
      </c>
      <c r="CL4" s="29"/>
    </row>
    <row r="5" spans="1:90" ht="48.75" customHeight="1" x14ac:dyDescent="0.25">
      <c r="A5" s="20"/>
      <c r="B5" s="20" t="s">
        <v>36</v>
      </c>
      <c r="C5" s="21" t="s">
        <v>1</v>
      </c>
      <c r="D5" s="5" t="s">
        <v>18</v>
      </c>
      <c r="E5" s="20"/>
      <c r="F5" s="15"/>
      <c r="G5" s="20">
        <f>IF(H5="Information et Communication",1,IF(H5="Savoir-faire Savoir-être",2,IF(H5="Confort et hygiène",3,IF(H5="Qualité de la prestation",5,IF(H5="Développement Durable",4)))))</f>
        <v>1</v>
      </c>
      <c r="H5" s="22" t="s">
        <v>29</v>
      </c>
      <c r="I5" s="23">
        <f>IF(G5&lt;&gt;"",MAX(I$1:I4)+1,"")</f>
        <v>3</v>
      </c>
      <c r="J5" s="410" t="s">
        <v>806</v>
      </c>
      <c r="K5" s="411">
        <v>1</v>
      </c>
      <c r="L5" s="412" t="s">
        <v>30</v>
      </c>
      <c r="M5" s="413"/>
      <c r="N5" s="414" t="str">
        <f t="shared" si="0"/>
        <v/>
      </c>
      <c r="O5" s="415" t="s">
        <v>807</v>
      </c>
      <c r="P5" s="348" t="s">
        <v>32</v>
      </c>
      <c r="Q5" s="23"/>
      <c r="R5" s="25"/>
      <c r="S5" s="26">
        <f>K5</f>
        <v>1</v>
      </c>
      <c r="T5" s="26">
        <f>IF(L5="OUI",1,IF(L5="NON",0,IF(L5="Non Mesuré","",0)))</f>
        <v>1</v>
      </c>
      <c r="U5" s="26">
        <f>IF(L5&lt;&gt;"Non Mesuré",S5*T5,"")</f>
        <v>1</v>
      </c>
      <c r="V5" s="26"/>
      <c r="W5" s="26">
        <f>IF(L5="Non Mesuré",S5,0)</f>
        <v>0</v>
      </c>
      <c r="X5" s="26"/>
      <c r="Y5" s="26">
        <f>S5-W5</f>
        <v>1</v>
      </c>
      <c r="Z5" s="26"/>
      <c r="AA5" s="32"/>
      <c r="AB5" s="27"/>
      <c r="AC5" s="28">
        <f t="shared" ref="AC5:AC74" si="25">IF(G5=1,U5,"")</f>
        <v>1</v>
      </c>
      <c r="AD5" s="28"/>
      <c r="AE5" s="28">
        <f t="shared" ref="AE5:AE74" si="26">IF(G5=1,W5,"")</f>
        <v>0</v>
      </c>
      <c r="AF5" s="28"/>
      <c r="AG5" s="28">
        <f t="shared" ref="AG5:AG74" si="27">IF(G5=1,Y5,"")</f>
        <v>1</v>
      </c>
      <c r="AH5" s="29"/>
      <c r="AI5" s="30"/>
      <c r="AJ5" s="28"/>
      <c r="AK5" s="28" t="str">
        <f t="shared" ref="AK5:AK74" si="28">IF(G5=2,U5,"")</f>
        <v/>
      </c>
      <c r="AL5" s="28"/>
      <c r="AM5" s="28" t="str">
        <f t="shared" ref="AM5:AM74" si="29">IF(G5=2,W5,"")</f>
        <v/>
      </c>
      <c r="AN5" s="28"/>
      <c r="AO5" s="28" t="str">
        <f t="shared" ref="AO5:AO74" si="30">IF(G5=2,Y5,"")</f>
        <v/>
      </c>
      <c r="AP5" s="29"/>
      <c r="AQ5" s="30"/>
      <c r="AR5" s="28"/>
      <c r="AS5" s="28" t="str">
        <f t="shared" ref="AS5:AS74" si="31">IF(G5=3,U5,"")</f>
        <v/>
      </c>
      <c r="AT5" s="28"/>
      <c r="AU5" s="28" t="str">
        <f t="shared" ref="AU5:AU74" si="32">IF(G5=3,W5,"")</f>
        <v/>
      </c>
      <c r="AV5" s="28"/>
      <c r="AW5" s="28" t="str">
        <f t="shared" ref="AW5:AW74" si="33">IF(G5=3,Y5,"")</f>
        <v/>
      </c>
      <c r="AX5" s="29"/>
      <c r="AY5" s="30"/>
      <c r="AZ5" s="28"/>
      <c r="BA5" s="28" t="str">
        <f t="shared" ref="BA5:BA74" si="34">IF(G5=4,U5,"")</f>
        <v/>
      </c>
      <c r="BB5" s="28"/>
      <c r="BC5" s="28" t="str">
        <f t="shared" ref="BC5:BC74" si="35">IF(G5=4,W5,"")</f>
        <v/>
      </c>
      <c r="BD5" s="28"/>
      <c r="BE5" s="28" t="str">
        <f t="shared" ref="BE5:BE74" si="36">IF(G5=4,Y5,"")</f>
        <v/>
      </c>
      <c r="BF5" s="29"/>
      <c r="BG5" s="30"/>
      <c r="BH5" s="26"/>
      <c r="BI5" s="28" t="str">
        <f t="shared" ref="BI5:BI74" si="37">IF(G5=5,U5,"")</f>
        <v/>
      </c>
      <c r="BJ5" s="28"/>
      <c r="BK5" s="28" t="str">
        <f t="shared" ref="BK5:BK74" si="38">IF(G5=5,W5,"")</f>
        <v/>
      </c>
      <c r="BL5" s="28"/>
      <c r="BM5" s="28" t="str">
        <f t="shared" ref="BM5:BM74" si="39">IF(G5=5,Y5,"")</f>
        <v/>
      </c>
      <c r="BN5" s="29"/>
      <c r="BO5" s="30"/>
      <c r="BP5" s="26"/>
      <c r="BQ5" s="28" t="str">
        <f t="shared" ref="BQ5:BQ74" si="40">IF(A5=31,U5,"")</f>
        <v/>
      </c>
      <c r="BR5" s="28"/>
      <c r="BS5" s="28" t="str">
        <f t="shared" ref="BS5:BS74" si="41">IF(A5=31,W5,"")</f>
        <v/>
      </c>
      <c r="BT5" s="28"/>
      <c r="BU5" s="28" t="str">
        <f t="shared" ref="BU5:BU74" si="42">IF(A5=31,Y5,"")</f>
        <v/>
      </c>
      <c r="BV5" s="29"/>
      <c r="BW5" s="30"/>
      <c r="BX5" s="31"/>
      <c r="BY5" s="28" t="str">
        <f t="shared" ref="BY5:BY74" si="43">IF(A5=32,U5,"")</f>
        <v/>
      </c>
      <c r="BZ5" s="28"/>
      <c r="CA5" s="28" t="str">
        <f t="shared" ref="CA5:CA74" si="44">IF(A5=32,W5,"")</f>
        <v/>
      </c>
      <c r="CB5" s="28"/>
      <c r="CC5" s="28" t="str">
        <f t="shared" ref="CC5:CC74" si="45">IF(A5=32,Y5,"")</f>
        <v/>
      </c>
      <c r="CD5" s="29"/>
      <c r="CE5" s="25"/>
      <c r="CF5" s="25"/>
      <c r="CG5" s="28" t="str">
        <f t="shared" ref="CG5:CG74" si="46">IF(A5=33,U5,"")</f>
        <v/>
      </c>
      <c r="CH5" s="28"/>
      <c r="CI5" s="28" t="str">
        <f t="shared" ref="CI5:CI74" si="47">IF(A5=33,W5,"")</f>
        <v/>
      </c>
      <c r="CJ5" s="28"/>
      <c r="CK5" s="28" t="str">
        <f t="shared" ref="CK5:CK74" si="48">IF(A5=33,Y5,"")</f>
        <v/>
      </c>
      <c r="CL5" s="29"/>
    </row>
    <row r="6" spans="1:90" s="238" customFormat="1" ht="27" customHeight="1" x14ac:dyDescent="0.25">
      <c r="A6" s="20"/>
      <c r="B6" s="20" t="s">
        <v>36</v>
      </c>
      <c r="C6" s="21" t="s">
        <v>1</v>
      </c>
      <c r="D6" s="5" t="s">
        <v>34</v>
      </c>
      <c r="E6" s="20"/>
      <c r="F6" s="15"/>
      <c r="G6" s="20"/>
      <c r="H6" s="22"/>
      <c r="I6" s="23" t="str">
        <f>IF(G6&lt;&gt;"",MAX(I$1:I5)+1,"")</f>
        <v/>
      </c>
      <c r="J6" s="15" t="s">
        <v>34</v>
      </c>
      <c r="K6" s="307"/>
      <c r="L6" s="33"/>
      <c r="M6" s="372"/>
      <c r="N6" s="24" t="str">
        <f t="shared" si="0"/>
        <v/>
      </c>
      <c r="O6" s="15" t="s">
        <v>35</v>
      </c>
      <c r="P6" s="347"/>
      <c r="Q6" s="67"/>
      <c r="R6" s="41"/>
      <c r="S6" s="34"/>
      <c r="T6" s="34"/>
      <c r="U6" s="34"/>
      <c r="V6" s="34"/>
      <c r="W6" s="34"/>
      <c r="X6" s="34"/>
      <c r="Y6" s="34"/>
      <c r="Z6" s="34"/>
      <c r="AA6" s="35"/>
      <c r="AB6" s="36"/>
      <c r="AC6" s="39" t="str">
        <f t="shared" si="25"/>
        <v/>
      </c>
      <c r="AD6" s="39"/>
      <c r="AE6" s="39" t="str">
        <f t="shared" si="26"/>
        <v/>
      </c>
      <c r="AF6" s="39"/>
      <c r="AG6" s="39" t="str">
        <f t="shared" si="27"/>
        <v/>
      </c>
      <c r="AH6" s="37"/>
      <c r="AI6" s="38"/>
      <c r="AJ6" s="39"/>
      <c r="AK6" s="39" t="str">
        <f t="shared" si="28"/>
        <v/>
      </c>
      <c r="AL6" s="39"/>
      <c r="AM6" s="39" t="str">
        <f t="shared" si="29"/>
        <v/>
      </c>
      <c r="AN6" s="39"/>
      <c r="AO6" s="39" t="str">
        <f t="shared" si="30"/>
        <v/>
      </c>
      <c r="AP6" s="37"/>
      <c r="AQ6" s="38"/>
      <c r="AR6" s="39"/>
      <c r="AS6" s="39" t="str">
        <f t="shared" si="31"/>
        <v/>
      </c>
      <c r="AT6" s="39"/>
      <c r="AU6" s="39" t="str">
        <f t="shared" si="32"/>
        <v/>
      </c>
      <c r="AV6" s="39"/>
      <c r="AW6" s="39" t="str">
        <f t="shared" si="33"/>
        <v/>
      </c>
      <c r="AX6" s="37"/>
      <c r="AY6" s="38"/>
      <c r="AZ6" s="39"/>
      <c r="BA6" s="39" t="str">
        <f t="shared" si="34"/>
        <v/>
      </c>
      <c r="BB6" s="39"/>
      <c r="BC6" s="39" t="str">
        <f t="shared" si="35"/>
        <v/>
      </c>
      <c r="BD6" s="39"/>
      <c r="BE6" s="39" t="str">
        <f t="shared" si="36"/>
        <v/>
      </c>
      <c r="BF6" s="37"/>
      <c r="BG6" s="38"/>
      <c r="BH6" s="34"/>
      <c r="BI6" s="39" t="str">
        <f t="shared" si="37"/>
        <v/>
      </c>
      <c r="BJ6" s="39"/>
      <c r="BK6" s="39" t="str">
        <f t="shared" si="38"/>
        <v/>
      </c>
      <c r="BL6" s="39"/>
      <c r="BM6" s="39" t="str">
        <f t="shared" si="39"/>
        <v/>
      </c>
      <c r="BN6" s="37"/>
      <c r="BO6" s="38"/>
      <c r="BP6" s="34"/>
      <c r="BQ6" s="39" t="str">
        <f t="shared" si="40"/>
        <v/>
      </c>
      <c r="BR6" s="39"/>
      <c r="BS6" s="39" t="str">
        <f t="shared" si="41"/>
        <v/>
      </c>
      <c r="BT6" s="39"/>
      <c r="BU6" s="39" t="str">
        <f t="shared" si="42"/>
        <v/>
      </c>
      <c r="BV6" s="37"/>
      <c r="BW6" s="38"/>
      <c r="BX6" s="40"/>
      <c r="BY6" s="39" t="str">
        <f t="shared" si="43"/>
        <v/>
      </c>
      <c r="BZ6" s="39"/>
      <c r="CA6" s="39" t="str">
        <f t="shared" si="44"/>
        <v/>
      </c>
      <c r="CB6" s="39"/>
      <c r="CC6" s="39" t="str">
        <f t="shared" si="45"/>
        <v/>
      </c>
      <c r="CD6" s="37"/>
      <c r="CE6" s="41"/>
      <c r="CF6" s="41"/>
      <c r="CG6" s="39" t="str">
        <f t="shared" si="46"/>
        <v/>
      </c>
      <c r="CH6" s="39"/>
      <c r="CI6" s="39" t="str">
        <f t="shared" si="47"/>
        <v/>
      </c>
      <c r="CJ6" s="39"/>
      <c r="CK6" s="39" t="str">
        <f t="shared" si="48"/>
        <v/>
      </c>
      <c r="CL6" s="37"/>
    </row>
    <row r="7" spans="1:90" ht="56.25" customHeight="1" x14ac:dyDescent="0.25">
      <c r="A7" s="20"/>
      <c r="B7" s="20" t="s">
        <v>36</v>
      </c>
      <c r="C7" s="21" t="s">
        <v>1</v>
      </c>
      <c r="D7" s="5" t="s">
        <v>34</v>
      </c>
      <c r="E7" s="20"/>
      <c r="F7" s="15"/>
      <c r="G7" s="20">
        <f t="shared" ref="G7:G18" si="49">IF(H7="Information et Communication",1,IF(H7="Savoir-faire Savoir-être",2,IF(H7="Confort et hygiène",3,IF(H7="Qualité de la prestation",5,IF(H7="Développement Durable",4)))))</f>
        <v>1</v>
      </c>
      <c r="H7" s="22" t="s">
        <v>29</v>
      </c>
      <c r="I7" s="23">
        <f>IF(G7&lt;&gt;"",MAX(I$1:I6)+1,"")</f>
        <v>4</v>
      </c>
      <c r="J7" s="427" t="s">
        <v>808</v>
      </c>
      <c r="K7" s="428">
        <v>3</v>
      </c>
      <c r="L7" s="429" t="s">
        <v>30</v>
      </c>
      <c r="M7" s="430"/>
      <c r="N7" s="431" t="str">
        <f t="shared" si="0"/>
        <v/>
      </c>
      <c r="O7" s="426" t="s">
        <v>809</v>
      </c>
      <c r="P7" s="348" t="s">
        <v>37</v>
      </c>
      <c r="Q7" s="14"/>
      <c r="R7" s="1"/>
      <c r="S7" s="26">
        <f>K7</f>
        <v>3</v>
      </c>
      <c r="T7" s="26">
        <f>IF(L7="OUI",1,IF(L7="NON",0,IF(L7="Non Mesuré","",0)))</f>
        <v>1</v>
      </c>
      <c r="U7" s="26">
        <f>IF(L7&lt;&gt;"Non Mesuré",S7*T7,"")</f>
        <v>3</v>
      </c>
      <c r="V7" s="26"/>
      <c r="W7" s="26">
        <f>IF(L7="Non Mesuré",S7,0)</f>
        <v>0</v>
      </c>
      <c r="X7" s="26"/>
      <c r="Y7" s="26">
        <f>S7-W7</f>
        <v>3</v>
      </c>
      <c r="Z7" s="34"/>
      <c r="AA7" s="35"/>
      <c r="AB7" s="36"/>
      <c r="AC7" s="28">
        <f t="shared" si="25"/>
        <v>3</v>
      </c>
      <c r="AD7" s="28"/>
      <c r="AE7" s="28">
        <f t="shared" si="26"/>
        <v>0</v>
      </c>
      <c r="AF7" s="28"/>
      <c r="AG7" s="28">
        <f t="shared" si="27"/>
        <v>3</v>
      </c>
      <c r="AH7" s="29"/>
      <c r="AI7" s="30"/>
      <c r="AJ7" s="28"/>
      <c r="AK7" s="28" t="str">
        <f t="shared" si="28"/>
        <v/>
      </c>
      <c r="AL7" s="28"/>
      <c r="AM7" s="28" t="str">
        <f t="shared" si="29"/>
        <v/>
      </c>
      <c r="AN7" s="28"/>
      <c r="AO7" s="28" t="str">
        <f t="shared" si="30"/>
        <v/>
      </c>
      <c r="AP7" s="29"/>
      <c r="AQ7" s="30"/>
      <c r="AR7" s="28"/>
      <c r="AS7" s="28" t="str">
        <f t="shared" si="31"/>
        <v/>
      </c>
      <c r="AT7" s="28"/>
      <c r="AU7" s="28" t="str">
        <f t="shared" si="32"/>
        <v/>
      </c>
      <c r="AV7" s="28"/>
      <c r="AW7" s="28" t="str">
        <f t="shared" si="33"/>
        <v/>
      </c>
      <c r="AX7" s="29"/>
      <c r="AY7" s="30"/>
      <c r="AZ7" s="28"/>
      <c r="BA7" s="28" t="str">
        <f t="shared" si="34"/>
        <v/>
      </c>
      <c r="BB7" s="28"/>
      <c r="BC7" s="28" t="str">
        <f t="shared" si="35"/>
        <v/>
      </c>
      <c r="BD7" s="28"/>
      <c r="BE7" s="28" t="str">
        <f t="shared" si="36"/>
        <v/>
      </c>
      <c r="BF7" s="29"/>
      <c r="BG7" s="30"/>
      <c r="BH7" s="26"/>
      <c r="BI7" s="28" t="str">
        <f t="shared" si="37"/>
        <v/>
      </c>
      <c r="BJ7" s="28"/>
      <c r="BK7" s="28" t="str">
        <f t="shared" si="38"/>
        <v/>
      </c>
      <c r="BL7" s="28"/>
      <c r="BM7" s="28" t="str">
        <f t="shared" si="39"/>
        <v/>
      </c>
      <c r="BN7" s="29"/>
      <c r="BO7" s="30"/>
      <c r="BP7" s="26"/>
      <c r="BQ7" s="28" t="str">
        <f t="shared" si="40"/>
        <v/>
      </c>
      <c r="BR7" s="28"/>
      <c r="BS7" s="28" t="str">
        <f t="shared" si="41"/>
        <v/>
      </c>
      <c r="BT7" s="28"/>
      <c r="BU7" s="28" t="str">
        <f t="shared" si="42"/>
        <v/>
      </c>
      <c r="BV7" s="29"/>
      <c r="BW7" s="30"/>
      <c r="BX7" s="31"/>
      <c r="BY7" s="28" t="str">
        <f t="shared" si="43"/>
        <v/>
      </c>
      <c r="BZ7" s="28"/>
      <c r="CA7" s="28" t="str">
        <f t="shared" si="44"/>
        <v/>
      </c>
      <c r="CB7" s="28"/>
      <c r="CC7" s="28" t="str">
        <f t="shared" si="45"/>
        <v/>
      </c>
      <c r="CD7" s="29"/>
      <c r="CE7" s="25"/>
      <c r="CF7" s="25"/>
      <c r="CG7" s="28" t="str">
        <f t="shared" si="46"/>
        <v/>
      </c>
      <c r="CH7" s="28"/>
      <c r="CI7" s="28" t="str">
        <f t="shared" si="47"/>
        <v/>
      </c>
      <c r="CJ7" s="28"/>
      <c r="CK7" s="28" t="str">
        <f t="shared" si="48"/>
        <v/>
      </c>
      <c r="CL7" s="29"/>
    </row>
    <row r="8" spans="1:90" ht="26.25" customHeight="1" x14ac:dyDescent="0.25">
      <c r="A8" s="20"/>
      <c r="B8" s="20" t="s">
        <v>36</v>
      </c>
      <c r="C8" s="21" t="s">
        <v>1</v>
      </c>
      <c r="D8" s="5" t="s">
        <v>34</v>
      </c>
      <c r="E8" s="20"/>
      <c r="F8" s="15"/>
      <c r="G8" s="20">
        <f t="shared" si="49"/>
        <v>1</v>
      </c>
      <c r="H8" s="22" t="s">
        <v>29</v>
      </c>
      <c r="I8" s="23">
        <f>IF(G8&lt;&gt;"",MAX(I$1:I7)+1,"")</f>
        <v>5</v>
      </c>
      <c r="J8" s="421" t="s">
        <v>759</v>
      </c>
      <c r="K8" s="422">
        <v>3</v>
      </c>
      <c r="L8" s="423" t="s">
        <v>30</v>
      </c>
      <c r="M8" s="424"/>
      <c r="N8" s="425" t="str">
        <f t="shared" si="0"/>
        <v>oui</v>
      </c>
      <c r="O8" s="421" t="s">
        <v>760</v>
      </c>
      <c r="P8" s="348" t="s">
        <v>37</v>
      </c>
      <c r="Q8" s="14"/>
      <c r="R8" s="1"/>
      <c r="S8" s="26">
        <f>K8</f>
        <v>3</v>
      </c>
      <c r="T8" s="26">
        <f>IF(L8="OUI",1,IF(L8="NON",0,IF(L8="Non Mesuré","",0)))</f>
        <v>1</v>
      </c>
      <c r="U8" s="26">
        <f>IF(L8&lt;&gt;"Non Mesuré",S8*T8,"")</f>
        <v>3</v>
      </c>
      <c r="V8" s="26"/>
      <c r="W8" s="26">
        <f>IF(L8="Non Mesuré",S8,0)</f>
        <v>0</v>
      </c>
      <c r="X8" s="26"/>
      <c r="Y8" s="26">
        <f>S8-W8</f>
        <v>3</v>
      </c>
      <c r="Z8" s="34"/>
      <c r="AA8" s="35"/>
      <c r="AB8" s="36"/>
      <c r="AC8" s="28">
        <f t="shared" ref="AC8" si="50">IF(G8=1,U8,"")</f>
        <v>3</v>
      </c>
      <c r="AD8" s="28"/>
      <c r="AE8" s="28">
        <f t="shared" ref="AE8" si="51">IF(G8=1,W8,"")</f>
        <v>0</v>
      </c>
      <c r="AF8" s="28"/>
      <c r="AG8" s="28">
        <f t="shared" ref="AG8" si="52">IF(G8=1,Y8,"")</f>
        <v>3</v>
      </c>
      <c r="AH8" s="29"/>
      <c r="AI8" s="30"/>
      <c r="AJ8" s="28"/>
      <c r="AK8" s="28" t="str">
        <f t="shared" ref="AK8" si="53">IF(G8=2,U8,"")</f>
        <v/>
      </c>
      <c r="AL8" s="28"/>
      <c r="AM8" s="28" t="str">
        <f t="shared" ref="AM8" si="54">IF(G8=2,W8,"")</f>
        <v/>
      </c>
      <c r="AN8" s="28"/>
      <c r="AO8" s="28" t="str">
        <f t="shared" ref="AO8" si="55">IF(G8=2,Y8,"")</f>
        <v/>
      </c>
      <c r="AP8" s="29"/>
      <c r="AQ8" s="30"/>
      <c r="AR8" s="28"/>
      <c r="AS8" s="28" t="str">
        <f t="shared" ref="AS8" si="56">IF(G8=3,U8,"")</f>
        <v/>
      </c>
      <c r="AT8" s="28"/>
      <c r="AU8" s="28" t="str">
        <f t="shared" ref="AU8" si="57">IF(G8=3,W8,"")</f>
        <v/>
      </c>
      <c r="AV8" s="28"/>
      <c r="AW8" s="28" t="str">
        <f t="shared" ref="AW8" si="58">IF(G8=3,Y8,"")</f>
        <v/>
      </c>
      <c r="AX8" s="29"/>
      <c r="AY8" s="30"/>
      <c r="AZ8" s="28"/>
      <c r="BA8" s="28" t="str">
        <f t="shared" ref="BA8" si="59">IF(G8=4,U8,"")</f>
        <v/>
      </c>
      <c r="BB8" s="28"/>
      <c r="BC8" s="28" t="str">
        <f t="shared" ref="BC8" si="60">IF(G8=4,W8,"")</f>
        <v/>
      </c>
      <c r="BD8" s="28"/>
      <c r="BE8" s="28" t="str">
        <f t="shared" ref="BE8" si="61">IF(G8=4,Y8,"")</f>
        <v/>
      </c>
      <c r="BF8" s="29"/>
      <c r="BG8" s="30"/>
      <c r="BH8" s="26"/>
      <c r="BI8" s="28" t="str">
        <f t="shared" ref="BI8" si="62">IF(G8=5,U8,"")</f>
        <v/>
      </c>
      <c r="BJ8" s="28"/>
      <c r="BK8" s="28" t="str">
        <f t="shared" ref="BK8" si="63">IF(G8=5,W8,"")</f>
        <v/>
      </c>
      <c r="BL8" s="28"/>
      <c r="BM8" s="28" t="str">
        <f t="shared" ref="BM8" si="64">IF(G8=5,Y8,"")</f>
        <v/>
      </c>
      <c r="BN8" s="29"/>
      <c r="BO8" s="30"/>
      <c r="BP8" s="26"/>
      <c r="BQ8" s="28" t="str">
        <f t="shared" ref="BQ8" si="65">IF(A8=31,U8,"")</f>
        <v/>
      </c>
      <c r="BR8" s="28"/>
      <c r="BS8" s="28" t="str">
        <f t="shared" ref="BS8" si="66">IF(A8=31,W8,"")</f>
        <v/>
      </c>
      <c r="BT8" s="28"/>
      <c r="BU8" s="28" t="str">
        <f t="shared" ref="BU8" si="67">IF(A8=31,Y8,"")</f>
        <v/>
      </c>
      <c r="BV8" s="29"/>
      <c r="BW8" s="30"/>
      <c r="BX8" s="31"/>
      <c r="BY8" s="28" t="str">
        <f t="shared" ref="BY8" si="68">IF(A8=32,U8,"")</f>
        <v/>
      </c>
      <c r="BZ8" s="28"/>
      <c r="CA8" s="28" t="str">
        <f t="shared" ref="CA8" si="69">IF(A8=32,W8,"")</f>
        <v/>
      </c>
      <c r="CB8" s="28"/>
      <c r="CC8" s="28" t="str">
        <f t="shared" ref="CC8" si="70">IF(A8=32,Y8,"")</f>
        <v/>
      </c>
      <c r="CD8" s="29"/>
      <c r="CE8" s="25"/>
      <c r="CF8" s="25"/>
      <c r="CG8" s="28" t="str">
        <f t="shared" ref="CG8" si="71">IF(A8=33,U8,"")</f>
        <v/>
      </c>
      <c r="CH8" s="28"/>
      <c r="CI8" s="28" t="str">
        <f t="shared" ref="CI8" si="72">IF(A8=33,W8,"")</f>
        <v/>
      </c>
      <c r="CJ8" s="28"/>
      <c r="CK8" s="28" t="str">
        <f t="shared" ref="CK8" si="73">IF(A8=33,Y8,"")</f>
        <v/>
      </c>
      <c r="CL8" s="29"/>
    </row>
    <row r="9" spans="1:90" ht="37.5" customHeight="1" x14ac:dyDescent="0.25">
      <c r="A9" s="20"/>
      <c r="B9" s="20" t="s">
        <v>36</v>
      </c>
      <c r="C9" s="21" t="s">
        <v>1</v>
      </c>
      <c r="D9" s="5" t="s">
        <v>34</v>
      </c>
      <c r="E9" s="20"/>
      <c r="F9" s="15"/>
      <c r="G9" s="20">
        <f t="shared" si="49"/>
        <v>1</v>
      </c>
      <c r="H9" s="22" t="s">
        <v>29</v>
      </c>
      <c r="I9" s="23">
        <f>IF(G9&lt;&gt;"",MAX(I$1:I8)+1,"")</f>
        <v>6</v>
      </c>
      <c r="J9" s="252" t="s">
        <v>38</v>
      </c>
      <c r="K9" s="253">
        <v>3</v>
      </c>
      <c r="L9" s="254" t="s">
        <v>39</v>
      </c>
      <c r="M9" s="255"/>
      <c r="N9" s="256" t="str">
        <f t="shared" si="0"/>
        <v/>
      </c>
      <c r="O9" s="252" t="s">
        <v>726</v>
      </c>
      <c r="P9" s="348" t="s">
        <v>37</v>
      </c>
      <c r="Q9" s="23"/>
      <c r="R9" s="25"/>
      <c r="S9" s="26">
        <f t="shared" ref="S9:S21" si="74">K9</f>
        <v>3</v>
      </c>
      <c r="T9" s="26">
        <f>IF(L9="Très Satisfaisant",1,IF(L9="Satisfaisant",0.75,IF(L9="Insatisfaisant",0.25,IF(L9="Très Insatisfaisant",0,IF(L9="Non Mesuré","",0)))))</f>
        <v>1</v>
      </c>
      <c r="U9" s="26">
        <f t="shared" ref="U9:U21" si="75">IF(L9&lt;&gt;"Non Mesuré",S9*T9,"")</f>
        <v>3</v>
      </c>
      <c r="V9" s="26"/>
      <c r="W9" s="26">
        <f t="shared" ref="W9:W21" si="76">IF(L9="Non Mesuré",S9,0)</f>
        <v>0</v>
      </c>
      <c r="X9" s="26"/>
      <c r="Y9" s="26">
        <f t="shared" ref="Y9:Y21" si="77">S9-W9</f>
        <v>3</v>
      </c>
      <c r="Z9" s="26"/>
      <c r="AA9" s="32"/>
      <c r="AB9" s="27"/>
      <c r="AC9" s="28">
        <f t="shared" si="25"/>
        <v>3</v>
      </c>
      <c r="AD9" s="28"/>
      <c r="AE9" s="28">
        <f t="shared" si="26"/>
        <v>0</v>
      </c>
      <c r="AF9" s="28"/>
      <c r="AG9" s="28">
        <f t="shared" si="27"/>
        <v>3</v>
      </c>
      <c r="AH9" s="29"/>
      <c r="AI9" s="30"/>
      <c r="AJ9" s="28"/>
      <c r="AK9" s="28" t="str">
        <f t="shared" si="28"/>
        <v/>
      </c>
      <c r="AL9" s="28"/>
      <c r="AM9" s="28" t="str">
        <f t="shared" si="29"/>
        <v/>
      </c>
      <c r="AN9" s="28"/>
      <c r="AO9" s="28" t="str">
        <f t="shared" si="30"/>
        <v/>
      </c>
      <c r="AP9" s="29"/>
      <c r="AQ9" s="30"/>
      <c r="AR9" s="28"/>
      <c r="AS9" s="28" t="str">
        <f t="shared" si="31"/>
        <v/>
      </c>
      <c r="AT9" s="28"/>
      <c r="AU9" s="28" t="str">
        <f t="shared" si="32"/>
        <v/>
      </c>
      <c r="AV9" s="28"/>
      <c r="AW9" s="28" t="str">
        <f t="shared" si="33"/>
        <v/>
      </c>
      <c r="AX9" s="29"/>
      <c r="AY9" s="30"/>
      <c r="AZ9" s="28"/>
      <c r="BA9" s="28" t="str">
        <f t="shared" si="34"/>
        <v/>
      </c>
      <c r="BB9" s="28"/>
      <c r="BC9" s="28" t="str">
        <f t="shared" si="35"/>
        <v/>
      </c>
      <c r="BD9" s="28"/>
      <c r="BE9" s="28" t="str">
        <f t="shared" si="36"/>
        <v/>
      </c>
      <c r="BF9" s="29"/>
      <c r="BG9" s="30"/>
      <c r="BH9" s="26"/>
      <c r="BI9" s="28" t="str">
        <f t="shared" si="37"/>
        <v/>
      </c>
      <c r="BJ9" s="28"/>
      <c r="BK9" s="28" t="str">
        <f t="shared" si="38"/>
        <v/>
      </c>
      <c r="BL9" s="28"/>
      <c r="BM9" s="28" t="str">
        <f t="shared" si="39"/>
        <v/>
      </c>
      <c r="BN9" s="29"/>
      <c r="BO9" s="30"/>
      <c r="BP9" s="26"/>
      <c r="BQ9" s="28" t="str">
        <f t="shared" si="40"/>
        <v/>
      </c>
      <c r="BR9" s="28"/>
      <c r="BS9" s="28" t="str">
        <f t="shared" si="41"/>
        <v/>
      </c>
      <c r="BT9" s="28"/>
      <c r="BU9" s="28" t="str">
        <f t="shared" si="42"/>
        <v/>
      </c>
      <c r="BV9" s="29"/>
      <c r="BW9" s="30"/>
      <c r="BX9" s="31"/>
      <c r="BY9" s="28" t="str">
        <f t="shared" si="43"/>
        <v/>
      </c>
      <c r="BZ9" s="28"/>
      <c r="CA9" s="28" t="str">
        <f t="shared" si="44"/>
        <v/>
      </c>
      <c r="CB9" s="28"/>
      <c r="CC9" s="28" t="str">
        <f t="shared" si="45"/>
        <v/>
      </c>
      <c r="CD9" s="29"/>
      <c r="CE9" s="25"/>
      <c r="CF9" s="25"/>
      <c r="CG9" s="28" t="str">
        <f t="shared" si="46"/>
        <v/>
      </c>
      <c r="CH9" s="28"/>
      <c r="CI9" s="28" t="str">
        <f t="shared" si="47"/>
        <v/>
      </c>
      <c r="CJ9" s="28"/>
      <c r="CK9" s="28" t="str">
        <f t="shared" si="48"/>
        <v/>
      </c>
      <c r="CL9" s="29"/>
    </row>
    <row r="10" spans="1:90" ht="60.75" customHeight="1" x14ac:dyDescent="0.25">
      <c r="A10" s="20"/>
      <c r="B10" s="20" t="s">
        <v>36</v>
      </c>
      <c r="C10" s="21" t="s">
        <v>1</v>
      </c>
      <c r="D10" s="5" t="s">
        <v>34</v>
      </c>
      <c r="E10" s="20"/>
      <c r="F10" s="15"/>
      <c r="G10" s="20">
        <f t="shared" si="49"/>
        <v>1</v>
      </c>
      <c r="H10" s="22" t="s">
        <v>29</v>
      </c>
      <c r="I10" s="23">
        <f>IF(G10&lt;&gt;"",MAX(I$1:I9)+1,"")</f>
        <v>7</v>
      </c>
      <c r="J10" s="252" t="s">
        <v>40</v>
      </c>
      <c r="K10" s="253">
        <v>1</v>
      </c>
      <c r="L10" s="254" t="s">
        <v>30</v>
      </c>
      <c r="M10" s="255"/>
      <c r="N10" s="256" t="str">
        <f t="shared" si="0"/>
        <v/>
      </c>
      <c r="O10" s="252" t="s">
        <v>41</v>
      </c>
      <c r="P10" s="348" t="s">
        <v>37</v>
      </c>
      <c r="Q10" s="43"/>
      <c r="R10" s="25"/>
      <c r="S10" s="26">
        <f t="shared" si="74"/>
        <v>1</v>
      </c>
      <c r="T10" s="26">
        <f t="shared" ref="T10:T18" si="78">IF(L10="OUI",1,IF(L10="NON",0,IF(L10="Non Mesuré","",0)))</f>
        <v>1</v>
      </c>
      <c r="U10" s="26">
        <f t="shared" si="75"/>
        <v>1</v>
      </c>
      <c r="V10" s="26"/>
      <c r="W10" s="26">
        <f t="shared" si="76"/>
        <v>0</v>
      </c>
      <c r="X10" s="26"/>
      <c r="Y10" s="26">
        <f t="shared" si="77"/>
        <v>1</v>
      </c>
      <c r="Z10" s="26"/>
      <c r="AA10" s="32"/>
      <c r="AB10" s="31"/>
      <c r="AC10" s="28">
        <f t="shared" si="25"/>
        <v>1</v>
      </c>
      <c r="AD10" s="28"/>
      <c r="AE10" s="28">
        <f t="shared" si="26"/>
        <v>0</v>
      </c>
      <c r="AF10" s="28"/>
      <c r="AG10" s="28">
        <f t="shared" si="27"/>
        <v>1</v>
      </c>
      <c r="AH10" s="29"/>
      <c r="AI10" s="30"/>
      <c r="AJ10" s="28"/>
      <c r="AK10" s="28" t="str">
        <f t="shared" si="28"/>
        <v/>
      </c>
      <c r="AL10" s="28"/>
      <c r="AM10" s="28" t="str">
        <f t="shared" si="29"/>
        <v/>
      </c>
      <c r="AN10" s="28"/>
      <c r="AO10" s="28" t="str">
        <f t="shared" si="30"/>
        <v/>
      </c>
      <c r="AP10" s="29"/>
      <c r="AQ10" s="30"/>
      <c r="AR10" s="28"/>
      <c r="AS10" s="28" t="str">
        <f t="shared" si="31"/>
        <v/>
      </c>
      <c r="AT10" s="28"/>
      <c r="AU10" s="28" t="str">
        <f t="shared" si="32"/>
        <v/>
      </c>
      <c r="AV10" s="28"/>
      <c r="AW10" s="28" t="str">
        <f t="shared" si="33"/>
        <v/>
      </c>
      <c r="AX10" s="29"/>
      <c r="AY10" s="30"/>
      <c r="AZ10" s="28"/>
      <c r="BA10" s="28" t="str">
        <f t="shared" si="34"/>
        <v/>
      </c>
      <c r="BB10" s="28"/>
      <c r="BC10" s="28" t="str">
        <f t="shared" si="35"/>
        <v/>
      </c>
      <c r="BD10" s="28"/>
      <c r="BE10" s="28" t="str">
        <f t="shared" si="36"/>
        <v/>
      </c>
      <c r="BF10" s="29"/>
      <c r="BG10" s="30"/>
      <c r="BH10" s="26"/>
      <c r="BI10" s="28" t="str">
        <f t="shared" si="37"/>
        <v/>
      </c>
      <c r="BJ10" s="28"/>
      <c r="BK10" s="28" t="str">
        <f t="shared" si="38"/>
        <v/>
      </c>
      <c r="BL10" s="28"/>
      <c r="BM10" s="28" t="str">
        <f t="shared" si="39"/>
        <v/>
      </c>
      <c r="BN10" s="29"/>
      <c r="BO10" s="30"/>
      <c r="BP10" s="26"/>
      <c r="BQ10" s="28" t="str">
        <f t="shared" si="40"/>
        <v/>
      </c>
      <c r="BR10" s="28"/>
      <c r="BS10" s="28" t="str">
        <f t="shared" si="41"/>
        <v/>
      </c>
      <c r="BT10" s="28"/>
      <c r="BU10" s="28" t="str">
        <f t="shared" si="42"/>
        <v/>
      </c>
      <c r="BV10" s="29"/>
      <c r="BW10" s="30"/>
      <c r="BX10" s="31"/>
      <c r="BY10" s="28" t="str">
        <f t="shared" si="43"/>
        <v/>
      </c>
      <c r="BZ10" s="28"/>
      <c r="CA10" s="28" t="str">
        <f t="shared" si="44"/>
        <v/>
      </c>
      <c r="CB10" s="28"/>
      <c r="CC10" s="28" t="str">
        <f t="shared" si="45"/>
        <v/>
      </c>
      <c r="CD10" s="29"/>
      <c r="CE10" s="25"/>
      <c r="CF10" s="25"/>
      <c r="CG10" s="28" t="str">
        <f t="shared" si="46"/>
        <v/>
      </c>
      <c r="CH10" s="28"/>
      <c r="CI10" s="28" t="str">
        <f t="shared" si="47"/>
        <v/>
      </c>
      <c r="CJ10" s="28"/>
      <c r="CK10" s="28" t="str">
        <f t="shared" si="48"/>
        <v/>
      </c>
      <c r="CL10" s="29"/>
    </row>
    <row r="11" spans="1:90" ht="45" customHeight="1" x14ac:dyDescent="0.25">
      <c r="A11" s="20"/>
      <c r="B11" s="20" t="s">
        <v>36</v>
      </c>
      <c r="C11" s="21" t="s">
        <v>1</v>
      </c>
      <c r="D11" s="5" t="s">
        <v>34</v>
      </c>
      <c r="E11" s="20"/>
      <c r="F11" s="15"/>
      <c r="G11" s="20">
        <f t="shared" si="49"/>
        <v>1</v>
      </c>
      <c r="H11" s="22" t="s">
        <v>29</v>
      </c>
      <c r="I11" s="23">
        <f>IF(G11&lt;&gt;"",MAX(I$1:I10)+1,"")</f>
        <v>8</v>
      </c>
      <c r="J11" s="252" t="s">
        <v>761</v>
      </c>
      <c r="K11" s="253">
        <v>1</v>
      </c>
      <c r="L11" s="254" t="s">
        <v>30</v>
      </c>
      <c r="M11" s="255"/>
      <c r="N11" s="256" t="str">
        <f t="shared" si="0"/>
        <v/>
      </c>
      <c r="O11" s="252" t="s">
        <v>42</v>
      </c>
      <c r="P11" s="348" t="s">
        <v>37</v>
      </c>
      <c r="Q11" s="43"/>
      <c r="R11" s="25"/>
      <c r="S11" s="26">
        <f t="shared" si="74"/>
        <v>1</v>
      </c>
      <c r="T11" s="26">
        <f t="shared" si="78"/>
        <v>1</v>
      </c>
      <c r="U11" s="26">
        <f t="shared" si="75"/>
        <v>1</v>
      </c>
      <c r="V11" s="26"/>
      <c r="W11" s="26">
        <f t="shared" si="76"/>
        <v>0</v>
      </c>
      <c r="X11" s="26"/>
      <c r="Y11" s="26">
        <f t="shared" si="77"/>
        <v>1</v>
      </c>
      <c r="Z11" s="26"/>
      <c r="AA11" s="32"/>
      <c r="AB11" s="31"/>
      <c r="AC11" s="28">
        <f t="shared" si="25"/>
        <v>1</v>
      </c>
      <c r="AD11" s="28"/>
      <c r="AE11" s="28">
        <f t="shared" si="26"/>
        <v>0</v>
      </c>
      <c r="AF11" s="28"/>
      <c r="AG11" s="28">
        <f t="shared" si="27"/>
        <v>1</v>
      </c>
      <c r="AH11" s="29"/>
      <c r="AI11" s="30"/>
      <c r="AJ11" s="28"/>
      <c r="AK11" s="28" t="str">
        <f t="shared" si="28"/>
        <v/>
      </c>
      <c r="AL11" s="28"/>
      <c r="AM11" s="28" t="str">
        <f t="shared" si="29"/>
        <v/>
      </c>
      <c r="AN11" s="28"/>
      <c r="AO11" s="28" t="str">
        <f t="shared" si="30"/>
        <v/>
      </c>
      <c r="AP11" s="29"/>
      <c r="AQ11" s="30"/>
      <c r="AR11" s="28"/>
      <c r="AS11" s="28" t="str">
        <f t="shared" si="31"/>
        <v/>
      </c>
      <c r="AT11" s="28"/>
      <c r="AU11" s="28" t="str">
        <f t="shared" si="32"/>
        <v/>
      </c>
      <c r="AV11" s="28"/>
      <c r="AW11" s="28" t="str">
        <f t="shared" si="33"/>
        <v/>
      </c>
      <c r="AX11" s="29"/>
      <c r="AY11" s="30"/>
      <c r="AZ11" s="28"/>
      <c r="BA11" s="28" t="str">
        <f t="shared" si="34"/>
        <v/>
      </c>
      <c r="BB11" s="28"/>
      <c r="BC11" s="28" t="str">
        <f t="shared" si="35"/>
        <v/>
      </c>
      <c r="BD11" s="28"/>
      <c r="BE11" s="28" t="str">
        <f t="shared" si="36"/>
        <v/>
      </c>
      <c r="BF11" s="29"/>
      <c r="BG11" s="30"/>
      <c r="BH11" s="26"/>
      <c r="BI11" s="28" t="str">
        <f t="shared" si="37"/>
        <v/>
      </c>
      <c r="BJ11" s="28"/>
      <c r="BK11" s="28" t="str">
        <f t="shared" si="38"/>
        <v/>
      </c>
      <c r="BL11" s="28"/>
      <c r="BM11" s="28" t="str">
        <f t="shared" si="39"/>
        <v/>
      </c>
      <c r="BN11" s="29"/>
      <c r="BO11" s="30"/>
      <c r="BP11" s="26"/>
      <c r="BQ11" s="28" t="str">
        <f t="shared" si="40"/>
        <v/>
      </c>
      <c r="BR11" s="28"/>
      <c r="BS11" s="28" t="str">
        <f t="shared" si="41"/>
        <v/>
      </c>
      <c r="BT11" s="28"/>
      <c r="BU11" s="28" t="str">
        <f t="shared" si="42"/>
        <v/>
      </c>
      <c r="BV11" s="29"/>
      <c r="BW11" s="30"/>
      <c r="BX11" s="31"/>
      <c r="BY11" s="28" t="str">
        <f t="shared" si="43"/>
        <v/>
      </c>
      <c r="BZ11" s="28"/>
      <c r="CA11" s="28" t="str">
        <f t="shared" si="44"/>
        <v/>
      </c>
      <c r="CB11" s="28"/>
      <c r="CC11" s="28" t="str">
        <f t="shared" si="45"/>
        <v/>
      </c>
      <c r="CD11" s="29"/>
      <c r="CE11" s="25"/>
      <c r="CF11" s="25"/>
      <c r="CG11" s="28" t="str">
        <f t="shared" si="46"/>
        <v/>
      </c>
      <c r="CH11" s="28"/>
      <c r="CI11" s="28" t="str">
        <f t="shared" si="47"/>
        <v/>
      </c>
      <c r="CJ11" s="28"/>
      <c r="CK11" s="28" t="str">
        <f t="shared" si="48"/>
        <v/>
      </c>
      <c r="CL11" s="29"/>
    </row>
    <row r="12" spans="1:90" ht="41.25" customHeight="1" x14ac:dyDescent="0.25">
      <c r="A12" s="20"/>
      <c r="B12" s="20" t="s">
        <v>36</v>
      </c>
      <c r="C12" s="21" t="s">
        <v>1</v>
      </c>
      <c r="D12" s="5" t="s">
        <v>34</v>
      </c>
      <c r="E12" s="20"/>
      <c r="F12" s="15"/>
      <c r="G12" s="20">
        <f t="shared" si="49"/>
        <v>1</v>
      </c>
      <c r="H12" s="22" t="s">
        <v>29</v>
      </c>
      <c r="I12" s="23">
        <f>IF(G12&lt;&gt;"",MAX(I$1:I11)+1,"")</f>
        <v>9</v>
      </c>
      <c r="J12" s="252" t="s">
        <v>699</v>
      </c>
      <c r="K12" s="253">
        <v>1</v>
      </c>
      <c r="L12" s="254" t="s">
        <v>30</v>
      </c>
      <c r="M12" s="255"/>
      <c r="N12" s="256" t="str">
        <f t="shared" si="0"/>
        <v/>
      </c>
      <c r="O12" s="252" t="s">
        <v>596</v>
      </c>
      <c r="P12" s="348" t="s">
        <v>37</v>
      </c>
      <c r="Q12" s="23"/>
      <c r="R12" s="25"/>
      <c r="S12" s="26">
        <f t="shared" ref="S12" si="79">K12</f>
        <v>1</v>
      </c>
      <c r="T12" s="26">
        <f t="shared" ref="T12" si="80">IF(L12="OUI",1,IF(L12="NON",0,IF(L12="Non Mesuré","",0)))</f>
        <v>1</v>
      </c>
      <c r="U12" s="26">
        <f t="shared" ref="U12" si="81">IF(L12&lt;&gt;"Non Mesuré",S12*T12,"")</f>
        <v>1</v>
      </c>
      <c r="V12" s="26"/>
      <c r="W12" s="26">
        <f t="shared" ref="W12" si="82">IF(L12="Non Mesuré",S12,0)</f>
        <v>0</v>
      </c>
      <c r="X12" s="26"/>
      <c r="Y12" s="26">
        <f t="shared" ref="Y12" si="83">S12-W12</f>
        <v>1</v>
      </c>
      <c r="Z12" s="26"/>
      <c r="AA12" s="32"/>
      <c r="AB12" s="27"/>
      <c r="AC12" s="28">
        <f t="shared" ref="AC12" si="84">IF(G12=1,U12,"")</f>
        <v>1</v>
      </c>
      <c r="AD12" s="28"/>
      <c r="AE12" s="28">
        <f t="shared" ref="AE12" si="85">IF(G12=1,W12,"")</f>
        <v>0</v>
      </c>
      <c r="AF12" s="28"/>
      <c r="AG12" s="28">
        <f t="shared" ref="AG12" si="86">IF(G12=1,Y12,"")</f>
        <v>1</v>
      </c>
      <c r="AH12" s="29"/>
      <c r="AI12" s="30"/>
      <c r="AJ12" s="28"/>
      <c r="AK12" s="28" t="str">
        <f t="shared" ref="AK12" si="87">IF(G12=2,U12,"")</f>
        <v/>
      </c>
      <c r="AL12" s="28"/>
      <c r="AM12" s="28" t="str">
        <f t="shared" ref="AM12" si="88">IF(G12=2,W12,"")</f>
        <v/>
      </c>
      <c r="AN12" s="28"/>
      <c r="AO12" s="28" t="str">
        <f t="shared" ref="AO12" si="89">IF(G12=2,Y12,"")</f>
        <v/>
      </c>
      <c r="AP12" s="29"/>
      <c r="AQ12" s="30"/>
      <c r="AR12" s="28"/>
      <c r="AS12" s="28" t="str">
        <f t="shared" ref="AS12" si="90">IF(G12=3,U12,"")</f>
        <v/>
      </c>
      <c r="AT12" s="28"/>
      <c r="AU12" s="28" t="str">
        <f t="shared" ref="AU12" si="91">IF(G12=3,W12,"")</f>
        <v/>
      </c>
      <c r="AV12" s="28"/>
      <c r="AW12" s="28" t="str">
        <f t="shared" ref="AW12" si="92">IF(G12=3,Y12,"")</f>
        <v/>
      </c>
      <c r="AX12" s="29"/>
      <c r="AY12" s="30"/>
      <c r="AZ12" s="28"/>
      <c r="BA12" s="28" t="str">
        <f t="shared" ref="BA12" si="93">IF(G12=4,U12,"")</f>
        <v/>
      </c>
      <c r="BB12" s="28"/>
      <c r="BC12" s="28" t="str">
        <f t="shared" ref="BC12" si="94">IF(G12=4,W12,"")</f>
        <v/>
      </c>
      <c r="BD12" s="28"/>
      <c r="BE12" s="28" t="str">
        <f t="shared" ref="BE12" si="95">IF(G12=4,Y12,"")</f>
        <v/>
      </c>
      <c r="BF12" s="29"/>
      <c r="BG12" s="30"/>
      <c r="BH12" s="26"/>
      <c r="BI12" s="28" t="str">
        <f t="shared" ref="BI12" si="96">IF(G12=5,U12,"")</f>
        <v/>
      </c>
      <c r="BJ12" s="28"/>
      <c r="BK12" s="28" t="str">
        <f t="shared" ref="BK12" si="97">IF(G12=5,W12,"")</f>
        <v/>
      </c>
      <c r="BL12" s="28"/>
      <c r="BM12" s="28" t="str">
        <f t="shared" ref="BM12" si="98">IF(G12=5,Y12,"")</f>
        <v/>
      </c>
      <c r="BN12" s="29"/>
      <c r="BO12" s="30"/>
      <c r="BP12" s="26"/>
      <c r="BQ12" s="28" t="str">
        <f t="shared" ref="BQ12" si="99">IF(A12=31,U12,"")</f>
        <v/>
      </c>
      <c r="BR12" s="28"/>
      <c r="BS12" s="28" t="str">
        <f t="shared" ref="BS12" si="100">IF(A12=31,W12,"")</f>
        <v/>
      </c>
      <c r="BT12" s="28"/>
      <c r="BU12" s="28" t="str">
        <f t="shared" ref="BU12" si="101">IF(A12=31,Y12,"")</f>
        <v/>
      </c>
      <c r="BV12" s="29"/>
      <c r="BW12" s="30"/>
      <c r="BX12" s="31"/>
      <c r="BY12" s="28" t="str">
        <f t="shared" ref="BY12" si="102">IF(A12=32,U12,"")</f>
        <v/>
      </c>
      <c r="BZ12" s="28"/>
      <c r="CA12" s="28" t="str">
        <f t="shared" ref="CA12" si="103">IF(A12=32,W12,"")</f>
        <v/>
      </c>
      <c r="CB12" s="28"/>
      <c r="CC12" s="28" t="str">
        <f t="shared" ref="CC12" si="104">IF(A12=32,Y12,"")</f>
        <v/>
      </c>
      <c r="CD12" s="29"/>
      <c r="CE12" s="25"/>
      <c r="CF12" s="25"/>
      <c r="CG12" s="28" t="str">
        <f t="shared" ref="CG12" si="105">IF(A12=33,U12,"")</f>
        <v/>
      </c>
      <c r="CH12" s="28"/>
      <c r="CI12" s="28" t="str">
        <f t="shared" ref="CI12" si="106">IF(A12=33,W12,"")</f>
        <v/>
      </c>
      <c r="CJ12" s="28"/>
      <c r="CK12" s="28" t="str">
        <f t="shared" ref="CK12" si="107">IF(A12=33,Y12,"")</f>
        <v/>
      </c>
      <c r="CL12" s="29"/>
    </row>
    <row r="13" spans="1:90" ht="61.5" customHeight="1" x14ac:dyDescent="0.25">
      <c r="A13" s="20"/>
      <c r="B13" s="20" t="s">
        <v>36</v>
      </c>
      <c r="C13" s="21" t="s">
        <v>1</v>
      </c>
      <c r="D13" s="5" t="s">
        <v>34</v>
      </c>
      <c r="E13" s="20"/>
      <c r="F13" s="15"/>
      <c r="G13" s="20">
        <f t="shared" si="49"/>
        <v>1</v>
      </c>
      <c r="H13" s="22" t="s">
        <v>29</v>
      </c>
      <c r="I13" s="23">
        <f>IF(G13&lt;&gt;"",MAX(I$1:I12)+1,"")</f>
        <v>10</v>
      </c>
      <c r="J13" s="252" t="s">
        <v>700</v>
      </c>
      <c r="K13" s="253">
        <v>1</v>
      </c>
      <c r="L13" s="254" t="s">
        <v>30</v>
      </c>
      <c r="M13" s="255"/>
      <c r="N13" s="256" t="str">
        <f t="shared" si="0"/>
        <v/>
      </c>
      <c r="O13" s="252" t="s">
        <v>762</v>
      </c>
      <c r="P13" s="348" t="s">
        <v>37</v>
      </c>
      <c r="Q13" s="23"/>
      <c r="R13" s="25"/>
      <c r="S13" s="26">
        <f t="shared" si="74"/>
        <v>1</v>
      </c>
      <c r="T13" s="26">
        <f t="shared" si="78"/>
        <v>1</v>
      </c>
      <c r="U13" s="26">
        <f t="shared" si="75"/>
        <v>1</v>
      </c>
      <c r="V13" s="26"/>
      <c r="W13" s="26">
        <f t="shared" si="76"/>
        <v>0</v>
      </c>
      <c r="X13" s="26"/>
      <c r="Y13" s="26">
        <f t="shared" si="77"/>
        <v>1</v>
      </c>
      <c r="Z13" s="26"/>
      <c r="AA13" s="32"/>
      <c r="AB13" s="27"/>
      <c r="AC13" s="28">
        <f t="shared" si="25"/>
        <v>1</v>
      </c>
      <c r="AD13" s="28"/>
      <c r="AE13" s="28">
        <f t="shared" si="26"/>
        <v>0</v>
      </c>
      <c r="AF13" s="28"/>
      <c r="AG13" s="28">
        <f t="shared" si="27"/>
        <v>1</v>
      </c>
      <c r="AH13" s="29"/>
      <c r="AI13" s="30"/>
      <c r="AJ13" s="28"/>
      <c r="AK13" s="28" t="str">
        <f t="shared" si="28"/>
        <v/>
      </c>
      <c r="AL13" s="28"/>
      <c r="AM13" s="28" t="str">
        <f t="shared" si="29"/>
        <v/>
      </c>
      <c r="AN13" s="28"/>
      <c r="AO13" s="28" t="str">
        <f t="shared" si="30"/>
        <v/>
      </c>
      <c r="AP13" s="29"/>
      <c r="AQ13" s="30"/>
      <c r="AR13" s="28"/>
      <c r="AS13" s="28" t="str">
        <f t="shared" si="31"/>
        <v/>
      </c>
      <c r="AT13" s="28"/>
      <c r="AU13" s="28" t="str">
        <f t="shared" si="32"/>
        <v/>
      </c>
      <c r="AV13" s="28"/>
      <c r="AW13" s="28" t="str">
        <f t="shared" si="33"/>
        <v/>
      </c>
      <c r="AX13" s="29"/>
      <c r="AY13" s="30"/>
      <c r="AZ13" s="28"/>
      <c r="BA13" s="28" t="str">
        <f t="shared" si="34"/>
        <v/>
      </c>
      <c r="BB13" s="28"/>
      <c r="BC13" s="28" t="str">
        <f t="shared" si="35"/>
        <v/>
      </c>
      <c r="BD13" s="28"/>
      <c r="BE13" s="28" t="str">
        <f t="shared" si="36"/>
        <v/>
      </c>
      <c r="BF13" s="29"/>
      <c r="BG13" s="30"/>
      <c r="BH13" s="26"/>
      <c r="BI13" s="28" t="str">
        <f t="shared" si="37"/>
        <v/>
      </c>
      <c r="BJ13" s="28"/>
      <c r="BK13" s="28" t="str">
        <f t="shared" si="38"/>
        <v/>
      </c>
      <c r="BL13" s="28"/>
      <c r="BM13" s="28" t="str">
        <f t="shared" si="39"/>
        <v/>
      </c>
      <c r="BN13" s="29"/>
      <c r="BO13" s="30"/>
      <c r="BP13" s="26"/>
      <c r="BQ13" s="28" t="str">
        <f t="shared" si="40"/>
        <v/>
      </c>
      <c r="BR13" s="28"/>
      <c r="BS13" s="28" t="str">
        <f t="shared" si="41"/>
        <v/>
      </c>
      <c r="BT13" s="28"/>
      <c r="BU13" s="28" t="str">
        <f t="shared" si="42"/>
        <v/>
      </c>
      <c r="BV13" s="29"/>
      <c r="BW13" s="30"/>
      <c r="BX13" s="31"/>
      <c r="BY13" s="28" t="str">
        <f t="shared" si="43"/>
        <v/>
      </c>
      <c r="BZ13" s="28"/>
      <c r="CA13" s="28" t="str">
        <f t="shared" si="44"/>
        <v/>
      </c>
      <c r="CB13" s="28"/>
      <c r="CC13" s="28" t="str">
        <f t="shared" si="45"/>
        <v/>
      </c>
      <c r="CD13" s="29"/>
      <c r="CE13" s="25"/>
      <c r="CF13" s="25"/>
      <c r="CG13" s="28" t="str">
        <f t="shared" si="46"/>
        <v/>
      </c>
      <c r="CH13" s="28"/>
      <c r="CI13" s="28" t="str">
        <f t="shared" si="47"/>
        <v/>
      </c>
      <c r="CJ13" s="28"/>
      <c r="CK13" s="28" t="str">
        <f t="shared" si="48"/>
        <v/>
      </c>
      <c r="CL13" s="29"/>
    </row>
    <row r="14" spans="1:90" ht="37.5" customHeight="1" x14ac:dyDescent="0.25">
      <c r="A14" s="20"/>
      <c r="B14" s="20" t="s">
        <v>36</v>
      </c>
      <c r="C14" s="21" t="s">
        <v>1</v>
      </c>
      <c r="D14" s="5" t="s">
        <v>34</v>
      </c>
      <c r="E14" s="20"/>
      <c r="F14" s="15"/>
      <c r="G14" s="20">
        <f t="shared" si="49"/>
        <v>1</v>
      </c>
      <c r="H14" s="22" t="s">
        <v>29</v>
      </c>
      <c r="I14" s="23">
        <f>IF(G14&lt;&gt;"",MAX(I$1:I13)+1,"")</f>
        <v>11</v>
      </c>
      <c r="J14" s="252" t="s">
        <v>763</v>
      </c>
      <c r="K14" s="253">
        <v>1</v>
      </c>
      <c r="L14" s="254" t="s">
        <v>30</v>
      </c>
      <c r="M14" s="255"/>
      <c r="N14" s="256" t="str">
        <f t="shared" si="0"/>
        <v/>
      </c>
      <c r="O14" s="252" t="s">
        <v>43</v>
      </c>
      <c r="P14" s="348" t="s">
        <v>37</v>
      </c>
      <c r="Q14" s="23"/>
      <c r="R14" s="25"/>
      <c r="S14" s="26">
        <f t="shared" si="74"/>
        <v>1</v>
      </c>
      <c r="T14" s="26">
        <f t="shared" si="78"/>
        <v>1</v>
      </c>
      <c r="U14" s="26">
        <f t="shared" si="75"/>
        <v>1</v>
      </c>
      <c r="V14" s="26"/>
      <c r="W14" s="26">
        <f t="shared" si="76"/>
        <v>0</v>
      </c>
      <c r="X14" s="26"/>
      <c r="Y14" s="26">
        <f t="shared" si="77"/>
        <v>1</v>
      </c>
      <c r="Z14" s="26"/>
      <c r="AA14" s="32"/>
      <c r="AB14" s="27"/>
      <c r="AC14" s="28">
        <f t="shared" si="25"/>
        <v>1</v>
      </c>
      <c r="AD14" s="28"/>
      <c r="AE14" s="28">
        <f t="shared" si="26"/>
        <v>0</v>
      </c>
      <c r="AF14" s="28"/>
      <c r="AG14" s="28">
        <f t="shared" si="27"/>
        <v>1</v>
      </c>
      <c r="AH14" s="29"/>
      <c r="AI14" s="30"/>
      <c r="AJ14" s="28"/>
      <c r="AK14" s="28" t="str">
        <f t="shared" si="28"/>
        <v/>
      </c>
      <c r="AL14" s="28"/>
      <c r="AM14" s="28" t="str">
        <f t="shared" si="29"/>
        <v/>
      </c>
      <c r="AN14" s="28"/>
      <c r="AO14" s="28" t="str">
        <f t="shared" si="30"/>
        <v/>
      </c>
      <c r="AP14" s="29"/>
      <c r="AQ14" s="30"/>
      <c r="AR14" s="28"/>
      <c r="AS14" s="28" t="str">
        <f t="shared" si="31"/>
        <v/>
      </c>
      <c r="AT14" s="28"/>
      <c r="AU14" s="28" t="str">
        <f t="shared" si="32"/>
        <v/>
      </c>
      <c r="AV14" s="28"/>
      <c r="AW14" s="28" t="str">
        <f t="shared" si="33"/>
        <v/>
      </c>
      <c r="AX14" s="29"/>
      <c r="AY14" s="30"/>
      <c r="AZ14" s="28"/>
      <c r="BA14" s="28" t="str">
        <f t="shared" si="34"/>
        <v/>
      </c>
      <c r="BB14" s="28"/>
      <c r="BC14" s="28" t="str">
        <f t="shared" si="35"/>
        <v/>
      </c>
      <c r="BD14" s="28"/>
      <c r="BE14" s="28" t="str">
        <f t="shared" si="36"/>
        <v/>
      </c>
      <c r="BF14" s="29"/>
      <c r="BG14" s="30"/>
      <c r="BH14" s="26"/>
      <c r="BI14" s="28" t="str">
        <f t="shared" si="37"/>
        <v/>
      </c>
      <c r="BJ14" s="28"/>
      <c r="BK14" s="28" t="str">
        <f t="shared" si="38"/>
        <v/>
      </c>
      <c r="BL14" s="28"/>
      <c r="BM14" s="28" t="str">
        <f t="shared" si="39"/>
        <v/>
      </c>
      <c r="BN14" s="29"/>
      <c r="BO14" s="30"/>
      <c r="BP14" s="26"/>
      <c r="BQ14" s="28" t="str">
        <f t="shared" si="40"/>
        <v/>
      </c>
      <c r="BR14" s="28"/>
      <c r="BS14" s="28" t="str">
        <f t="shared" si="41"/>
        <v/>
      </c>
      <c r="BT14" s="28"/>
      <c r="BU14" s="28" t="str">
        <f t="shared" si="42"/>
        <v/>
      </c>
      <c r="BV14" s="29"/>
      <c r="BW14" s="30"/>
      <c r="BX14" s="31"/>
      <c r="BY14" s="28" t="str">
        <f t="shared" si="43"/>
        <v/>
      </c>
      <c r="BZ14" s="28"/>
      <c r="CA14" s="28" t="str">
        <f t="shared" si="44"/>
        <v/>
      </c>
      <c r="CB14" s="28"/>
      <c r="CC14" s="28" t="str">
        <f t="shared" si="45"/>
        <v/>
      </c>
      <c r="CD14" s="29"/>
      <c r="CE14" s="25"/>
      <c r="CF14" s="25"/>
      <c r="CG14" s="28" t="str">
        <f t="shared" si="46"/>
        <v/>
      </c>
      <c r="CH14" s="28"/>
      <c r="CI14" s="28" t="str">
        <f t="shared" si="47"/>
        <v/>
      </c>
      <c r="CJ14" s="28"/>
      <c r="CK14" s="28" t="str">
        <f t="shared" si="48"/>
        <v/>
      </c>
      <c r="CL14" s="29"/>
    </row>
    <row r="15" spans="1:90" ht="41.25" customHeight="1" x14ac:dyDescent="0.25">
      <c r="A15" s="20"/>
      <c r="B15" s="20" t="s">
        <v>36</v>
      </c>
      <c r="C15" s="21" t="s">
        <v>1</v>
      </c>
      <c r="D15" s="5" t="s">
        <v>34</v>
      </c>
      <c r="E15" s="20"/>
      <c r="F15" s="15"/>
      <c r="G15" s="20">
        <f t="shared" si="49"/>
        <v>1</v>
      </c>
      <c r="H15" s="22" t="s">
        <v>29</v>
      </c>
      <c r="I15" s="23">
        <f>IF(G15&lt;&gt;"",MAX(I$1:I14)+1,"")</f>
        <v>12</v>
      </c>
      <c r="J15" s="252" t="s">
        <v>44</v>
      </c>
      <c r="K15" s="253">
        <v>1</v>
      </c>
      <c r="L15" s="254" t="s">
        <v>30</v>
      </c>
      <c r="M15" s="255"/>
      <c r="N15" s="256" t="str">
        <f t="shared" si="0"/>
        <v/>
      </c>
      <c r="O15" s="252" t="s">
        <v>45</v>
      </c>
      <c r="P15" s="348" t="s">
        <v>37</v>
      </c>
      <c r="Q15" s="23"/>
      <c r="R15" s="25"/>
      <c r="S15" s="26">
        <f t="shared" si="74"/>
        <v>1</v>
      </c>
      <c r="T15" s="26">
        <f t="shared" si="78"/>
        <v>1</v>
      </c>
      <c r="U15" s="26">
        <f t="shared" si="75"/>
        <v>1</v>
      </c>
      <c r="V15" s="26"/>
      <c r="W15" s="26">
        <f t="shared" si="76"/>
        <v>0</v>
      </c>
      <c r="X15" s="26"/>
      <c r="Y15" s="26">
        <f t="shared" si="77"/>
        <v>1</v>
      </c>
      <c r="Z15" s="26"/>
      <c r="AA15" s="32"/>
      <c r="AB15" s="27"/>
      <c r="AC15" s="28">
        <f t="shared" si="25"/>
        <v>1</v>
      </c>
      <c r="AD15" s="28"/>
      <c r="AE15" s="28">
        <f t="shared" si="26"/>
        <v>0</v>
      </c>
      <c r="AF15" s="28"/>
      <c r="AG15" s="28">
        <f t="shared" si="27"/>
        <v>1</v>
      </c>
      <c r="AH15" s="29"/>
      <c r="AI15" s="30"/>
      <c r="AJ15" s="28"/>
      <c r="AK15" s="28" t="str">
        <f t="shared" si="28"/>
        <v/>
      </c>
      <c r="AL15" s="28"/>
      <c r="AM15" s="28" t="str">
        <f t="shared" si="29"/>
        <v/>
      </c>
      <c r="AN15" s="28"/>
      <c r="AO15" s="28" t="str">
        <f t="shared" si="30"/>
        <v/>
      </c>
      <c r="AP15" s="29"/>
      <c r="AQ15" s="30"/>
      <c r="AR15" s="28"/>
      <c r="AS15" s="28" t="str">
        <f t="shared" si="31"/>
        <v/>
      </c>
      <c r="AT15" s="28"/>
      <c r="AU15" s="28" t="str">
        <f t="shared" si="32"/>
        <v/>
      </c>
      <c r="AV15" s="28"/>
      <c r="AW15" s="28" t="str">
        <f t="shared" si="33"/>
        <v/>
      </c>
      <c r="AX15" s="29"/>
      <c r="AY15" s="30"/>
      <c r="AZ15" s="28"/>
      <c r="BA15" s="28" t="str">
        <f t="shared" si="34"/>
        <v/>
      </c>
      <c r="BB15" s="28"/>
      <c r="BC15" s="28" t="str">
        <f t="shared" si="35"/>
        <v/>
      </c>
      <c r="BD15" s="28"/>
      <c r="BE15" s="28" t="str">
        <f t="shared" si="36"/>
        <v/>
      </c>
      <c r="BF15" s="29"/>
      <c r="BG15" s="30"/>
      <c r="BH15" s="26"/>
      <c r="BI15" s="28" t="str">
        <f t="shared" si="37"/>
        <v/>
      </c>
      <c r="BJ15" s="28"/>
      <c r="BK15" s="28" t="str">
        <f t="shared" si="38"/>
        <v/>
      </c>
      <c r="BL15" s="28"/>
      <c r="BM15" s="28" t="str">
        <f t="shared" si="39"/>
        <v/>
      </c>
      <c r="BN15" s="29"/>
      <c r="BO15" s="30"/>
      <c r="BP15" s="26"/>
      <c r="BQ15" s="28" t="str">
        <f t="shared" si="40"/>
        <v/>
      </c>
      <c r="BR15" s="28"/>
      <c r="BS15" s="28" t="str">
        <f t="shared" si="41"/>
        <v/>
      </c>
      <c r="BT15" s="28"/>
      <c r="BU15" s="28" t="str">
        <f t="shared" si="42"/>
        <v/>
      </c>
      <c r="BV15" s="29"/>
      <c r="BW15" s="30"/>
      <c r="BX15" s="31"/>
      <c r="BY15" s="28" t="str">
        <f t="shared" si="43"/>
        <v/>
      </c>
      <c r="BZ15" s="28"/>
      <c r="CA15" s="28" t="str">
        <f t="shared" si="44"/>
        <v/>
      </c>
      <c r="CB15" s="28"/>
      <c r="CC15" s="28" t="str">
        <f t="shared" si="45"/>
        <v/>
      </c>
      <c r="CD15" s="29"/>
      <c r="CE15" s="25"/>
      <c r="CF15" s="25"/>
      <c r="CG15" s="28" t="str">
        <f t="shared" si="46"/>
        <v/>
      </c>
      <c r="CH15" s="28"/>
      <c r="CI15" s="28" t="str">
        <f t="shared" si="47"/>
        <v/>
      </c>
      <c r="CJ15" s="28"/>
      <c r="CK15" s="28" t="str">
        <f t="shared" si="48"/>
        <v/>
      </c>
      <c r="CL15" s="29"/>
    </row>
    <row r="16" spans="1:90" ht="37.5" customHeight="1" x14ac:dyDescent="0.25">
      <c r="A16" s="20"/>
      <c r="B16" s="20" t="s">
        <v>36</v>
      </c>
      <c r="C16" s="21" t="s">
        <v>1</v>
      </c>
      <c r="D16" s="5" t="s">
        <v>34</v>
      </c>
      <c r="E16" s="20"/>
      <c r="F16" s="15"/>
      <c r="G16" s="20">
        <f t="shared" si="49"/>
        <v>1</v>
      </c>
      <c r="H16" s="22" t="s">
        <v>29</v>
      </c>
      <c r="I16" s="23">
        <f>IF(G16&lt;&gt;"",MAX(I$1:I15)+1,"")</f>
        <v>13</v>
      </c>
      <c r="J16" s="252" t="s">
        <v>46</v>
      </c>
      <c r="K16" s="253">
        <v>3</v>
      </c>
      <c r="L16" s="254" t="s">
        <v>30</v>
      </c>
      <c r="M16" s="255"/>
      <c r="N16" s="256" t="str">
        <f t="shared" si="0"/>
        <v/>
      </c>
      <c r="O16" s="252" t="s">
        <v>47</v>
      </c>
      <c r="P16" s="348" t="s">
        <v>37</v>
      </c>
      <c r="Q16" s="23"/>
      <c r="R16" s="25"/>
      <c r="S16" s="26">
        <f t="shared" si="74"/>
        <v>3</v>
      </c>
      <c r="T16" s="26">
        <f t="shared" si="78"/>
        <v>1</v>
      </c>
      <c r="U16" s="26">
        <f t="shared" si="75"/>
        <v>3</v>
      </c>
      <c r="V16" s="26"/>
      <c r="W16" s="26">
        <f t="shared" si="76"/>
        <v>0</v>
      </c>
      <c r="X16" s="26"/>
      <c r="Y16" s="26">
        <f t="shared" si="77"/>
        <v>3</v>
      </c>
      <c r="Z16" s="26"/>
      <c r="AA16" s="32"/>
      <c r="AB16" s="27"/>
      <c r="AC16" s="28">
        <f t="shared" si="25"/>
        <v>3</v>
      </c>
      <c r="AD16" s="28"/>
      <c r="AE16" s="28">
        <f t="shared" si="26"/>
        <v>0</v>
      </c>
      <c r="AF16" s="28"/>
      <c r="AG16" s="28">
        <f t="shared" si="27"/>
        <v>3</v>
      </c>
      <c r="AH16" s="29"/>
      <c r="AI16" s="30"/>
      <c r="AJ16" s="28"/>
      <c r="AK16" s="28" t="str">
        <f t="shared" si="28"/>
        <v/>
      </c>
      <c r="AL16" s="28"/>
      <c r="AM16" s="28" t="str">
        <f t="shared" si="29"/>
        <v/>
      </c>
      <c r="AN16" s="28"/>
      <c r="AO16" s="28" t="str">
        <f t="shared" si="30"/>
        <v/>
      </c>
      <c r="AP16" s="29"/>
      <c r="AQ16" s="30"/>
      <c r="AR16" s="28"/>
      <c r="AS16" s="28" t="str">
        <f t="shared" si="31"/>
        <v/>
      </c>
      <c r="AT16" s="28"/>
      <c r="AU16" s="28" t="str">
        <f t="shared" si="32"/>
        <v/>
      </c>
      <c r="AV16" s="28"/>
      <c r="AW16" s="28" t="str">
        <f t="shared" si="33"/>
        <v/>
      </c>
      <c r="AX16" s="29"/>
      <c r="AY16" s="30"/>
      <c r="AZ16" s="28"/>
      <c r="BA16" s="28" t="str">
        <f t="shared" si="34"/>
        <v/>
      </c>
      <c r="BB16" s="28"/>
      <c r="BC16" s="28" t="str">
        <f t="shared" si="35"/>
        <v/>
      </c>
      <c r="BD16" s="28"/>
      <c r="BE16" s="28" t="str">
        <f t="shared" si="36"/>
        <v/>
      </c>
      <c r="BF16" s="29"/>
      <c r="BG16" s="30"/>
      <c r="BH16" s="26"/>
      <c r="BI16" s="28" t="str">
        <f t="shared" si="37"/>
        <v/>
      </c>
      <c r="BJ16" s="28"/>
      <c r="BK16" s="28" t="str">
        <f t="shared" si="38"/>
        <v/>
      </c>
      <c r="BL16" s="28"/>
      <c r="BM16" s="28" t="str">
        <f t="shared" si="39"/>
        <v/>
      </c>
      <c r="BN16" s="29"/>
      <c r="BO16" s="30"/>
      <c r="BP16" s="26"/>
      <c r="BQ16" s="28" t="str">
        <f t="shared" si="40"/>
        <v/>
      </c>
      <c r="BR16" s="28"/>
      <c r="BS16" s="28" t="str">
        <f t="shared" si="41"/>
        <v/>
      </c>
      <c r="BT16" s="28"/>
      <c r="BU16" s="28" t="str">
        <f t="shared" si="42"/>
        <v/>
      </c>
      <c r="BV16" s="29"/>
      <c r="BW16" s="30"/>
      <c r="BX16" s="31"/>
      <c r="BY16" s="28" t="str">
        <f t="shared" si="43"/>
        <v/>
      </c>
      <c r="BZ16" s="28"/>
      <c r="CA16" s="28" t="str">
        <f t="shared" si="44"/>
        <v/>
      </c>
      <c r="CB16" s="28"/>
      <c r="CC16" s="28" t="str">
        <f t="shared" si="45"/>
        <v/>
      </c>
      <c r="CD16" s="29"/>
      <c r="CE16" s="25"/>
      <c r="CF16" s="25"/>
      <c r="CG16" s="28" t="str">
        <f t="shared" si="46"/>
        <v/>
      </c>
      <c r="CH16" s="28"/>
      <c r="CI16" s="28" t="str">
        <f t="shared" si="47"/>
        <v/>
      </c>
      <c r="CJ16" s="28"/>
      <c r="CK16" s="28" t="str">
        <f t="shared" si="48"/>
        <v/>
      </c>
      <c r="CL16" s="29"/>
    </row>
    <row r="17" spans="1:90" ht="39" customHeight="1" x14ac:dyDescent="0.25">
      <c r="A17" s="20"/>
      <c r="B17" s="20" t="s">
        <v>36</v>
      </c>
      <c r="C17" s="21" t="s">
        <v>1</v>
      </c>
      <c r="D17" s="5" t="s">
        <v>34</v>
      </c>
      <c r="E17" s="20"/>
      <c r="F17" s="15"/>
      <c r="G17" s="20">
        <f t="shared" si="49"/>
        <v>1</v>
      </c>
      <c r="H17" s="22" t="s">
        <v>29</v>
      </c>
      <c r="I17" s="23">
        <f>IF(G17&lt;&gt;"",MAX(I$1:I16)+1,"")</f>
        <v>14</v>
      </c>
      <c r="J17" s="252" t="s">
        <v>48</v>
      </c>
      <c r="K17" s="257">
        <v>3</v>
      </c>
      <c r="L17" s="254" t="s">
        <v>30</v>
      </c>
      <c r="M17" s="255"/>
      <c r="N17" s="256" t="str">
        <f t="shared" si="0"/>
        <v/>
      </c>
      <c r="O17" s="252" t="s">
        <v>49</v>
      </c>
      <c r="P17" s="343" t="s">
        <v>37</v>
      </c>
      <c r="Q17" s="23"/>
      <c r="R17" s="25"/>
      <c r="S17" s="26">
        <f t="shared" si="74"/>
        <v>3</v>
      </c>
      <c r="T17" s="26">
        <f t="shared" si="78"/>
        <v>1</v>
      </c>
      <c r="U17" s="26">
        <f t="shared" si="75"/>
        <v>3</v>
      </c>
      <c r="V17" s="26"/>
      <c r="W17" s="26">
        <f t="shared" si="76"/>
        <v>0</v>
      </c>
      <c r="X17" s="26"/>
      <c r="Y17" s="26">
        <f t="shared" si="77"/>
        <v>3</v>
      </c>
      <c r="Z17" s="26"/>
      <c r="AA17" s="32"/>
      <c r="AB17" s="27"/>
      <c r="AC17" s="28">
        <f t="shared" si="25"/>
        <v>3</v>
      </c>
      <c r="AD17" s="28"/>
      <c r="AE17" s="28">
        <f t="shared" si="26"/>
        <v>0</v>
      </c>
      <c r="AF17" s="28"/>
      <c r="AG17" s="28">
        <f t="shared" si="27"/>
        <v>3</v>
      </c>
      <c r="AH17" s="29"/>
      <c r="AI17" s="30"/>
      <c r="AJ17" s="28"/>
      <c r="AK17" s="28" t="str">
        <f t="shared" si="28"/>
        <v/>
      </c>
      <c r="AL17" s="28"/>
      <c r="AM17" s="28" t="str">
        <f t="shared" si="29"/>
        <v/>
      </c>
      <c r="AN17" s="28"/>
      <c r="AO17" s="28" t="str">
        <f t="shared" si="30"/>
        <v/>
      </c>
      <c r="AP17" s="29"/>
      <c r="AQ17" s="30"/>
      <c r="AR17" s="28"/>
      <c r="AS17" s="28" t="str">
        <f t="shared" si="31"/>
        <v/>
      </c>
      <c r="AT17" s="28"/>
      <c r="AU17" s="28" t="str">
        <f t="shared" si="32"/>
        <v/>
      </c>
      <c r="AV17" s="28"/>
      <c r="AW17" s="28" t="str">
        <f t="shared" si="33"/>
        <v/>
      </c>
      <c r="AX17" s="29"/>
      <c r="AY17" s="30"/>
      <c r="AZ17" s="28"/>
      <c r="BA17" s="28" t="str">
        <f t="shared" si="34"/>
        <v/>
      </c>
      <c r="BB17" s="28"/>
      <c r="BC17" s="28" t="str">
        <f t="shared" si="35"/>
        <v/>
      </c>
      <c r="BD17" s="28"/>
      <c r="BE17" s="28" t="str">
        <f t="shared" si="36"/>
        <v/>
      </c>
      <c r="BF17" s="29"/>
      <c r="BG17" s="30"/>
      <c r="BH17" s="26"/>
      <c r="BI17" s="28" t="str">
        <f t="shared" si="37"/>
        <v/>
      </c>
      <c r="BJ17" s="28"/>
      <c r="BK17" s="28" t="str">
        <f t="shared" si="38"/>
        <v/>
      </c>
      <c r="BL17" s="28"/>
      <c r="BM17" s="28" t="str">
        <f t="shared" si="39"/>
        <v/>
      </c>
      <c r="BN17" s="29"/>
      <c r="BO17" s="30"/>
      <c r="BP17" s="26"/>
      <c r="BQ17" s="28" t="str">
        <f t="shared" si="40"/>
        <v/>
      </c>
      <c r="BR17" s="28"/>
      <c r="BS17" s="28" t="str">
        <f t="shared" si="41"/>
        <v/>
      </c>
      <c r="BT17" s="28"/>
      <c r="BU17" s="28" t="str">
        <f t="shared" si="42"/>
        <v/>
      </c>
      <c r="BV17" s="29"/>
      <c r="BW17" s="30"/>
      <c r="BX17" s="31"/>
      <c r="BY17" s="28" t="str">
        <f t="shared" si="43"/>
        <v/>
      </c>
      <c r="BZ17" s="28"/>
      <c r="CA17" s="28" t="str">
        <f t="shared" si="44"/>
        <v/>
      </c>
      <c r="CB17" s="28"/>
      <c r="CC17" s="28" t="str">
        <f t="shared" si="45"/>
        <v/>
      </c>
      <c r="CD17" s="29"/>
      <c r="CE17" s="25"/>
      <c r="CF17" s="25"/>
      <c r="CG17" s="28" t="str">
        <f t="shared" si="46"/>
        <v/>
      </c>
      <c r="CH17" s="28"/>
      <c r="CI17" s="28" t="str">
        <f t="shared" si="47"/>
        <v/>
      </c>
      <c r="CJ17" s="28"/>
      <c r="CK17" s="28" t="str">
        <f t="shared" si="48"/>
        <v/>
      </c>
      <c r="CL17" s="29"/>
    </row>
    <row r="18" spans="1:90" ht="56.25" customHeight="1" x14ac:dyDescent="0.25">
      <c r="A18" s="25"/>
      <c r="B18" s="20" t="s">
        <v>36</v>
      </c>
      <c r="C18" s="21" t="s">
        <v>1</v>
      </c>
      <c r="D18" s="5" t="s">
        <v>34</v>
      </c>
      <c r="E18" s="44"/>
      <c r="F18" s="44"/>
      <c r="G18" s="20">
        <f t="shared" si="49"/>
        <v>1</v>
      </c>
      <c r="H18" s="22" t="s">
        <v>29</v>
      </c>
      <c r="I18" s="23">
        <f>IF(G18&lt;&gt;"",MAX(I$1:I17)+1,"")</f>
        <v>15</v>
      </c>
      <c r="J18" s="247" t="s">
        <v>50</v>
      </c>
      <c r="K18" s="248">
        <v>3</v>
      </c>
      <c r="L18" s="249" t="s">
        <v>30</v>
      </c>
      <c r="M18" s="250"/>
      <c r="N18" s="258"/>
      <c r="O18" s="247" t="s">
        <v>594</v>
      </c>
      <c r="P18" s="348" t="s">
        <v>37</v>
      </c>
      <c r="Q18" s="42"/>
      <c r="R18" s="46"/>
      <c r="S18" s="26">
        <f t="shared" si="74"/>
        <v>3</v>
      </c>
      <c r="T18" s="26">
        <f t="shared" si="78"/>
        <v>1</v>
      </c>
      <c r="U18" s="26">
        <f t="shared" si="75"/>
        <v>3</v>
      </c>
      <c r="V18" s="26"/>
      <c r="W18" s="26">
        <f t="shared" si="76"/>
        <v>0</v>
      </c>
      <c r="X18" s="26"/>
      <c r="Y18" s="26">
        <f t="shared" si="77"/>
        <v>3</v>
      </c>
      <c r="Z18" s="26"/>
      <c r="AA18" s="32"/>
      <c r="AB18" s="27"/>
      <c r="AC18" s="28">
        <f t="shared" si="25"/>
        <v>3</v>
      </c>
      <c r="AD18" s="28"/>
      <c r="AE18" s="28">
        <f t="shared" si="26"/>
        <v>0</v>
      </c>
      <c r="AF18" s="28"/>
      <c r="AG18" s="28">
        <f t="shared" si="27"/>
        <v>3</v>
      </c>
      <c r="AH18" s="29"/>
      <c r="AI18" s="30"/>
      <c r="AJ18" s="28"/>
      <c r="AK18" s="28" t="str">
        <f t="shared" si="28"/>
        <v/>
      </c>
      <c r="AL18" s="28"/>
      <c r="AM18" s="28" t="str">
        <f t="shared" si="29"/>
        <v/>
      </c>
      <c r="AN18" s="28"/>
      <c r="AO18" s="28" t="str">
        <f t="shared" si="30"/>
        <v/>
      </c>
      <c r="AP18" s="29"/>
      <c r="AQ18" s="30"/>
      <c r="AR18" s="28"/>
      <c r="AS18" s="28" t="str">
        <f t="shared" si="31"/>
        <v/>
      </c>
      <c r="AT18" s="28"/>
      <c r="AU18" s="28" t="str">
        <f t="shared" si="32"/>
        <v/>
      </c>
      <c r="AV18" s="28"/>
      <c r="AW18" s="28" t="str">
        <f t="shared" si="33"/>
        <v/>
      </c>
      <c r="AX18" s="29"/>
      <c r="AY18" s="30"/>
      <c r="AZ18" s="28"/>
      <c r="BA18" s="28" t="str">
        <f t="shared" si="34"/>
        <v/>
      </c>
      <c r="BB18" s="28"/>
      <c r="BC18" s="28" t="str">
        <f t="shared" si="35"/>
        <v/>
      </c>
      <c r="BD18" s="28"/>
      <c r="BE18" s="28" t="str">
        <f t="shared" si="36"/>
        <v/>
      </c>
      <c r="BF18" s="29"/>
      <c r="BG18" s="30"/>
      <c r="BH18" s="26"/>
      <c r="BI18" s="28" t="str">
        <f t="shared" si="37"/>
        <v/>
      </c>
      <c r="BJ18" s="28"/>
      <c r="BK18" s="28" t="str">
        <f t="shared" si="38"/>
        <v/>
      </c>
      <c r="BL18" s="28"/>
      <c r="BM18" s="28" t="str">
        <f t="shared" si="39"/>
        <v/>
      </c>
      <c r="BN18" s="29"/>
      <c r="BO18" s="30"/>
      <c r="BP18" s="26"/>
      <c r="BQ18" s="28" t="str">
        <f t="shared" si="40"/>
        <v/>
      </c>
      <c r="BR18" s="28"/>
      <c r="BS18" s="28" t="str">
        <f t="shared" si="41"/>
        <v/>
      </c>
      <c r="BT18" s="28"/>
      <c r="BU18" s="28" t="str">
        <f t="shared" si="42"/>
        <v/>
      </c>
      <c r="BV18" s="29"/>
      <c r="BW18" s="30"/>
      <c r="BX18" s="31"/>
      <c r="BY18" s="28" t="str">
        <f t="shared" si="43"/>
        <v/>
      </c>
      <c r="BZ18" s="28"/>
      <c r="CA18" s="28" t="str">
        <f t="shared" si="44"/>
        <v/>
      </c>
      <c r="CB18" s="28"/>
      <c r="CC18" s="28" t="str">
        <f t="shared" si="45"/>
        <v/>
      </c>
      <c r="CD18" s="29"/>
      <c r="CE18" s="25"/>
      <c r="CF18" s="25"/>
      <c r="CG18" s="28" t="str">
        <f t="shared" si="46"/>
        <v/>
      </c>
      <c r="CH18" s="28"/>
      <c r="CI18" s="28" t="str">
        <f t="shared" si="47"/>
        <v/>
      </c>
      <c r="CJ18" s="28"/>
      <c r="CK18" s="28" t="str">
        <f t="shared" si="48"/>
        <v/>
      </c>
      <c r="CL18" s="29"/>
    </row>
    <row r="19" spans="1:90" s="238" customFormat="1" ht="27" customHeight="1" x14ac:dyDescent="0.25">
      <c r="A19" s="20"/>
      <c r="B19" s="20" t="s">
        <v>36</v>
      </c>
      <c r="C19" s="21" t="s">
        <v>1</v>
      </c>
      <c r="D19" s="5" t="s">
        <v>51</v>
      </c>
      <c r="E19" s="20"/>
      <c r="F19" s="15"/>
      <c r="G19" s="20"/>
      <c r="H19" s="22"/>
      <c r="I19" s="67" t="str">
        <f>IF(G19&lt;&gt;"",MAX(I$1:I18)+1,"")</f>
        <v/>
      </c>
      <c r="J19" s="15" t="s">
        <v>51</v>
      </c>
      <c r="K19" s="307"/>
      <c r="L19" s="33"/>
      <c r="M19" s="372"/>
      <c r="N19" s="24" t="str">
        <f t="shared" ref="N19:N31" si="108">IF(ISERROR(SEARCH("Pas de NM possible",O19)),"","oui")</f>
        <v/>
      </c>
      <c r="O19" s="14"/>
      <c r="P19" s="347"/>
      <c r="Q19" s="308"/>
      <c r="R19" s="41"/>
      <c r="S19" s="34"/>
      <c r="T19" s="34"/>
      <c r="U19" s="34"/>
      <c r="V19" s="34"/>
      <c r="W19" s="34"/>
      <c r="X19" s="34"/>
      <c r="Y19" s="34"/>
      <c r="Z19" s="34"/>
      <c r="AA19" s="35"/>
      <c r="AB19" s="36"/>
      <c r="AC19" s="39" t="str">
        <f t="shared" si="25"/>
        <v/>
      </c>
      <c r="AD19" s="39"/>
      <c r="AE19" s="39" t="str">
        <f t="shared" si="26"/>
        <v/>
      </c>
      <c r="AF19" s="39"/>
      <c r="AG19" s="39" t="str">
        <f t="shared" si="27"/>
        <v/>
      </c>
      <c r="AH19" s="37"/>
      <c r="AI19" s="38"/>
      <c r="AJ19" s="39"/>
      <c r="AK19" s="39" t="str">
        <f t="shared" si="28"/>
        <v/>
      </c>
      <c r="AL19" s="39"/>
      <c r="AM19" s="39" t="str">
        <f t="shared" si="29"/>
        <v/>
      </c>
      <c r="AN19" s="39"/>
      <c r="AO19" s="39" t="str">
        <f t="shared" si="30"/>
        <v/>
      </c>
      <c r="AP19" s="37"/>
      <c r="AQ19" s="38"/>
      <c r="AR19" s="39"/>
      <c r="AS19" s="39" t="str">
        <f t="shared" si="31"/>
        <v/>
      </c>
      <c r="AT19" s="39"/>
      <c r="AU19" s="39" t="str">
        <f t="shared" si="32"/>
        <v/>
      </c>
      <c r="AV19" s="39"/>
      <c r="AW19" s="39" t="str">
        <f t="shared" si="33"/>
        <v/>
      </c>
      <c r="AX19" s="37"/>
      <c r="AY19" s="38"/>
      <c r="AZ19" s="39"/>
      <c r="BA19" s="39" t="str">
        <f t="shared" si="34"/>
        <v/>
      </c>
      <c r="BB19" s="39"/>
      <c r="BC19" s="39" t="str">
        <f t="shared" si="35"/>
        <v/>
      </c>
      <c r="BD19" s="39"/>
      <c r="BE19" s="39" t="str">
        <f t="shared" si="36"/>
        <v/>
      </c>
      <c r="BF19" s="37"/>
      <c r="BG19" s="38"/>
      <c r="BH19" s="34"/>
      <c r="BI19" s="39" t="str">
        <f t="shared" si="37"/>
        <v/>
      </c>
      <c r="BJ19" s="39"/>
      <c r="BK19" s="39" t="str">
        <f t="shared" si="38"/>
        <v/>
      </c>
      <c r="BL19" s="39"/>
      <c r="BM19" s="39" t="str">
        <f t="shared" si="39"/>
        <v/>
      </c>
      <c r="BN19" s="37"/>
      <c r="BO19" s="38"/>
      <c r="BP19" s="34"/>
      <c r="BQ19" s="39" t="str">
        <f t="shared" si="40"/>
        <v/>
      </c>
      <c r="BR19" s="39"/>
      <c r="BS19" s="39" t="str">
        <f t="shared" si="41"/>
        <v/>
      </c>
      <c r="BT19" s="39"/>
      <c r="BU19" s="39" t="str">
        <f t="shared" si="42"/>
        <v/>
      </c>
      <c r="BV19" s="37"/>
      <c r="BW19" s="38"/>
      <c r="BX19" s="40"/>
      <c r="BY19" s="39" t="str">
        <f t="shared" si="43"/>
        <v/>
      </c>
      <c r="BZ19" s="39"/>
      <c r="CA19" s="39" t="str">
        <f t="shared" si="44"/>
        <v/>
      </c>
      <c r="CB19" s="39"/>
      <c r="CC19" s="39" t="str">
        <f t="shared" si="45"/>
        <v/>
      </c>
      <c r="CD19" s="37"/>
      <c r="CE19" s="41"/>
      <c r="CF19" s="41"/>
      <c r="CG19" s="39" t="str">
        <f t="shared" si="46"/>
        <v/>
      </c>
      <c r="CH19" s="39"/>
      <c r="CI19" s="39" t="str">
        <f t="shared" si="47"/>
        <v/>
      </c>
      <c r="CJ19" s="39"/>
      <c r="CK19" s="39" t="str">
        <f t="shared" si="48"/>
        <v/>
      </c>
      <c r="CL19" s="37"/>
    </row>
    <row r="20" spans="1:90" ht="74.25" customHeight="1" x14ac:dyDescent="0.25">
      <c r="A20" s="20"/>
      <c r="B20" s="20" t="s">
        <v>36</v>
      </c>
      <c r="C20" s="21" t="s">
        <v>1</v>
      </c>
      <c r="D20" s="5" t="s">
        <v>51</v>
      </c>
      <c r="E20" s="20"/>
      <c r="F20" s="15"/>
      <c r="G20" s="20">
        <f t="shared" ref="G20:G37" si="109">IF(H20="Information et Communication",1,IF(H20="Savoir-faire Savoir-être",2,IF(H20="Confort et hygiène",3,IF(H20="Qualité de la prestation",5,IF(H20="Développement Durable",4)))))</f>
        <v>1</v>
      </c>
      <c r="H20" s="22" t="s">
        <v>29</v>
      </c>
      <c r="I20" s="23">
        <f>IF(G20&lt;&gt;"",MAX(I$1:I19)+1,"")</f>
        <v>16</v>
      </c>
      <c r="J20" s="242" t="s">
        <v>802</v>
      </c>
      <c r="K20" s="243">
        <v>9</v>
      </c>
      <c r="L20" s="244" t="s">
        <v>30</v>
      </c>
      <c r="M20" s="245"/>
      <c r="N20" s="246" t="str">
        <f t="shared" si="108"/>
        <v>oui</v>
      </c>
      <c r="O20" s="242" t="s">
        <v>764</v>
      </c>
      <c r="P20" s="348" t="s">
        <v>37</v>
      </c>
      <c r="Q20" s="14"/>
      <c r="R20" s="1"/>
      <c r="S20" s="26">
        <f t="shared" si="74"/>
        <v>9</v>
      </c>
      <c r="T20" s="26">
        <f t="shared" ref="T20:T21" si="110">IF(L20="OUI",1,IF(L20="NON",0,IF(L20="Non Mesuré","",0)))</f>
        <v>1</v>
      </c>
      <c r="U20" s="26">
        <f t="shared" si="75"/>
        <v>9</v>
      </c>
      <c r="V20" s="26"/>
      <c r="W20" s="26">
        <f t="shared" si="76"/>
        <v>0</v>
      </c>
      <c r="X20" s="26"/>
      <c r="Y20" s="26">
        <f t="shared" si="77"/>
        <v>9</v>
      </c>
      <c r="Z20" s="34"/>
      <c r="AA20" s="35"/>
      <c r="AB20" s="36"/>
      <c r="AC20" s="28">
        <f t="shared" si="25"/>
        <v>9</v>
      </c>
      <c r="AD20" s="28"/>
      <c r="AE20" s="28">
        <f t="shared" si="26"/>
        <v>0</v>
      </c>
      <c r="AF20" s="28"/>
      <c r="AG20" s="28">
        <f t="shared" si="27"/>
        <v>9</v>
      </c>
      <c r="AH20" s="29"/>
      <c r="AI20" s="30"/>
      <c r="AJ20" s="28"/>
      <c r="AK20" s="28" t="str">
        <f t="shared" si="28"/>
        <v/>
      </c>
      <c r="AL20" s="28"/>
      <c r="AM20" s="28" t="str">
        <f t="shared" si="29"/>
        <v/>
      </c>
      <c r="AN20" s="28"/>
      <c r="AO20" s="28" t="str">
        <f t="shared" si="30"/>
        <v/>
      </c>
      <c r="AP20" s="29"/>
      <c r="AQ20" s="30"/>
      <c r="AR20" s="28"/>
      <c r="AS20" s="28" t="str">
        <f t="shared" si="31"/>
        <v/>
      </c>
      <c r="AT20" s="28"/>
      <c r="AU20" s="28" t="str">
        <f t="shared" si="32"/>
        <v/>
      </c>
      <c r="AV20" s="28"/>
      <c r="AW20" s="28" t="str">
        <f t="shared" si="33"/>
        <v/>
      </c>
      <c r="AX20" s="29"/>
      <c r="AY20" s="30"/>
      <c r="AZ20" s="28"/>
      <c r="BA20" s="28" t="str">
        <f t="shared" si="34"/>
        <v/>
      </c>
      <c r="BB20" s="28"/>
      <c r="BC20" s="28" t="str">
        <f t="shared" si="35"/>
        <v/>
      </c>
      <c r="BD20" s="28"/>
      <c r="BE20" s="28" t="str">
        <f t="shared" si="36"/>
        <v/>
      </c>
      <c r="BF20" s="29"/>
      <c r="BG20" s="30"/>
      <c r="BH20" s="26"/>
      <c r="BI20" s="28" t="str">
        <f t="shared" si="37"/>
        <v/>
      </c>
      <c r="BJ20" s="28"/>
      <c r="BK20" s="28" t="str">
        <f t="shared" si="38"/>
        <v/>
      </c>
      <c r="BL20" s="28"/>
      <c r="BM20" s="28" t="str">
        <f t="shared" si="39"/>
        <v/>
      </c>
      <c r="BN20" s="29"/>
      <c r="BO20" s="30"/>
      <c r="BP20" s="26"/>
      <c r="BQ20" s="28" t="str">
        <f t="shared" si="40"/>
        <v/>
      </c>
      <c r="BR20" s="28"/>
      <c r="BS20" s="28" t="str">
        <f t="shared" si="41"/>
        <v/>
      </c>
      <c r="BT20" s="28"/>
      <c r="BU20" s="28" t="str">
        <f t="shared" si="42"/>
        <v/>
      </c>
      <c r="BV20" s="29"/>
      <c r="BW20" s="30"/>
      <c r="BX20" s="31"/>
      <c r="BY20" s="28" t="str">
        <f t="shared" si="43"/>
        <v/>
      </c>
      <c r="BZ20" s="28"/>
      <c r="CA20" s="28" t="str">
        <f t="shared" si="44"/>
        <v/>
      </c>
      <c r="CB20" s="28"/>
      <c r="CC20" s="28" t="str">
        <f t="shared" si="45"/>
        <v/>
      </c>
      <c r="CD20" s="29"/>
      <c r="CE20" s="25"/>
      <c r="CF20" s="25"/>
      <c r="CG20" s="28" t="str">
        <f t="shared" si="46"/>
        <v/>
      </c>
      <c r="CH20" s="28"/>
      <c r="CI20" s="28" t="str">
        <f t="shared" si="47"/>
        <v/>
      </c>
      <c r="CJ20" s="28"/>
      <c r="CK20" s="28" t="str">
        <f t="shared" si="48"/>
        <v/>
      </c>
      <c r="CL20" s="29"/>
    </row>
    <row r="21" spans="1:90" ht="50.25" customHeight="1" x14ac:dyDescent="0.25">
      <c r="A21" s="20"/>
      <c r="B21" s="20" t="s">
        <v>36</v>
      </c>
      <c r="C21" s="21" t="s">
        <v>1</v>
      </c>
      <c r="D21" s="5" t="s">
        <v>51</v>
      </c>
      <c r="E21" s="20"/>
      <c r="F21" s="15"/>
      <c r="G21" s="20">
        <f t="shared" si="109"/>
        <v>1</v>
      </c>
      <c r="H21" s="22" t="s">
        <v>29</v>
      </c>
      <c r="I21" s="23">
        <f>IF(G21&lt;&gt;"",MAX(I$1:I20)+1,"")</f>
        <v>17</v>
      </c>
      <c r="J21" s="252" t="s">
        <v>52</v>
      </c>
      <c r="K21" s="253">
        <v>1</v>
      </c>
      <c r="L21" s="254" t="s">
        <v>30</v>
      </c>
      <c r="M21" s="255"/>
      <c r="N21" s="256" t="str">
        <f t="shared" si="108"/>
        <v/>
      </c>
      <c r="O21" s="252" t="s">
        <v>53</v>
      </c>
      <c r="P21" s="348" t="s">
        <v>37</v>
      </c>
      <c r="Q21" s="23"/>
      <c r="R21" s="25"/>
      <c r="S21" s="26">
        <f t="shared" si="74"/>
        <v>1</v>
      </c>
      <c r="T21" s="26">
        <f t="shared" si="110"/>
        <v>1</v>
      </c>
      <c r="U21" s="26">
        <f t="shared" si="75"/>
        <v>1</v>
      </c>
      <c r="V21" s="26"/>
      <c r="W21" s="26">
        <f t="shared" si="76"/>
        <v>0</v>
      </c>
      <c r="X21" s="26"/>
      <c r="Y21" s="26">
        <f t="shared" si="77"/>
        <v>1</v>
      </c>
      <c r="Z21" s="26"/>
      <c r="AA21" s="32"/>
      <c r="AB21" s="27"/>
      <c r="AC21" s="28">
        <f t="shared" si="25"/>
        <v>1</v>
      </c>
      <c r="AD21" s="28"/>
      <c r="AE21" s="28">
        <f t="shared" si="26"/>
        <v>0</v>
      </c>
      <c r="AF21" s="28"/>
      <c r="AG21" s="28">
        <f t="shared" si="27"/>
        <v>1</v>
      </c>
      <c r="AH21" s="29"/>
      <c r="AI21" s="30"/>
      <c r="AJ21" s="28"/>
      <c r="AK21" s="28" t="str">
        <f t="shared" si="28"/>
        <v/>
      </c>
      <c r="AL21" s="28"/>
      <c r="AM21" s="28" t="str">
        <f t="shared" si="29"/>
        <v/>
      </c>
      <c r="AN21" s="28"/>
      <c r="AO21" s="28" t="str">
        <f t="shared" si="30"/>
        <v/>
      </c>
      <c r="AP21" s="29"/>
      <c r="AQ21" s="30"/>
      <c r="AR21" s="28"/>
      <c r="AS21" s="28" t="str">
        <f t="shared" si="31"/>
        <v/>
      </c>
      <c r="AT21" s="28"/>
      <c r="AU21" s="28" t="str">
        <f t="shared" si="32"/>
        <v/>
      </c>
      <c r="AV21" s="28"/>
      <c r="AW21" s="28" t="str">
        <f t="shared" si="33"/>
        <v/>
      </c>
      <c r="AX21" s="29"/>
      <c r="AY21" s="30"/>
      <c r="AZ21" s="28"/>
      <c r="BA21" s="28" t="str">
        <f t="shared" si="34"/>
        <v/>
      </c>
      <c r="BB21" s="28"/>
      <c r="BC21" s="28" t="str">
        <f t="shared" si="35"/>
        <v/>
      </c>
      <c r="BD21" s="28"/>
      <c r="BE21" s="28" t="str">
        <f t="shared" si="36"/>
        <v/>
      </c>
      <c r="BF21" s="29"/>
      <c r="BG21" s="30"/>
      <c r="BH21" s="26"/>
      <c r="BI21" s="28" t="str">
        <f t="shared" si="37"/>
        <v/>
      </c>
      <c r="BJ21" s="28"/>
      <c r="BK21" s="28" t="str">
        <f t="shared" si="38"/>
        <v/>
      </c>
      <c r="BL21" s="28"/>
      <c r="BM21" s="28" t="str">
        <f t="shared" si="39"/>
        <v/>
      </c>
      <c r="BN21" s="29"/>
      <c r="BO21" s="30"/>
      <c r="BP21" s="26"/>
      <c r="BQ21" s="28" t="str">
        <f t="shared" si="40"/>
        <v/>
      </c>
      <c r="BR21" s="28"/>
      <c r="BS21" s="28" t="str">
        <f t="shared" si="41"/>
        <v/>
      </c>
      <c r="BT21" s="28"/>
      <c r="BU21" s="28" t="str">
        <f t="shared" si="42"/>
        <v/>
      </c>
      <c r="BV21" s="29"/>
      <c r="BW21" s="30"/>
      <c r="BX21" s="31"/>
      <c r="BY21" s="28" t="str">
        <f t="shared" si="43"/>
        <v/>
      </c>
      <c r="BZ21" s="28"/>
      <c r="CA21" s="28" t="str">
        <f t="shared" si="44"/>
        <v/>
      </c>
      <c r="CB21" s="28"/>
      <c r="CC21" s="28" t="str">
        <f t="shared" si="45"/>
        <v/>
      </c>
      <c r="CD21" s="29"/>
      <c r="CE21" s="25"/>
      <c r="CF21" s="25"/>
      <c r="CG21" s="28" t="str">
        <f t="shared" si="46"/>
        <v/>
      </c>
      <c r="CH21" s="28"/>
      <c r="CI21" s="28" t="str">
        <f t="shared" si="47"/>
        <v/>
      </c>
      <c r="CJ21" s="28"/>
      <c r="CK21" s="28" t="str">
        <f t="shared" si="48"/>
        <v/>
      </c>
      <c r="CL21" s="29"/>
    </row>
    <row r="22" spans="1:90" ht="69.75" customHeight="1" x14ac:dyDescent="0.25">
      <c r="A22" s="20"/>
      <c r="B22" s="20" t="s">
        <v>36</v>
      </c>
      <c r="C22" s="21" t="s">
        <v>1</v>
      </c>
      <c r="D22" s="5" t="s">
        <v>51</v>
      </c>
      <c r="E22" s="20"/>
      <c r="F22" s="15"/>
      <c r="G22" s="20">
        <f t="shared" si="109"/>
        <v>1</v>
      </c>
      <c r="H22" s="22" t="s">
        <v>29</v>
      </c>
      <c r="I22" s="23">
        <f>IF(G22&lt;&gt;"",MAX(I$1:I21)+1,"")</f>
        <v>18</v>
      </c>
      <c r="J22" s="252" t="s">
        <v>54</v>
      </c>
      <c r="K22" s="253">
        <v>3</v>
      </c>
      <c r="L22" s="254" t="s">
        <v>39</v>
      </c>
      <c r="M22" s="255"/>
      <c r="N22" s="256" t="str">
        <f t="shared" si="108"/>
        <v/>
      </c>
      <c r="O22" s="252" t="s">
        <v>725</v>
      </c>
      <c r="P22" s="348" t="s">
        <v>37</v>
      </c>
      <c r="Q22" s="23"/>
      <c r="R22" s="25"/>
      <c r="S22" s="26">
        <f t="shared" ref="S22" si="111">K22</f>
        <v>3</v>
      </c>
      <c r="T22" s="26">
        <f>IF(L22="Très Satisfaisant",1,IF(L22="Satisfaisant",0.75,IF(L22="Insatisfaisant",0.25,IF(L22="Très Insatisfaisant",0,IF(L22="Non Mesuré","",0)))))</f>
        <v>1</v>
      </c>
      <c r="U22" s="26">
        <f t="shared" ref="U22" si="112">IF(L22&lt;&gt;"Non Mesuré",S22*T22,"")</f>
        <v>3</v>
      </c>
      <c r="V22" s="26"/>
      <c r="W22" s="26">
        <f t="shared" ref="W22" si="113">IF(L22="Non Mesuré",S22,0)</f>
        <v>0</v>
      </c>
      <c r="X22" s="26"/>
      <c r="Y22" s="26">
        <f t="shared" ref="Y22" si="114">S22-W22</f>
        <v>3</v>
      </c>
      <c r="Z22" s="26"/>
      <c r="AA22" s="32"/>
      <c r="AB22" s="27"/>
      <c r="AC22" s="28">
        <f t="shared" si="25"/>
        <v>3</v>
      </c>
      <c r="AD22" s="28"/>
      <c r="AE22" s="28">
        <f t="shared" si="26"/>
        <v>0</v>
      </c>
      <c r="AF22" s="28"/>
      <c r="AG22" s="28">
        <f t="shared" si="27"/>
        <v>3</v>
      </c>
      <c r="AH22" s="29"/>
      <c r="AI22" s="30"/>
      <c r="AJ22" s="28"/>
      <c r="AK22" s="28" t="str">
        <f t="shared" si="28"/>
        <v/>
      </c>
      <c r="AL22" s="28"/>
      <c r="AM22" s="28" t="str">
        <f t="shared" si="29"/>
        <v/>
      </c>
      <c r="AN22" s="28"/>
      <c r="AO22" s="28" t="str">
        <f t="shared" si="30"/>
        <v/>
      </c>
      <c r="AP22" s="29"/>
      <c r="AQ22" s="30"/>
      <c r="AR22" s="28"/>
      <c r="AS22" s="28" t="str">
        <f t="shared" si="31"/>
        <v/>
      </c>
      <c r="AT22" s="28"/>
      <c r="AU22" s="28" t="str">
        <f t="shared" si="32"/>
        <v/>
      </c>
      <c r="AV22" s="28"/>
      <c r="AW22" s="28" t="str">
        <f t="shared" si="33"/>
        <v/>
      </c>
      <c r="AX22" s="29"/>
      <c r="AY22" s="30"/>
      <c r="AZ22" s="28"/>
      <c r="BA22" s="28" t="str">
        <f t="shared" si="34"/>
        <v/>
      </c>
      <c r="BB22" s="28"/>
      <c r="BC22" s="28" t="str">
        <f t="shared" si="35"/>
        <v/>
      </c>
      <c r="BD22" s="28"/>
      <c r="BE22" s="28" t="str">
        <f t="shared" si="36"/>
        <v/>
      </c>
      <c r="BF22" s="29"/>
      <c r="BG22" s="30"/>
      <c r="BH22" s="26"/>
      <c r="BI22" s="28" t="str">
        <f t="shared" si="37"/>
        <v/>
      </c>
      <c r="BJ22" s="28"/>
      <c r="BK22" s="28" t="str">
        <f t="shared" si="38"/>
        <v/>
      </c>
      <c r="BL22" s="28"/>
      <c r="BM22" s="28" t="str">
        <f t="shared" si="39"/>
        <v/>
      </c>
      <c r="BN22" s="29"/>
      <c r="BO22" s="30"/>
      <c r="BP22" s="26"/>
      <c r="BQ22" s="28" t="str">
        <f t="shared" si="40"/>
        <v/>
      </c>
      <c r="BR22" s="28"/>
      <c r="BS22" s="28" t="str">
        <f t="shared" si="41"/>
        <v/>
      </c>
      <c r="BT22" s="28"/>
      <c r="BU22" s="28" t="str">
        <f t="shared" si="42"/>
        <v/>
      </c>
      <c r="BV22" s="29"/>
      <c r="BW22" s="30"/>
      <c r="BX22" s="31"/>
      <c r="BY22" s="28" t="str">
        <f t="shared" si="43"/>
        <v/>
      </c>
      <c r="BZ22" s="28"/>
      <c r="CA22" s="28" t="str">
        <f t="shared" si="44"/>
        <v/>
      </c>
      <c r="CB22" s="28"/>
      <c r="CC22" s="28" t="str">
        <f t="shared" si="45"/>
        <v/>
      </c>
      <c r="CD22" s="29"/>
      <c r="CE22" s="25"/>
      <c r="CF22" s="25"/>
      <c r="CG22" s="28" t="str">
        <f t="shared" si="46"/>
        <v/>
      </c>
      <c r="CH22" s="28"/>
      <c r="CI22" s="28" t="str">
        <f t="shared" si="47"/>
        <v/>
      </c>
      <c r="CJ22" s="28"/>
      <c r="CK22" s="28" t="str">
        <f t="shared" si="48"/>
        <v/>
      </c>
      <c r="CL22" s="29"/>
    </row>
    <row r="23" spans="1:90" ht="53.25" customHeight="1" x14ac:dyDescent="0.25">
      <c r="A23" s="20"/>
      <c r="B23" s="20" t="s">
        <v>36</v>
      </c>
      <c r="C23" s="21" t="s">
        <v>1</v>
      </c>
      <c r="D23" s="5" t="s">
        <v>51</v>
      </c>
      <c r="E23" s="20"/>
      <c r="F23" s="15"/>
      <c r="G23" s="20">
        <f t="shared" si="109"/>
        <v>1</v>
      </c>
      <c r="H23" s="22" t="s">
        <v>29</v>
      </c>
      <c r="I23" s="23">
        <f>IF(G23&lt;&gt;"",MAX(I$1:I22)+1,"")</f>
        <v>19</v>
      </c>
      <c r="J23" s="252" t="s">
        <v>765</v>
      </c>
      <c r="K23" s="253">
        <v>1</v>
      </c>
      <c r="L23" s="254" t="s">
        <v>30</v>
      </c>
      <c r="M23" s="255"/>
      <c r="N23" s="256" t="str">
        <f t="shared" si="108"/>
        <v/>
      </c>
      <c r="O23" s="252" t="s">
        <v>55</v>
      </c>
      <c r="P23" s="348" t="s">
        <v>37</v>
      </c>
      <c r="Q23" s="23"/>
      <c r="R23" s="25"/>
      <c r="S23" s="26">
        <f t="shared" ref="S23:S37" si="115">K23</f>
        <v>1</v>
      </c>
      <c r="T23" s="26">
        <f t="shared" ref="T23:T37" si="116">IF(L23="OUI",1,IF(L23="NON",0,IF(L23="Non Mesuré","",0)))</f>
        <v>1</v>
      </c>
      <c r="U23" s="26">
        <f t="shared" ref="U23:U37" si="117">IF(L23&lt;&gt;"Non Mesuré",S23*T23,"")</f>
        <v>1</v>
      </c>
      <c r="V23" s="26"/>
      <c r="W23" s="26">
        <f t="shared" ref="W23:W37" si="118">IF(L23="Non Mesuré",S23,0)</f>
        <v>0</v>
      </c>
      <c r="X23" s="26"/>
      <c r="Y23" s="26">
        <f t="shared" ref="Y23:Y37" si="119">S23-W23</f>
        <v>1</v>
      </c>
      <c r="Z23" s="26"/>
      <c r="AA23" s="32"/>
      <c r="AB23" s="27"/>
      <c r="AC23" s="28">
        <f t="shared" si="25"/>
        <v>1</v>
      </c>
      <c r="AD23" s="28"/>
      <c r="AE23" s="28">
        <f t="shared" si="26"/>
        <v>0</v>
      </c>
      <c r="AF23" s="28"/>
      <c r="AG23" s="28">
        <f t="shared" si="27"/>
        <v>1</v>
      </c>
      <c r="AH23" s="29"/>
      <c r="AI23" s="30"/>
      <c r="AJ23" s="28"/>
      <c r="AK23" s="28" t="str">
        <f t="shared" si="28"/>
        <v/>
      </c>
      <c r="AL23" s="28"/>
      <c r="AM23" s="28" t="str">
        <f t="shared" si="29"/>
        <v/>
      </c>
      <c r="AN23" s="28"/>
      <c r="AO23" s="28" t="str">
        <f t="shared" si="30"/>
        <v/>
      </c>
      <c r="AP23" s="29"/>
      <c r="AQ23" s="30"/>
      <c r="AR23" s="28"/>
      <c r="AS23" s="28" t="str">
        <f t="shared" si="31"/>
        <v/>
      </c>
      <c r="AT23" s="28"/>
      <c r="AU23" s="28" t="str">
        <f t="shared" si="32"/>
        <v/>
      </c>
      <c r="AV23" s="28"/>
      <c r="AW23" s="28" t="str">
        <f t="shared" si="33"/>
        <v/>
      </c>
      <c r="AX23" s="29"/>
      <c r="AY23" s="30"/>
      <c r="AZ23" s="28"/>
      <c r="BA23" s="28" t="str">
        <f t="shared" si="34"/>
        <v/>
      </c>
      <c r="BB23" s="28"/>
      <c r="BC23" s="28" t="str">
        <f t="shared" si="35"/>
        <v/>
      </c>
      <c r="BD23" s="28"/>
      <c r="BE23" s="28" t="str">
        <f t="shared" si="36"/>
        <v/>
      </c>
      <c r="BF23" s="29"/>
      <c r="BG23" s="30"/>
      <c r="BH23" s="26"/>
      <c r="BI23" s="28" t="str">
        <f t="shared" si="37"/>
        <v/>
      </c>
      <c r="BJ23" s="28"/>
      <c r="BK23" s="28" t="str">
        <f t="shared" si="38"/>
        <v/>
      </c>
      <c r="BL23" s="28"/>
      <c r="BM23" s="28" t="str">
        <f t="shared" si="39"/>
        <v/>
      </c>
      <c r="BN23" s="29"/>
      <c r="BO23" s="30"/>
      <c r="BP23" s="26"/>
      <c r="BQ23" s="28" t="str">
        <f t="shared" si="40"/>
        <v/>
      </c>
      <c r="BR23" s="28"/>
      <c r="BS23" s="28" t="str">
        <f t="shared" si="41"/>
        <v/>
      </c>
      <c r="BT23" s="28"/>
      <c r="BU23" s="28" t="str">
        <f t="shared" si="42"/>
        <v/>
      </c>
      <c r="BV23" s="29"/>
      <c r="BW23" s="30"/>
      <c r="BX23" s="31"/>
      <c r="BY23" s="28" t="str">
        <f t="shared" si="43"/>
        <v/>
      </c>
      <c r="BZ23" s="28"/>
      <c r="CA23" s="28" t="str">
        <f t="shared" si="44"/>
        <v/>
      </c>
      <c r="CB23" s="28"/>
      <c r="CC23" s="28" t="str">
        <f t="shared" si="45"/>
        <v/>
      </c>
      <c r="CD23" s="29"/>
      <c r="CE23" s="25"/>
      <c r="CF23" s="25"/>
      <c r="CG23" s="28" t="str">
        <f t="shared" si="46"/>
        <v/>
      </c>
      <c r="CH23" s="28"/>
      <c r="CI23" s="28" t="str">
        <f t="shared" si="47"/>
        <v/>
      </c>
      <c r="CJ23" s="28"/>
      <c r="CK23" s="28" t="str">
        <f t="shared" si="48"/>
        <v/>
      </c>
      <c r="CL23" s="29"/>
    </row>
    <row r="24" spans="1:90" ht="48.75" customHeight="1" x14ac:dyDescent="0.25">
      <c r="A24" s="20"/>
      <c r="B24" s="20" t="s">
        <v>36</v>
      </c>
      <c r="C24" s="21" t="s">
        <v>1</v>
      </c>
      <c r="D24" s="5" t="s">
        <v>51</v>
      </c>
      <c r="E24" s="20"/>
      <c r="F24" s="15"/>
      <c r="G24" s="20">
        <f t="shared" si="109"/>
        <v>1</v>
      </c>
      <c r="H24" s="22" t="s">
        <v>29</v>
      </c>
      <c r="I24" s="23">
        <f>IF(G24&lt;&gt;"",MAX(I$1:I23)+1,"")</f>
        <v>20</v>
      </c>
      <c r="J24" s="252" t="s">
        <v>595</v>
      </c>
      <c r="K24" s="253">
        <v>1</v>
      </c>
      <c r="L24" s="254" t="s">
        <v>30</v>
      </c>
      <c r="M24" s="255"/>
      <c r="N24" s="256" t="str">
        <f t="shared" si="108"/>
        <v/>
      </c>
      <c r="O24" s="252" t="s">
        <v>59</v>
      </c>
      <c r="P24" s="348" t="s">
        <v>37</v>
      </c>
      <c r="Q24" s="23"/>
      <c r="R24" s="25"/>
      <c r="S24" s="26">
        <f t="shared" ref="S24" si="120">K24</f>
        <v>1</v>
      </c>
      <c r="T24" s="26">
        <f t="shared" ref="T24" si="121">IF(L24="OUI",1,IF(L24="NON",0,IF(L24="Non Mesuré","",0)))</f>
        <v>1</v>
      </c>
      <c r="U24" s="26">
        <f t="shared" ref="U24" si="122">IF(L24&lt;&gt;"Non Mesuré",S24*T24,"")</f>
        <v>1</v>
      </c>
      <c r="V24" s="26"/>
      <c r="W24" s="26">
        <f t="shared" ref="W24" si="123">IF(L24="Non Mesuré",S24,0)</f>
        <v>0</v>
      </c>
      <c r="X24" s="26"/>
      <c r="Y24" s="26">
        <f t="shared" ref="Y24" si="124">S24-W24</f>
        <v>1</v>
      </c>
      <c r="Z24" s="26"/>
      <c r="AA24" s="32"/>
      <c r="AB24" s="27"/>
      <c r="AC24" s="28">
        <f t="shared" ref="AC24" si="125">IF(G24=1,U24,"")</f>
        <v>1</v>
      </c>
      <c r="AD24" s="28"/>
      <c r="AE24" s="28">
        <f t="shared" ref="AE24" si="126">IF(G24=1,W24,"")</f>
        <v>0</v>
      </c>
      <c r="AF24" s="28"/>
      <c r="AG24" s="28">
        <f t="shared" ref="AG24" si="127">IF(G24=1,Y24,"")</f>
        <v>1</v>
      </c>
      <c r="AH24" s="29"/>
      <c r="AI24" s="30"/>
      <c r="AJ24" s="28"/>
      <c r="AK24" s="28" t="str">
        <f t="shared" ref="AK24" si="128">IF(G24=2,U24,"")</f>
        <v/>
      </c>
      <c r="AL24" s="28"/>
      <c r="AM24" s="28" t="str">
        <f t="shared" ref="AM24" si="129">IF(G24=2,W24,"")</f>
        <v/>
      </c>
      <c r="AN24" s="28"/>
      <c r="AO24" s="28" t="str">
        <f t="shared" ref="AO24" si="130">IF(G24=2,Y24,"")</f>
        <v/>
      </c>
      <c r="AP24" s="29"/>
      <c r="AQ24" s="30"/>
      <c r="AR24" s="28"/>
      <c r="AS24" s="28" t="str">
        <f t="shared" ref="AS24" si="131">IF(G24=3,U24,"")</f>
        <v/>
      </c>
      <c r="AT24" s="28"/>
      <c r="AU24" s="28" t="str">
        <f t="shared" ref="AU24" si="132">IF(G24=3,W24,"")</f>
        <v/>
      </c>
      <c r="AV24" s="28"/>
      <c r="AW24" s="28" t="str">
        <f t="shared" ref="AW24" si="133">IF(G24=3,Y24,"")</f>
        <v/>
      </c>
      <c r="AX24" s="29"/>
      <c r="AY24" s="30"/>
      <c r="AZ24" s="28"/>
      <c r="BA24" s="28" t="str">
        <f t="shared" ref="BA24" si="134">IF(G24=4,U24,"")</f>
        <v/>
      </c>
      <c r="BB24" s="28"/>
      <c r="BC24" s="28" t="str">
        <f t="shared" ref="BC24" si="135">IF(G24=4,W24,"")</f>
        <v/>
      </c>
      <c r="BD24" s="28"/>
      <c r="BE24" s="28" t="str">
        <f t="shared" ref="BE24" si="136">IF(G24=4,Y24,"")</f>
        <v/>
      </c>
      <c r="BF24" s="29"/>
      <c r="BG24" s="30"/>
      <c r="BH24" s="26"/>
      <c r="BI24" s="28" t="str">
        <f t="shared" ref="BI24" si="137">IF(G24=5,U24,"")</f>
        <v/>
      </c>
      <c r="BJ24" s="28"/>
      <c r="BK24" s="28" t="str">
        <f t="shared" ref="BK24" si="138">IF(G24=5,W24,"")</f>
        <v/>
      </c>
      <c r="BL24" s="28"/>
      <c r="BM24" s="28" t="str">
        <f t="shared" ref="BM24" si="139">IF(G24=5,Y24,"")</f>
        <v/>
      </c>
      <c r="BN24" s="29"/>
      <c r="BO24" s="30"/>
      <c r="BP24" s="26"/>
      <c r="BQ24" s="28" t="str">
        <f t="shared" ref="BQ24" si="140">IF(A24=31,U24,"")</f>
        <v/>
      </c>
      <c r="BR24" s="28"/>
      <c r="BS24" s="28" t="str">
        <f t="shared" ref="BS24" si="141">IF(A24=31,W24,"")</f>
        <v/>
      </c>
      <c r="BT24" s="28"/>
      <c r="BU24" s="28" t="str">
        <f t="shared" ref="BU24" si="142">IF(A24=31,Y24,"")</f>
        <v/>
      </c>
      <c r="BV24" s="29"/>
      <c r="BW24" s="30"/>
      <c r="BX24" s="31"/>
      <c r="BY24" s="28" t="str">
        <f t="shared" ref="BY24" si="143">IF(A24=32,U24,"")</f>
        <v/>
      </c>
      <c r="BZ24" s="28"/>
      <c r="CA24" s="28" t="str">
        <f t="shared" ref="CA24" si="144">IF(A24=32,W24,"")</f>
        <v/>
      </c>
      <c r="CB24" s="28"/>
      <c r="CC24" s="28" t="str">
        <f t="shared" ref="CC24" si="145">IF(A24=32,Y24,"")</f>
        <v/>
      </c>
      <c r="CD24" s="29"/>
      <c r="CE24" s="25"/>
      <c r="CF24" s="25"/>
      <c r="CG24" s="28" t="str">
        <f t="shared" ref="CG24" si="146">IF(A24=33,U24,"")</f>
        <v/>
      </c>
      <c r="CH24" s="28"/>
      <c r="CI24" s="28" t="str">
        <f t="shared" ref="CI24" si="147">IF(A24=33,W24,"")</f>
        <v/>
      </c>
      <c r="CJ24" s="28"/>
      <c r="CK24" s="28" t="str">
        <f t="shared" ref="CK24" si="148">IF(A24=33,Y24,"")</f>
        <v/>
      </c>
      <c r="CL24" s="29"/>
    </row>
    <row r="25" spans="1:90" ht="54" customHeight="1" x14ac:dyDescent="0.25">
      <c r="A25" s="20"/>
      <c r="B25" s="20" t="s">
        <v>36</v>
      </c>
      <c r="C25" s="21" t="s">
        <v>1</v>
      </c>
      <c r="D25" s="5" t="s">
        <v>51</v>
      </c>
      <c r="E25" s="20"/>
      <c r="F25" s="15"/>
      <c r="G25" s="20">
        <f t="shared" si="109"/>
        <v>1</v>
      </c>
      <c r="H25" s="22" t="s">
        <v>29</v>
      </c>
      <c r="I25" s="23">
        <f>IF(G25&lt;&gt;"",MAX(I$1:I24)+1,"")</f>
        <v>21</v>
      </c>
      <c r="J25" s="252" t="s">
        <v>784</v>
      </c>
      <c r="K25" s="253">
        <v>1</v>
      </c>
      <c r="L25" s="254" t="s">
        <v>30</v>
      </c>
      <c r="M25" s="255"/>
      <c r="N25" s="256" t="str">
        <f t="shared" si="108"/>
        <v/>
      </c>
      <c r="O25" s="252" t="s">
        <v>785</v>
      </c>
      <c r="P25" s="348" t="s">
        <v>37</v>
      </c>
      <c r="Q25" s="23"/>
      <c r="R25" s="25"/>
      <c r="S25" s="26">
        <f t="shared" ref="S25" si="149">K25</f>
        <v>1</v>
      </c>
      <c r="T25" s="26">
        <f t="shared" ref="T25" si="150">IF(L25="OUI",1,IF(L25="NON",0,IF(L25="Non Mesuré","",0)))</f>
        <v>1</v>
      </c>
      <c r="U25" s="26">
        <f t="shared" ref="U25" si="151">IF(L25&lt;&gt;"Non Mesuré",S25*T25,"")</f>
        <v>1</v>
      </c>
      <c r="V25" s="26"/>
      <c r="W25" s="26">
        <f t="shared" ref="W25" si="152">IF(L25="Non Mesuré",S25,0)</f>
        <v>0</v>
      </c>
      <c r="X25" s="26"/>
      <c r="Y25" s="26">
        <f t="shared" ref="Y25" si="153">S25-W25</f>
        <v>1</v>
      </c>
      <c r="Z25" s="26"/>
      <c r="AA25" s="32"/>
      <c r="AB25" s="27"/>
      <c r="AC25" s="28">
        <f t="shared" ref="AC25" si="154">IF(G25=1,U25,"")</f>
        <v>1</v>
      </c>
      <c r="AD25" s="28"/>
      <c r="AE25" s="28">
        <f t="shared" ref="AE25" si="155">IF(G25=1,W25,"")</f>
        <v>0</v>
      </c>
      <c r="AF25" s="28"/>
      <c r="AG25" s="28">
        <f t="shared" ref="AG25" si="156">IF(G25=1,Y25,"")</f>
        <v>1</v>
      </c>
      <c r="AH25" s="29"/>
      <c r="AI25" s="30"/>
      <c r="AJ25" s="28"/>
      <c r="AK25" s="28" t="str">
        <f t="shared" ref="AK25" si="157">IF(G25=2,U25,"")</f>
        <v/>
      </c>
      <c r="AL25" s="28"/>
      <c r="AM25" s="28" t="str">
        <f t="shared" ref="AM25" si="158">IF(G25=2,W25,"")</f>
        <v/>
      </c>
      <c r="AN25" s="28"/>
      <c r="AO25" s="28" t="str">
        <f t="shared" ref="AO25" si="159">IF(G25=2,Y25,"")</f>
        <v/>
      </c>
      <c r="AP25" s="29"/>
      <c r="AQ25" s="30"/>
      <c r="AR25" s="28"/>
      <c r="AS25" s="28" t="str">
        <f t="shared" ref="AS25" si="160">IF(G25=3,U25,"")</f>
        <v/>
      </c>
      <c r="AT25" s="28"/>
      <c r="AU25" s="28" t="str">
        <f t="shared" ref="AU25" si="161">IF(G25=3,W25,"")</f>
        <v/>
      </c>
      <c r="AV25" s="28"/>
      <c r="AW25" s="28" t="str">
        <f t="shared" ref="AW25" si="162">IF(G25=3,Y25,"")</f>
        <v/>
      </c>
      <c r="AX25" s="29"/>
      <c r="AY25" s="30"/>
      <c r="AZ25" s="28"/>
      <c r="BA25" s="28" t="str">
        <f t="shared" ref="BA25" si="163">IF(G25=4,U25,"")</f>
        <v/>
      </c>
      <c r="BB25" s="28"/>
      <c r="BC25" s="28" t="str">
        <f t="shared" ref="BC25" si="164">IF(G25=4,W25,"")</f>
        <v/>
      </c>
      <c r="BD25" s="28"/>
      <c r="BE25" s="28" t="str">
        <f t="shared" ref="BE25" si="165">IF(G25=4,Y25,"")</f>
        <v/>
      </c>
      <c r="BF25" s="29"/>
      <c r="BG25" s="30"/>
      <c r="BH25" s="26"/>
      <c r="BI25" s="28" t="str">
        <f t="shared" ref="BI25" si="166">IF(G25=5,U25,"")</f>
        <v/>
      </c>
      <c r="BJ25" s="28"/>
      <c r="BK25" s="28" t="str">
        <f t="shared" ref="BK25" si="167">IF(G25=5,W25,"")</f>
        <v/>
      </c>
      <c r="BL25" s="28"/>
      <c r="BM25" s="28" t="str">
        <f t="shared" ref="BM25" si="168">IF(G25=5,Y25,"")</f>
        <v/>
      </c>
      <c r="BN25" s="29"/>
      <c r="BO25" s="30"/>
      <c r="BP25" s="26"/>
      <c r="BQ25" s="28" t="str">
        <f t="shared" ref="BQ25" si="169">IF(A25=31,U25,"")</f>
        <v/>
      </c>
      <c r="BR25" s="28"/>
      <c r="BS25" s="28" t="str">
        <f t="shared" ref="BS25" si="170">IF(A25=31,W25,"")</f>
        <v/>
      </c>
      <c r="BT25" s="28"/>
      <c r="BU25" s="28" t="str">
        <f t="shared" ref="BU25" si="171">IF(A25=31,Y25,"")</f>
        <v/>
      </c>
      <c r="BV25" s="29"/>
      <c r="BW25" s="30"/>
      <c r="BX25" s="31"/>
      <c r="BY25" s="28" t="str">
        <f t="shared" ref="BY25" si="172">IF(A25=32,U25,"")</f>
        <v/>
      </c>
      <c r="BZ25" s="28"/>
      <c r="CA25" s="28" t="str">
        <f t="shared" ref="CA25" si="173">IF(A25=32,W25,"")</f>
        <v/>
      </c>
      <c r="CB25" s="28"/>
      <c r="CC25" s="28" t="str">
        <f t="shared" ref="CC25" si="174">IF(A25=32,Y25,"")</f>
        <v/>
      </c>
      <c r="CD25" s="29"/>
      <c r="CE25" s="25"/>
      <c r="CF25" s="25"/>
      <c r="CG25" s="28" t="str">
        <f t="shared" ref="CG25" si="175">IF(A25=33,U25,"")</f>
        <v/>
      </c>
      <c r="CH25" s="28"/>
      <c r="CI25" s="28" t="str">
        <f t="shared" ref="CI25" si="176">IF(A25=33,W25,"")</f>
        <v/>
      </c>
      <c r="CJ25" s="28"/>
      <c r="CK25" s="28" t="str">
        <f t="shared" ref="CK25" si="177">IF(A25=33,Y25,"")</f>
        <v/>
      </c>
      <c r="CL25" s="29"/>
    </row>
    <row r="26" spans="1:90" ht="69" customHeight="1" x14ac:dyDescent="0.25">
      <c r="A26" s="20"/>
      <c r="B26" s="20" t="s">
        <v>36</v>
      </c>
      <c r="C26" s="21" t="s">
        <v>1</v>
      </c>
      <c r="D26" s="5" t="s">
        <v>51</v>
      </c>
      <c r="E26" s="20"/>
      <c r="F26" s="15"/>
      <c r="G26" s="20">
        <f t="shared" si="109"/>
        <v>1</v>
      </c>
      <c r="H26" s="22" t="s">
        <v>29</v>
      </c>
      <c r="I26" s="23">
        <f>IF(G26&lt;&gt;"",MAX(I$1:I25)+1,"")</f>
        <v>22</v>
      </c>
      <c r="J26" s="252" t="s">
        <v>790</v>
      </c>
      <c r="K26" s="253">
        <v>1</v>
      </c>
      <c r="L26" s="254" t="s">
        <v>30</v>
      </c>
      <c r="M26" s="255"/>
      <c r="N26" s="256" t="str">
        <f t="shared" si="108"/>
        <v/>
      </c>
      <c r="O26" s="252" t="s">
        <v>683</v>
      </c>
      <c r="P26" s="348" t="s">
        <v>37</v>
      </c>
      <c r="Q26" s="23"/>
      <c r="R26" s="25"/>
      <c r="S26" s="26">
        <f t="shared" si="115"/>
        <v>1</v>
      </c>
      <c r="T26" s="26">
        <f t="shared" si="116"/>
        <v>1</v>
      </c>
      <c r="U26" s="26">
        <f t="shared" si="117"/>
        <v>1</v>
      </c>
      <c r="V26" s="26"/>
      <c r="W26" s="26">
        <f t="shared" si="118"/>
        <v>0</v>
      </c>
      <c r="X26" s="26"/>
      <c r="Y26" s="26">
        <f t="shared" si="119"/>
        <v>1</v>
      </c>
      <c r="Z26" s="34"/>
      <c r="AA26" s="32"/>
      <c r="AB26" s="36"/>
      <c r="AC26" s="28">
        <f t="shared" si="25"/>
        <v>1</v>
      </c>
      <c r="AD26" s="28"/>
      <c r="AE26" s="28">
        <f t="shared" si="26"/>
        <v>0</v>
      </c>
      <c r="AF26" s="28"/>
      <c r="AG26" s="28">
        <f t="shared" si="27"/>
        <v>1</v>
      </c>
      <c r="AH26" s="29"/>
      <c r="AI26" s="30"/>
      <c r="AJ26" s="28"/>
      <c r="AK26" s="28" t="str">
        <f t="shared" si="28"/>
        <v/>
      </c>
      <c r="AL26" s="28"/>
      <c r="AM26" s="28" t="str">
        <f t="shared" si="29"/>
        <v/>
      </c>
      <c r="AN26" s="28"/>
      <c r="AO26" s="28" t="str">
        <f t="shared" si="30"/>
        <v/>
      </c>
      <c r="AP26" s="29"/>
      <c r="AQ26" s="30"/>
      <c r="AR26" s="28"/>
      <c r="AS26" s="28" t="str">
        <f t="shared" si="31"/>
        <v/>
      </c>
      <c r="AT26" s="28"/>
      <c r="AU26" s="28" t="str">
        <f t="shared" si="32"/>
        <v/>
      </c>
      <c r="AV26" s="28"/>
      <c r="AW26" s="28" t="str">
        <f t="shared" si="33"/>
        <v/>
      </c>
      <c r="AX26" s="29"/>
      <c r="AY26" s="30"/>
      <c r="AZ26" s="28"/>
      <c r="BA26" s="28" t="str">
        <f t="shared" si="34"/>
        <v/>
      </c>
      <c r="BB26" s="28"/>
      <c r="BC26" s="28" t="str">
        <f t="shared" si="35"/>
        <v/>
      </c>
      <c r="BD26" s="28"/>
      <c r="BE26" s="28" t="str">
        <f t="shared" si="36"/>
        <v/>
      </c>
      <c r="BF26" s="29"/>
      <c r="BG26" s="30"/>
      <c r="BH26" s="26"/>
      <c r="BI26" s="28" t="str">
        <f t="shared" si="37"/>
        <v/>
      </c>
      <c r="BJ26" s="28"/>
      <c r="BK26" s="28" t="str">
        <f t="shared" si="38"/>
        <v/>
      </c>
      <c r="BL26" s="28"/>
      <c r="BM26" s="28" t="str">
        <f t="shared" si="39"/>
        <v/>
      </c>
      <c r="BN26" s="29"/>
      <c r="BO26" s="30"/>
      <c r="BP26" s="26"/>
      <c r="BQ26" s="28" t="str">
        <f t="shared" si="40"/>
        <v/>
      </c>
      <c r="BR26" s="28"/>
      <c r="BS26" s="28" t="str">
        <f t="shared" si="41"/>
        <v/>
      </c>
      <c r="BT26" s="28"/>
      <c r="BU26" s="28" t="str">
        <f t="shared" si="42"/>
        <v/>
      </c>
      <c r="BV26" s="29"/>
      <c r="BW26" s="30"/>
      <c r="BX26" s="31"/>
      <c r="BY26" s="28" t="str">
        <f t="shared" si="43"/>
        <v/>
      </c>
      <c r="BZ26" s="28"/>
      <c r="CA26" s="28" t="str">
        <f t="shared" si="44"/>
        <v/>
      </c>
      <c r="CB26" s="28"/>
      <c r="CC26" s="28" t="str">
        <f t="shared" si="45"/>
        <v/>
      </c>
      <c r="CD26" s="29"/>
      <c r="CE26" s="25"/>
      <c r="CF26" s="25"/>
      <c r="CG26" s="28" t="str">
        <f t="shared" si="46"/>
        <v/>
      </c>
      <c r="CH26" s="28"/>
      <c r="CI26" s="28" t="str">
        <f t="shared" si="47"/>
        <v/>
      </c>
      <c r="CJ26" s="28"/>
      <c r="CK26" s="28" t="str">
        <f t="shared" si="48"/>
        <v/>
      </c>
      <c r="CL26" s="29"/>
    </row>
    <row r="27" spans="1:90" ht="93" customHeight="1" x14ac:dyDescent="0.25">
      <c r="A27" s="20"/>
      <c r="B27" s="20" t="s">
        <v>36</v>
      </c>
      <c r="C27" s="21" t="s">
        <v>1</v>
      </c>
      <c r="D27" s="5" t="s">
        <v>51</v>
      </c>
      <c r="E27" s="20"/>
      <c r="F27" s="15"/>
      <c r="G27" s="20">
        <f t="shared" si="109"/>
        <v>1</v>
      </c>
      <c r="H27" s="22" t="s">
        <v>29</v>
      </c>
      <c r="I27" s="23">
        <f>IF(G27&lt;&gt;"",MAX(I$1:I26)+1,"")</f>
        <v>23</v>
      </c>
      <c r="J27" s="252" t="s">
        <v>766</v>
      </c>
      <c r="K27" s="253">
        <v>1</v>
      </c>
      <c r="L27" s="254" t="s">
        <v>30</v>
      </c>
      <c r="M27" s="255"/>
      <c r="N27" s="256" t="str">
        <f t="shared" si="108"/>
        <v/>
      </c>
      <c r="O27" s="252" t="s">
        <v>56</v>
      </c>
      <c r="P27" s="348" t="s">
        <v>37</v>
      </c>
      <c r="Q27" s="23"/>
      <c r="R27" s="25"/>
      <c r="S27" s="26">
        <f t="shared" si="115"/>
        <v>1</v>
      </c>
      <c r="T27" s="26">
        <f t="shared" si="116"/>
        <v>1</v>
      </c>
      <c r="U27" s="26">
        <f t="shared" si="117"/>
        <v>1</v>
      </c>
      <c r="V27" s="26"/>
      <c r="W27" s="26">
        <f t="shared" si="118"/>
        <v>0</v>
      </c>
      <c r="X27" s="26"/>
      <c r="Y27" s="26">
        <f t="shared" si="119"/>
        <v>1</v>
      </c>
      <c r="Z27" s="26"/>
      <c r="AA27" s="32"/>
      <c r="AB27" s="27"/>
      <c r="AC27" s="28">
        <f t="shared" si="25"/>
        <v>1</v>
      </c>
      <c r="AD27" s="28"/>
      <c r="AE27" s="28">
        <f t="shared" si="26"/>
        <v>0</v>
      </c>
      <c r="AF27" s="28"/>
      <c r="AG27" s="28">
        <f t="shared" si="27"/>
        <v>1</v>
      </c>
      <c r="AH27" s="29"/>
      <c r="AI27" s="30"/>
      <c r="AJ27" s="28"/>
      <c r="AK27" s="28" t="str">
        <f t="shared" si="28"/>
        <v/>
      </c>
      <c r="AL27" s="28"/>
      <c r="AM27" s="28" t="str">
        <f t="shared" si="29"/>
        <v/>
      </c>
      <c r="AN27" s="28"/>
      <c r="AO27" s="28" t="str">
        <f t="shared" si="30"/>
        <v/>
      </c>
      <c r="AP27" s="29"/>
      <c r="AQ27" s="30"/>
      <c r="AR27" s="28"/>
      <c r="AS27" s="28" t="str">
        <f t="shared" si="31"/>
        <v/>
      </c>
      <c r="AT27" s="28"/>
      <c r="AU27" s="28" t="str">
        <f t="shared" si="32"/>
        <v/>
      </c>
      <c r="AV27" s="28"/>
      <c r="AW27" s="28" t="str">
        <f t="shared" si="33"/>
        <v/>
      </c>
      <c r="AX27" s="29"/>
      <c r="AY27" s="30"/>
      <c r="AZ27" s="28"/>
      <c r="BA27" s="28" t="str">
        <f t="shared" si="34"/>
        <v/>
      </c>
      <c r="BB27" s="28"/>
      <c r="BC27" s="28" t="str">
        <f t="shared" si="35"/>
        <v/>
      </c>
      <c r="BD27" s="28"/>
      <c r="BE27" s="28" t="str">
        <f t="shared" si="36"/>
        <v/>
      </c>
      <c r="BF27" s="29"/>
      <c r="BG27" s="30"/>
      <c r="BH27" s="26"/>
      <c r="BI27" s="28" t="str">
        <f t="shared" si="37"/>
        <v/>
      </c>
      <c r="BJ27" s="28"/>
      <c r="BK27" s="28" t="str">
        <f t="shared" si="38"/>
        <v/>
      </c>
      <c r="BL27" s="28"/>
      <c r="BM27" s="28" t="str">
        <f t="shared" si="39"/>
        <v/>
      </c>
      <c r="BN27" s="29"/>
      <c r="BO27" s="30"/>
      <c r="BP27" s="26"/>
      <c r="BQ27" s="28" t="str">
        <f t="shared" si="40"/>
        <v/>
      </c>
      <c r="BR27" s="28"/>
      <c r="BS27" s="28" t="str">
        <f t="shared" si="41"/>
        <v/>
      </c>
      <c r="BT27" s="28"/>
      <c r="BU27" s="28" t="str">
        <f t="shared" si="42"/>
        <v/>
      </c>
      <c r="BV27" s="29"/>
      <c r="BW27" s="30"/>
      <c r="BX27" s="31"/>
      <c r="BY27" s="28" t="str">
        <f t="shared" si="43"/>
        <v/>
      </c>
      <c r="BZ27" s="28"/>
      <c r="CA27" s="28" t="str">
        <f t="shared" si="44"/>
        <v/>
      </c>
      <c r="CB27" s="28"/>
      <c r="CC27" s="28" t="str">
        <f t="shared" si="45"/>
        <v/>
      </c>
      <c r="CD27" s="29"/>
      <c r="CE27" s="25"/>
      <c r="CF27" s="25"/>
      <c r="CG27" s="28" t="str">
        <f t="shared" si="46"/>
        <v/>
      </c>
      <c r="CH27" s="28"/>
      <c r="CI27" s="28" t="str">
        <f t="shared" si="47"/>
        <v/>
      </c>
      <c r="CJ27" s="28"/>
      <c r="CK27" s="28" t="str">
        <f t="shared" si="48"/>
        <v/>
      </c>
      <c r="CL27" s="29"/>
    </row>
    <row r="28" spans="1:90" ht="43.5" customHeight="1" x14ac:dyDescent="0.25">
      <c r="A28" s="20"/>
      <c r="B28" s="20" t="s">
        <v>36</v>
      </c>
      <c r="C28" s="21" t="s">
        <v>1</v>
      </c>
      <c r="D28" s="5" t="s">
        <v>51</v>
      </c>
      <c r="E28" s="20"/>
      <c r="F28" s="15"/>
      <c r="G28" s="20">
        <f t="shared" si="109"/>
        <v>1</v>
      </c>
      <c r="H28" s="22" t="s">
        <v>29</v>
      </c>
      <c r="I28" s="23">
        <f>IF(G28&lt;&gt;"",MAX(I$1:I27)+1,"")</f>
        <v>24</v>
      </c>
      <c r="J28" s="252" t="s">
        <v>57</v>
      </c>
      <c r="K28" s="253">
        <v>9</v>
      </c>
      <c r="L28" s="254" t="s">
        <v>30</v>
      </c>
      <c r="M28" s="255"/>
      <c r="N28" s="256" t="str">
        <f t="shared" si="108"/>
        <v/>
      </c>
      <c r="O28" s="252" t="s">
        <v>682</v>
      </c>
      <c r="P28" s="348" t="s">
        <v>37</v>
      </c>
      <c r="Q28" s="23"/>
      <c r="R28" s="25"/>
      <c r="S28" s="26">
        <f t="shared" si="115"/>
        <v>9</v>
      </c>
      <c r="T28" s="26">
        <f t="shared" si="116"/>
        <v>1</v>
      </c>
      <c r="U28" s="26">
        <f t="shared" si="117"/>
        <v>9</v>
      </c>
      <c r="V28" s="26"/>
      <c r="W28" s="26">
        <f t="shared" si="118"/>
        <v>0</v>
      </c>
      <c r="X28" s="26"/>
      <c r="Y28" s="26">
        <f t="shared" si="119"/>
        <v>9</v>
      </c>
      <c r="Z28" s="26"/>
      <c r="AA28" s="32"/>
      <c r="AB28" s="27"/>
      <c r="AC28" s="28">
        <f t="shared" si="25"/>
        <v>9</v>
      </c>
      <c r="AD28" s="28"/>
      <c r="AE28" s="28">
        <f t="shared" si="26"/>
        <v>0</v>
      </c>
      <c r="AF28" s="28"/>
      <c r="AG28" s="28">
        <f t="shared" si="27"/>
        <v>9</v>
      </c>
      <c r="AH28" s="29"/>
      <c r="AI28" s="30"/>
      <c r="AJ28" s="28"/>
      <c r="AK28" s="28" t="str">
        <f t="shared" si="28"/>
        <v/>
      </c>
      <c r="AL28" s="28"/>
      <c r="AM28" s="28" t="str">
        <f t="shared" si="29"/>
        <v/>
      </c>
      <c r="AN28" s="28"/>
      <c r="AO28" s="28" t="str">
        <f t="shared" si="30"/>
        <v/>
      </c>
      <c r="AP28" s="29"/>
      <c r="AQ28" s="30"/>
      <c r="AR28" s="28"/>
      <c r="AS28" s="28" t="str">
        <f t="shared" si="31"/>
        <v/>
      </c>
      <c r="AT28" s="28"/>
      <c r="AU28" s="28" t="str">
        <f t="shared" si="32"/>
        <v/>
      </c>
      <c r="AV28" s="28"/>
      <c r="AW28" s="28" t="str">
        <f t="shared" si="33"/>
        <v/>
      </c>
      <c r="AX28" s="29"/>
      <c r="AY28" s="30"/>
      <c r="AZ28" s="28"/>
      <c r="BA28" s="28" t="str">
        <f t="shared" si="34"/>
        <v/>
      </c>
      <c r="BB28" s="28"/>
      <c r="BC28" s="28" t="str">
        <f t="shared" si="35"/>
        <v/>
      </c>
      <c r="BD28" s="28"/>
      <c r="BE28" s="28" t="str">
        <f t="shared" si="36"/>
        <v/>
      </c>
      <c r="BF28" s="29"/>
      <c r="BG28" s="30"/>
      <c r="BH28" s="26"/>
      <c r="BI28" s="28" t="str">
        <f t="shared" si="37"/>
        <v/>
      </c>
      <c r="BJ28" s="28"/>
      <c r="BK28" s="28" t="str">
        <f t="shared" si="38"/>
        <v/>
      </c>
      <c r="BL28" s="28"/>
      <c r="BM28" s="28" t="str">
        <f t="shared" si="39"/>
        <v/>
      </c>
      <c r="BN28" s="29"/>
      <c r="BO28" s="30"/>
      <c r="BP28" s="26"/>
      <c r="BQ28" s="28" t="str">
        <f t="shared" si="40"/>
        <v/>
      </c>
      <c r="BR28" s="28"/>
      <c r="BS28" s="28" t="str">
        <f t="shared" si="41"/>
        <v/>
      </c>
      <c r="BT28" s="28"/>
      <c r="BU28" s="28" t="str">
        <f t="shared" si="42"/>
        <v/>
      </c>
      <c r="BV28" s="29"/>
      <c r="BW28" s="30"/>
      <c r="BX28" s="31"/>
      <c r="BY28" s="28" t="str">
        <f t="shared" si="43"/>
        <v/>
      </c>
      <c r="BZ28" s="28"/>
      <c r="CA28" s="28" t="str">
        <f t="shared" si="44"/>
        <v/>
      </c>
      <c r="CB28" s="28"/>
      <c r="CC28" s="28" t="str">
        <f t="shared" si="45"/>
        <v/>
      </c>
      <c r="CD28" s="29"/>
      <c r="CE28" s="25"/>
      <c r="CF28" s="25"/>
      <c r="CG28" s="28" t="str">
        <f t="shared" si="46"/>
        <v/>
      </c>
      <c r="CH28" s="28"/>
      <c r="CI28" s="28" t="str">
        <f t="shared" si="47"/>
        <v/>
      </c>
      <c r="CJ28" s="28"/>
      <c r="CK28" s="28" t="str">
        <f t="shared" si="48"/>
        <v/>
      </c>
      <c r="CL28" s="29"/>
    </row>
    <row r="29" spans="1:90" ht="72.75" customHeight="1" x14ac:dyDescent="0.25">
      <c r="A29" s="20"/>
      <c r="B29" s="20" t="s">
        <v>36</v>
      </c>
      <c r="C29" s="21" t="s">
        <v>1</v>
      </c>
      <c r="D29" s="5" t="s">
        <v>51</v>
      </c>
      <c r="E29" s="20"/>
      <c r="F29" s="15"/>
      <c r="G29" s="20">
        <f t="shared" si="109"/>
        <v>1</v>
      </c>
      <c r="H29" s="22" t="s">
        <v>29</v>
      </c>
      <c r="I29" s="23">
        <f>IF(G29&lt;&gt;"",MAX(I$1:I28)+1,"")</f>
        <v>25</v>
      </c>
      <c r="J29" s="252" t="s">
        <v>58</v>
      </c>
      <c r="K29" s="253">
        <v>1</v>
      </c>
      <c r="L29" s="254" t="s">
        <v>30</v>
      </c>
      <c r="M29" s="255"/>
      <c r="N29" s="256" t="str">
        <f t="shared" si="108"/>
        <v/>
      </c>
      <c r="O29" s="252" t="s">
        <v>59</v>
      </c>
      <c r="P29" s="348" t="s">
        <v>37</v>
      </c>
      <c r="Q29" s="23"/>
      <c r="R29" s="25"/>
      <c r="S29" s="26">
        <f t="shared" si="115"/>
        <v>1</v>
      </c>
      <c r="T29" s="26">
        <f t="shared" si="116"/>
        <v>1</v>
      </c>
      <c r="U29" s="26">
        <f t="shared" si="117"/>
        <v>1</v>
      </c>
      <c r="V29" s="26"/>
      <c r="W29" s="26">
        <f t="shared" si="118"/>
        <v>0</v>
      </c>
      <c r="X29" s="26"/>
      <c r="Y29" s="26">
        <f t="shared" si="119"/>
        <v>1</v>
      </c>
      <c r="Z29" s="47"/>
      <c r="AA29" s="32"/>
      <c r="AB29" s="48"/>
      <c r="AC29" s="28">
        <f t="shared" si="25"/>
        <v>1</v>
      </c>
      <c r="AD29" s="28"/>
      <c r="AE29" s="28">
        <f t="shared" si="26"/>
        <v>0</v>
      </c>
      <c r="AF29" s="28"/>
      <c r="AG29" s="28">
        <f t="shared" si="27"/>
        <v>1</v>
      </c>
      <c r="AH29" s="29"/>
      <c r="AI29" s="30"/>
      <c r="AJ29" s="28"/>
      <c r="AK29" s="28" t="str">
        <f t="shared" si="28"/>
        <v/>
      </c>
      <c r="AL29" s="28"/>
      <c r="AM29" s="28" t="str">
        <f t="shared" si="29"/>
        <v/>
      </c>
      <c r="AN29" s="28"/>
      <c r="AO29" s="28" t="str">
        <f t="shared" si="30"/>
        <v/>
      </c>
      <c r="AP29" s="29"/>
      <c r="AQ29" s="30"/>
      <c r="AR29" s="28"/>
      <c r="AS29" s="28" t="str">
        <f t="shared" si="31"/>
        <v/>
      </c>
      <c r="AT29" s="28"/>
      <c r="AU29" s="28" t="str">
        <f t="shared" si="32"/>
        <v/>
      </c>
      <c r="AV29" s="28"/>
      <c r="AW29" s="28" t="str">
        <f t="shared" si="33"/>
        <v/>
      </c>
      <c r="AX29" s="29"/>
      <c r="AY29" s="30"/>
      <c r="AZ29" s="28"/>
      <c r="BA29" s="28" t="str">
        <f t="shared" si="34"/>
        <v/>
      </c>
      <c r="BB29" s="28"/>
      <c r="BC29" s="28" t="str">
        <f t="shared" si="35"/>
        <v/>
      </c>
      <c r="BD29" s="28"/>
      <c r="BE29" s="28" t="str">
        <f t="shared" si="36"/>
        <v/>
      </c>
      <c r="BF29" s="29"/>
      <c r="BG29" s="30"/>
      <c r="BH29" s="26"/>
      <c r="BI29" s="28" t="str">
        <f t="shared" si="37"/>
        <v/>
      </c>
      <c r="BJ29" s="28"/>
      <c r="BK29" s="28" t="str">
        <f t="shared" si="38"/>
        <v/>
      </c>
      <c r="BL29" s="28"/>
      <c r="BM29" s="28" t="str">
        <f t="shared" si="39"/>
        <v/>
      </c>
      <c r="BN29" s="29"/>
      <c r="BO29" s="30"/>
      <c r="BP29" s="26"/>
      <c r="BQ29" s="28" t="str">
        <f t="shared" si="40"/>
        <v/>
      </c>
      <c r="BR29" s="28"/>
      <c r="BS29" s="28" t="str">
        <f t="shared" si="41"/>
        <v/>
      </c>
      <c r="BT29" s="28"/>
      <c r="BU29" s="28" t="str">
        <f t="shared" si="42"/>
        <v/>
      </c>
      <c r="BV29" s="29"/>
      <c r="BW29" s="30"/>
      <c r="BX29" s="31"/>
      <c r="BY29" s="28" t="str">
        <f t="shared" si="43"/>
        <v/>
      </c>
      <c r="BZ29" s="28"/>
      <c r="CA29" s="28" t="str">
        <f t="shared" si="44"/>
        <v/>
      </c>
      <c r="CB29" s="28"/>
      <c r="CC29" s="28" t="str">
        <f t="shared" si="45"/>
        <v/>
      </c>
      <c r="CD29" s="29"/>
      <c r="CE29" s="25"/>
      <c r="CF29" s="25"/>
      <c r="CG29" s="28" t="str">
        <f t="shared" si="46"/>
        <v/>
      </c>
      <c r="CH29" s="28"/>
      <c r="CI29" s="28" t="str">
        <f t="shared" si="47"/>
        <v/>
      </c>
      <c r="CJ29" s="28"/>
      <c r="CK29" s="28" t="str">
        <f t="shared" si="48"/>
        <v/>
      </c>
      <c r="CL29" s="29"/>
    </row>
    <row r="30" spans="1:90" ht="64.5" customHeight="1" x14ac:dyDescent="0.25">
      <c r="A30" s="20"/>
      <c r="B30" s="20" t="s">
        <v>36</v>
      </c>
      <c r="C30" s="21" t="s">
        <v>1</v>
      </c>
      <c r="D30" s="5" t="s">
        <v>51</v>
      </c>
      <c r="E30" s="20"/>
      <c r="F30" s="15"/>
      <c r="G30" s="20">
        <f t="shared" si="109"/>
        <v>1</v>
      </c>
      <c r="H30" s="22" t="s">
        <v>29</v>
      </c>
      <c r="I30" s="23">
        <f>IF(G30&lt;&gt;"",MAX(I$1:I29)+1,"")</f>
        <v>26</v>
      </c>
      <c r="J30" s="252" t="s">
        <v>60</v>
      </c>
      <c r="K30" s="253">
        <v>1</v>
      </c>
      <c r="L30" s="254" t="s">
        <v>30</v>
      </c>
      <c r="M30" s="255"/>
      <c r="N30" s="256" t="str">
        <f t="shared" si="108"/>
        <v/>
      </c>
      <c r="O30" s="252" t="s">
        <v>61</v>
      </c>
      <c r="P30" s="348" t="s">
        <v>37</v>
      </c>
      <c r="Q30" s="23"/>
      <c r="R30" s="25"/>
      <c r="S30" s="26">
        <f t="shared" si="115"/>
        <v>1</v>
      </c>
      <c r="T30" s="26">
        <f t="shared" si="116"/>
        <v>1</v>
      </c>
      <c r="U30" s="26">
        <f t="shared" si="117"/>
        <v>1</v>
      </c>
      <c r="V30" s="26"/>
      <c r="W30" s="26">
        <f t="shared" si="118"/>
        <v>0</v>
      </c>
      <c r="X30" s="26"/>
      <c r="Y30" s="26">
        <f t="shared" si="119"/>
        <v>1</v>
      </c>
      <c r="Z30" s="26"/>
      <c r="AA30" s="32"/>
      <c r="AB30" s="27"/>
      <c r="AC30" s="28">
        <f t="shared" si="25"/>
        <v>1</v>
      </c>
      <c r="AD30" s="28"/>
      <c r="AE30" s="28">
        <f t="shared" si="26"/>
        <v>0</v>
      </c>
      <c r="AF30" s="28"/>
      <c r="AG30" s="28">
        <f t="shared" si="27"/>
        <v>1</v>
      </c>
      <c r="AH30" s="29"/>
      <c r="AI30" s="30"/>
      <c r="AJ30" s="28"/>
      <c r="AK30" s="28" t="str">
        <f t="shared" si="28"/>
        <v/>
      </c>
      <c r="AL30" s="28"/>
      <c r="AM30" s="28" t="str">
        <f t="shared" si="29"/>
        <v/>
      </c>
      <c r="AN30" s="28"/>
      <c r="AO30" s="28" t="str">
        <f t="shared" si="30"/>
        <v/>
      </c>
      <c r="AP30" s="29"/>
      <c r="AQ30" s="30"/>
      <c r="AR30" s="28"/>
      <c r="AS30" s="28" t="str">
        <f t="shared" si="31"/>
        <v/>
      </c>
      <c r="AT30" s="28"/>
      <c r="AU30" s="28" t="str">
        <f t="shared" si="32"/>
        <v/>
      </c>
      <c r="AV30" s="28"/>
      <c r="AW30" s="28" t="str">
        <f t="shared" si="33"/>
        <v/>
      </c>
      <c r="AX30" s="29"/>
      <c r="AY30" s="30"/>
      <c r="AZ30" s="28"/>
      <c r="BA30" s="28" t="str">
        <f t="shared" si="34"/>
        <v/>
      </c>
      <c r="BB30" s="28"/>
      <c r="BC30" s="28" t="str">
        <f t="shared" si="35"/>
        <v/>
      </c>
      <c r="BD30" s="28"/>
      <c r="BE30" s="28" t="str">
        <f t="shared" si="36"/>
        <v/>
      </c>
      <c r="BF30" s="29"/>
      <c r="BG30" s="30"/>
      <c r="BH30" s="26"/>
      <c r="BI30" s="28" t="str">
        <f t="shared" si="37"/>
        <v/>
      </c>
      <c r="BJ30" s="28"/>
      <c r="BK30" s="28" t="str">
        <f t="shared" si="38"/>
        <v/>
      </c>
      <c r="BL30" s="28"/>
      <c r="BM30" s="28" t="str">
        <f t="shared" si="39"/>
        <v/>
      </c>
      <c r="BN30" s="29"/>
      <c r="BO30" s="30"/>
      <c r="BP30" s="26"/>
      <c r="BQ30" s="28" t="str">
        <f t="shared" si="40"/>
        <v/>
      </c>
      <c r="BR30" s="28"/>
      <c r="BS30" s="28" t="str">
        <f t="shared" si="41"/>
        <v/>
      </c>
      <c r="BT30" s="28"/>
      <c r="BU30" s="28" t="str">
        <f t="shared" si="42"/>
        <v/>
      </c>
      <c r="BV30" s="29"/>
      <c r="BW30" s="30"/>
      <c r="BX30" s="31"/>
      <c r="BY30" s="28" t="str">
        <f t="shared" si="43"/>
        <v/>
      </c>
      <c r="BZ30" s="28"/>
      <c r="CA30" s="28" t="str">
        <f t="shared" si="44"/>
        <v/>
      </c>
      <c r="CB30" s="28"/>
      <c r="CC30" s="28" t="str">
        <f t="shared" si="45"/>
        <v/>
      </c>
      <c r="CD30" s="29"/>
      <c r="CE30" s="25"/>
      <c r="CF30" s="25"/>
      <c r="CG30" s="28" t="str">
        <f t="shared" si="46"/>
        <v/>
      </c>
      <c r="CH30" s="28"/>
      <c r="CI30" s="28" t="str">
        <f t="shared" si="47"/>
        <v/>
      </c>
      <c r="CJ30" s="28"/>
      <c r="CK30" s="28" t="str">
        <f t="shared" si="48"/>
        <v/>
      </c>
      <c r="CL30" s="29"/>
    </row>
    <row r="31" spans="1:90" ht="54.75" customHeight="1" x14ac:dyDescent="0.25">
      <c r="A31" s="20"/>
      <c r="B31" s="20" t="s">
        <v>36</v>
      </c>
      <c r="C31" s="21" t="s">
        <v>1</v>
      </c>
      <c r="D31" s="5" t="s">
        <v>51</v>
      </c>
      <c r="E31" s="20"/>
      <c r="F31" s="15"/>
      <c r="G31" s="20">
        <f t="shared" si="109"/>
        <v>1</v>
      </c>
      <c r="H31" s="22" t="s">
        <v>29</v>
      </c>
      <c r="I31" s="23">
        <f>IF(G31&lt;&gt;"",MAX(I$1:I30)+1,"")</f>
        <v>27</v>
      </c>
      <c r="J31" s="252" t="s">
        <v>62</v>
      </c>
      <c r="K31" s="253">
        <v>3</v>
      </c>
      <c r="L31" s="254" t="s">
        <v>30</v>
      </c>
      <c r="M31" s="255"/>
      <c r="N31" s="256" t="str">
        <f t="shared" si="108"/>
        <v/>
      </c>
      <c r="O31" s="252" t="s">
        <v>63</v>
      </c>
      <c r="P31" s="348" t="s">
        <v>37</v>
      </c>
      <c r="Q31" s="23"/>
      <c r="R31" s="25"/>
      <c r="S31" s="26">
        <f t="shared" si="115"/>
        <v>3</v>
      </c>
      <c r="T31" s="26">
        <f t="shared" si="116"/>
        <v>1</v>
      </c>
      <c r="U31" s="26">
        <f t="shared" si="117"/>
        <v>3</v>
      </c>
      <c r="V31" s="26"/>
      <c r="W31" s="26">
        <f t="shared" si="118"/>
        <v>0</v>
      </c>
      <c r="X31" s="26"/>
      <c r="Y31" s="26">
        <f t="shared" si="119"/>
        <v>3</v>
      </c>
      <c r="Z31" s="26"/>
      <c r="AA31" s="10"/>
      <c r="AB31" s="49"/>
      <c r="AC31" s="28">
        <f t="shared" si="25"/>
        <v>3</v>
      </c>
      <c r="AD31" s="28"/>
      <c r="AE31" s="28">
        <f t="shared" si="26"/>
        <v>0</v>
      </c>
      <c r="AF31" s="28"/>
      <c r="AG31" s="28">
        <f t="shared" si="27"/>
        <v>3</v>
      </c>
      <c r="AH31" s="29"/>
      <c r="AI31" s="30"/>
      <c r="AJ31" s="28"/>
      <c r="AK31" s="28" t="str">
        <f t="shared" si="28"/>
        <v/>
      </c>
      <c r="AL31" s="28"/>
      <c r="AM31" s="28" t="str">
        <f t="shared" si="29"/>
        <v/>
      </c>
      <c r="AN31" s="28"/>
      <c r="AO31" s="28" t="str">
        <f t="shared" si="30"/>
        <v/>
      </c>
      <c r="AP31" s="29"/>
      <c r="AQ31" s="30"/>
      <c r="AR31" s="28"/>
      <c r="AS31" s="28" t="str">
        <f t="shared" si="31"/>
        <v/>
      </c>
      <c r="AT31" s="28"/>
      <c r="AU31" s="28" t="str">
        <f t="shared" si="32"/>
        <v/>
      </c>
      <c r="AV31" s="28"/>
      <c r="AW31" s="28" t="str">
        <f t="shared" si="33"/>
        <v/>
      </c>
      <c r="AX31" s="29"/>
      <c r="AY31" s="30"/>
      <c r="AZ31" s="28"/>
      <c r="BA31" s="28" t="str">
        <f t="shared" si="34"/>
        <v/>
      </c>
      <c r="BB31" s="28"/>
      <c r="BC31" s="28" t="str">
        <f t="shared" si="35"/>
        <v/>
      </c>
      <c r="BD31" s="28"/>
      <c r="BE31" s="28" t="str">
        <f t="shared" si="36"/>
        <v/>
      </c>
      <c r="BF31" s="29"/>
      <c r="BG31" s="30"/>
      <c r="BH31" s="26"/>
      <c r="BI31" s="28" t="str">
        <f t="shared" si="37"/>
        <v/>
      </c>
      <c r="BJ31" s="28"/>
      <c r="BK31" s="28" t="str">
        <f t="shared" si="38"/>
        <v/>
      </c>
      <c r="BL31" s="28"/>
      <c r="BM31" s="28" t="str">
        <f t="shared" si="39"/>
        <v/>
      </c>
      <c r="BN31" s="29"/>
      <c r="BO31" s="30"/>
      <c r="BP31" s="26"/>
      <c r="BQ31" s="28" t="str">
        <f t="shared" si="40"/>
        <v/>
      </c>
      <c r="BR31" s="28"/>
      <c r="BS31" s="28" t="str">
        <f t="shared" si="41"/>
        <v/>
      </c>
      <c r="BT31" s="28"/>
      <c r="BU31" s="28" t="str">
        <f t="shared" si="42"/>
        <v/>
      </c>
      <c r="BV31" s="29"/>
      <c r="BW31" s="30"/>
      <c r="BX31" s="31"/>
      <c r="BY31" s="28" t="str">
        <f t="shared" si="43"/>
        <v/>
      </c>
      <c r="BZ31" s="28"/>
      <c r="CA31" s="28" t="str">
        <f t="shared" si="44"/>
        <v/>
      </c>
      <c r="CB31" s="28"/>
      <c r="CC31" s="28" t="str">
        <f t="shared" si="45"/>
        <v/>
      </c>
      <c r="CD31" s="29"/>
      <c r="CE31" s="25"/>
      <c r="CF31" s="25"/>
      <c r="CG31" s="28" t="str">
        <f t="shared" si="46"/>
        <v/>
      </c>
      <c r="CH31" s="28"/>
      <c r="CI31" s="28" t="str">
        <f t="shared" si="47"/>
        <v/>
      </c>
      <c r="CJ31" s="28"/>
      <c r="CK31" s="28" t="str">
        <f t="shared" si="48"/>
        <v/>
      </c>
      <c r="CL31" s="29"/>
    </row>
    <row r="32" spans="1:90" ht="57" customHeight="1" x14ac:dyDescent="0.25">
      <c r="A32" s="25"/>
      <c r="B32" s="44" t="s">
        <v>36</v>
      </c>
      <c r="C32" s="21" t="s">
        <v>1</v>
      </c>
      <c r="D32" s="5" t="s">
        <v>51</v>
      </c>
      <c r="E32" s="44"/>
      <c r="F32" s="44"/>
      <c r="G32" s="20">
        <f t="shared" si="109"/>
        <v>1</v>
      </c>
      <c r="H32" s="22" t="s">
        <v>29</v>
      </c>
      <c r="I32" s="23">
        <f>IF(G32&lt;&gt;"",MAX(I$1:I31)+1,"")</f>
        <v>28</v>
      </c>
      <c r="J32" s="252" t="s">
        <v>64</v>
      </c>
      <c r="K32" s="257">
        <v>3</v>
      </c>
      <c r="L32" s="254" t="s">
        <v>30</v>
      </c>
      <c r="M32" s="255"/>
      <c r="N32" s="259"/>
      <c r="O32" s="252" t="s">
        <v>378</v>
      </c>
      <c r="P32" s="348" t="s">
        <v>37</v>
      </c>
      <c r="Q32" s="22"/>
      <c r="R32" s="46"/>
      <c r="S32" s="26">
        <f t="shared" si="115"/>
        <v>3</v>
      </c>
      <c r="T32" s="26">
        <f t="shared" si="116"/>
        <v>1</v>
      </c>
      <c r="U32" s="26">
        <f t="shared" si="117"/>
        <v>3</v>
      </c>
      <c r="V32" s="26"/>
      <c r="W32" s="26">
        <f t="shared" si="118"/>
        <v>0</v>
      </c>
      <c r="X32" s="26"/>
      <c r="Y32" s="26">
        <f t="shared" si="119"/>
        <v>3</v>
      </c>
      <c r="Z32" s="26"/>
      <c r="AA32" s="10"/>
      <c r="AB32" s="49"/>
      <c r="AC32" s="28">
        <f t="shared" si="25"/>
        <v>3</v>
      </c>
      <c r="AD32" s="28"/>
      <c r="AE32" s="28">
        <f t="shared" si="26"/>
        <v>0</v>
      </c>
      <c r="AF32" s="28"/>
      <c r="AG32" s="28">
        <f t="shared" si="27"/>
        <v>3</v>
      </c>
      <c r="AH32" s="29"/>
      <c r="AI32" s="30"/>
      <c r="AJ32" s="28"/>
      <c r="AK32" s="28" t="str">
        <f t="shared" si="28"/>
        <v/>
      </c>
      <c r="AL32" s="28"/>
      <c r="AM32" s="28" t="str">
        <f t="shared" si="29"/>
        <v/>
      </c>
      <c r="AN32" s="28"/>
      <c r="AO32" s="28" t="str">
        <f t="shared" si="30"/>
        <v/>
      </c>
      <c r="AP32" s="29"/>
      <c r="AQ32" s="30"/>
      <c r="AR32" s="28"/>
      <c r="AS32" s="28" t="str">
        <f t="shared" si="31"/>
        <v/>
      </c>
      <c r="AT32" s="28"/>
      <c r="AU32" s="28" t="str">
        <f t="shared" si="32"/>
        <v/>
      </c>
      <c r="AV32" s="28"/>
      <c r="AW32" s="28" t="str">
        <f t="shared" si="33"/>
        <v/>
      </c>
      <c r="AX32" s="29"/>
      <c r="AY32" s="30"/>
      <c r="AZ32" s="28"/>
      <c r="BA32" s="28" t="str">
        <f t="shared" si="34"/>
        <v/>
      </c>
      <c r="BB32" s="28"/>
      <c r="BC32" s="28" t="str">
        <f t="shared" si="35"/>
        <v/>
      </c>
      <c r="BD32" s="28"/>
      <c r="BE32" s="28" t="str">
        <f t="shared" si="36"/>
        <v/>
      </c>
      <c r="BF32" s="29"/>
      <c r="BG32" s="30"/>
      <c r="BH32" s="26"/>
      <c r="BI32" s="28" t="str">
        <f t="shared" si="37"/>
        <v/>
      </c>
      <c r="BJ32" s="28"/>
      <c r="BK32" s="28" t="str">
        <f t="shared" si="38"/>
        <v/>
      </c>
      <c r="BL32" s="28"/>
      <c r="BM32" s="28" t="str">
        <f t="shared" si="39"/>
        <v/>
      </c>
      <c r="BN32" s="29"/>
      <c r="BO32" s="30"/>
      <c r="BP32" s="26"/>
      <c r="BQ32" s="28" t="str">
        <f t="shared" si="40"/>
        <v/>
      </c>
      <c r="BR32" s="28"/>
      <c r="BS32" s="28" t="str">
        <f t="shared" si="41"/>
        <v/>
      </c>
      <c r="BT32" s="28"/>
      <c r="BU32" s="28" t="str">
        <f t="shared" si="42"/>
        <v/>
      </c>
      <c r="BV32" s="29"/>
      <c r="BW32" s="30"/>
      <c r="BX32" s="31"/>
      <c r="BY32" s="28" t="str">
        <f t="shared" si="43"/>
        <v/>
      </c>
      <c r="BZ32" s="28"/>
      <c r="CA32" s="28" t="str">
        <f t="shared" si="44"/>
        <v/>
      </c>
      <c r="CB32" s="28"/>
      <c r="CC32" s="28" t="str">
        <f t="shared" si="45"/>
        <v/>
      </c>
      <c r="CD32" s="29"/>
      <c r="CE32" s="25"/>
      <c r="CF32" s="25"/>
      <c r="CG32" s="28" t="str">
        <f t="shared" si="46"/>
        <v/>
      </c>
      <c r="CH32" s="28"/>
      <c r="CI32" s="28" t="str">
        <f t="shared" si="47"/>
        <v/>
      </c>
      <c r="CJ32" s="28"/>
      <c r="CK32" s="28" t="str">
        <f t="shared" si="48"/>
        <v/>
      </c>
      <c r="CL32" s="29"/>
    </row>
    <row r="33" spans="1:90" ht="36.75" customHeight="1" x14ac:dyDescent="0.25">
      <c r="A33" s="20"/>
      <c r="B33" s="20" t="s">
        <v>36</v>
      </c>
      <c r="C33" s="21" t="s">
        <v>1</v>
      </c>
      <c r="D33" s="5" t="s">
        <v>51</v>
      </c>
      <c r="E33" s="20"/>
      <c r="F33" s="15"/>
      <c r="G33" s="20">
        <f t="shared" si="109"/>
        <v>4</v>
      </c>
      <c r="H33" s="22" t="s">
        <v>65</v>
      </c>
      <c r="I33" s="23">
        <f>IF(G33&lt;&gt;"",MAX(I$1:I32)+1,"")</f>
        <v>29</v>
      </c>
      <c r="J33" s="252" t="s">
        <v>66</v>
      </c>
      <c r="K33" s="257">
        <v>3</v>
      </c>
      <c r="L33" s="254" t="s">
        <v>30</v>
      </c>
      <c r="M33" s="260"/>
      <c r="N33" s="256" t="str">
        <f>IF(ISERROR(SEARCH("Pas de NM possible",O33)),"","oui")</f>
        <v/>
      </c>
      <c r="O33" s="252" t="s">
        <v>67</v>
      </c>
      <c r="P33" s="348" t="s">
        <v>37</v>
      </c>
      <c r="Q33" s="23"/>
      <c r="R33" s="25"/>
      <c r="S33" s="26">
        <f t="shared" si="115"/>
        <v>3</v>
      </c>
      <c r="T33" s="26">
        <f t="shared" si="116"/>
        <v>1</v>
      </c>
      <c r="U33" s="26">
        <f t="shared" si="117"/>
        <v>3</v>
      </c>
      <c r="V33" s="26"/>
      <c r="W33" s="26">
        <f t="shared" si="118"/>
        <v>0</v>
      </c>
      <c r="X33" s="26"/>
      <c r="Y33" s="26">
        <f t="shared" si="119"/>
        <v>3</v>
      </c>
      <c r="Z33" s="26"/>
      <c r="AA33" s="27"/>
      <c r="AB33" s="27"/>
      <c r="AC33" s="28" t="str">
        <f t="shared" si="25"/>
        <v/>
      </c>
      <c r="AD33" s="28"/>
      <c r="AE33" s="28" t="str">
        <f t="shared" si="26"/>
        <v/>
      </c>
      <c r="AF33" s="28"/>
      <c r="AG33" s="28" t="str">
        <f t="shared" si="27"/>
        <v/>
      </c>
      <c r="AH33" s="29"/>
      <c r="AI33" s="30"/>
      <c r="AJ33" s="28"/>
      <c r="AK33" s="28" t="str">
        <f t="shared" si="28"/>
        <v/>
      </c>
      <c r="AL33" s="28"/>
      <c r="AM33" s="28" t="str">
        <f t="shared" si="29"/>
        <v/>
      </c>
      <c r="AN33" s="28"/>
      <c r="AO33" s="28" t="str">
        <f t="shared" si="30"/>
        <v/>
      </c>
      <c r="AP33" s="29"/>
      <c r="AQ33" s="30"/>
      <c r="AR33" s="28"/>
      <c r="AS33" s="28" t="str">
        <f t="shared" si="31"/>
        <v/>
      </c>
      <c r="AT33" s="28"/>
      <c r="AU33" s="28" t="str">
        <f t="shared" si="32"/>
        <v/>
      </c>
      <c r="AV33" s="28"/>
      <c r="AW33" s="28" t="str">
        <f t="shared" si="33"/>
        <v/>
      </c>
      <c r="AX33" s="29"/>
      <c r="AY33" s="30"/>
      <c r="AZ33" s="28"/>
      <c r="BA33" s="28">
        <f t="shared" si="34"/>
        <v>3</v>
      </c>
      <c r="BB33" s="28"/>
      <c r="BC33" s="28">
        <f t="shared" si="35"/>
        <v>0</v>
      </c>
      <c r="BD33" s="28"/>
      <c r="BE33" s="28">
        <f t="shared" si="36"/>
        <v>3</v>
      </c>
      <c r="BF33" s="29"/>
      <c r="BG33" s="30"/>
      <c r="BH33" s="26"/>
      <c r="BI33" s="28" t="str">
        <f t="shared" si="37"/>
        <v/>
      </c>
      <c r="BJ33" s="28"/>
      <c r="BK33" s="28" t="str">
        <f t="shared" si="38"/>
        <v/>
      </c>
      <c r="BL33" s="28"/>
      <c r="BM33" s="28" t="str">
        <f t="shared" si="39"/>
        <v/>
      </c>
      <c r="BN33" s="29"/>
      <c r="BO33" s="30"/>
      <c r="BP33" s="26"/>
      <c r="BQ33" s="28" t="str">
        <f t="shared" si="40"/>
        <v/>
      </c>
      <c r="BR33" s="28"/>
      <c r="BS33" s="28" t="str">
        <f t="shared" si="41"/>
        <v/>
      </c>
      <c r="BT33" s="28"/>
      <c r="BU33" s="28" t="str">
        <f t="shared" si="42"/>
        <v/>
      </c>
      <c r="BV33" s="29"/>
      <c r="BW33" s="30"/>
      <c r="BX33" s="31"/>
      <c r="BY33" s="28" t="str">
        <f t="shared" si="43"/>
        <v/>
      </c>
      <c r="BZ33" s="28"/>
      <c r="CA33" s="28" t="str">
        <f t="shared" si="44"/>
        <v/>
      </c>
      <c r="CB33" s="28"/>
      <c r="CC33" s="28" t="str">
        <f t="shared" si="45"/>
        <v/>
      </c>
      <c r="CD33" s="29"/>
      <c r="CE33" s="25"/>
      <c r="CF33" s="25"/>
      <c r="CG33" s="28" t="str">
        <f t="shared" si="46"/>
        <v/>
      </c>
      <c r="CH33" s="28"/>
      <c r="CI33" s="28" t="str">
        <f t="shared" si="47"/>
        <v/>
      </c>
      <c r="CJ33" s="28"/>
      <c r="CK33" s="28" t="str">
        <f t="shared" si="48"/>
        <v/>
      </c>
      <c r="CL33" s="29"/>
    </row>
    <row r="34" spans="1:90" ht="71.25" customHeight="1" x14ac:dyDescent="0.25">
      <c r="A34" s="20"/>
      <c r="B34" s="20" t="s">
        <v>36</v>
      </c>
      <c r="C34" s="21" t="s">
        <v>1</v>
      </c>
      <c r="D34" s="5" t="s">
        <v>51</v>
      </c>
      <c r="E34" s="20"/>
      <c r="F34" s="15"/>
      <c r="G34" s="20">
        <f t="shared" si="109"/>
        <v>1</v>
      </c>
      <c r="H34" s="22" t="s">
        <v>29</v>
      </c>
      <c r="I34" s="23">
        <f>IF(G34&lt;&gt;"",MAX(I$1:I33)+1,"")</f>
        <v>30</v>
      </c>
      <c r="J34" s="252" t="s">
        <v>767</v>
      </c>
      <c r="K34" s="253">
        <v>1</v>
      </c>
      <c r="L34" s="254" t="s">
        <v>30</v>
      </c>
      <c r="M34" s="255"/>
      <c r="N34" s="256" t="str">
        <f>IF(ISERROR(SEARCH("Pas de NM possible",O34)),"","oui")</f>
        <v/>
      </c>
      <c r="O34" s="252"/>
      <c r="P34" s="348" t="s">
        <v>37</v>
      </c>
      <c r="Q34" s="23"/>
      <c r="R34" s="25"/>
      <c r="S34" s="26">
        <f t="shared" si="115"/>
        <v>1</v>
      </c>
      <c r="T34" s="26">
        <f t="shared" si="116"/>
        <v>1</v>
      </c>
      <c r="U34" s="26">
        <f t="shared" si="117"/>
        <v>1</v>
      </c>
      <c r="V34" s="26"/>
      <c r="W34" s="26">
        <f t="shared" si="118"/>
        <v>0</v>
      </c>
      <c r="X34" s="26"/>
      <c r="Y34" s="26">
        <f t="shared" si="119"/>
        <v>1</v>
      </c>
      <c r="Z34" s="26"/>
      <c r="AA34" s="32"/>
      <c r="AB34" s="27"/>
      <c r="AC34" s="28">
        <f t="shared" si="25"/>
        <v>1</v>
      </c>
      <c r="AD34" s="28"/>
      <c r="AE34" s="28">
        <f t="shared" si="26"/>
        <v>0</v>
      </c>
      <c r="AF34" s="28"/>
      <c r="AG34" s="28">
        <f t="shared" si="27"/>
        <v>1</v>
      </c>
      <c r="AH34" s="29"/>
      <c r="AI34" s="30"/>
      <c r="AJ34" s="28"/>
      <c r="AK34" s="28" t="str">
        <f t="shared" si="28"/>
        <v/>
      </c>
      <c r="AL34" s="28"/>
      <c r="AM34" s="28" t="str">
        <f t="shared" si="29"/>
        <v/>
      </c>
      <c r="AN34" s="28"/>
      <c r="AO34" s="28" t="str">
        <f t="shared" si="30"/>
        <v/>
      </c>
      <c r="AP34" s="29"/>
      <c r="AQ34" s="30"/>
      <c r="AR34" s="28"/>
      <c r="AS34" s="28" t="str">
        <f t="shared" si="31"/>
        <v/>
      </c>
      <c r="AT34" s="28"/>
      <c r="AU34" s="28" t="str">
        <f t="shared" si="32"/>
        <v/>
      </c>
      <c r="AV34" s="28"/>
      <c r="AW34" s="28" t="str">
        <f t="shared" si="33"/>
        <v/>
      </c>
      <c r="AX34" s="29"/>
      <c r="AY34" s="30"/>
      <c r="AZ34" s="28"/>
      <c r="BA34" s="28" t="str">
        <f t="shared" si="34"/>
        <v/>
      </c>
      <c r="BB34" s="28"/>
      <c r="BC34" s="28" t="str">
        <f t="shared" si="35"/>
        <v/>
      </c>
      <c r="BD34" s="28"/>
      <c r="BE34" s="28" t="str">
        <f t="shared" si="36"/>
        <v/>
      </c>
      <c r="BF34" s="29"/>
      <c r="BG34" s="30"/>
      <c r="BH34" s="26"/>
      <c r="BI34" s="28" t="str">
        <f t="shared" si="37"/>
        <v/>
      </c>
      <c r="BJ34" s="28"/>
      <c r="BK34" s="28" t="str">
        <f t="shared" si="38"/>
        <v/>
      </c>
      <c r="BL34" s="28"/>
      <c r="BM34" s="28" t="str">
        <f t="shared" si="39"/>
        <v/>
      </c>
      <c r="BN34" s="29"/>
      <c r="BO34" s="30"/>
      <c r="BP34" s="26"/>
      <c r="BQ34" s="28" t="str">
        <f t="shared" si="40"/>
        <v/>
      </c>
      <c r="BR34" s="28"/>
      <c r="BS34" s="28" t="str">
        <f t="shared" si="41"/>
        <v/>
      </c>
      <c r="BT34" s="28"/>
      <c r="BU34" s="28" t="str">
        <f t="shared" si="42"/>
        <v/>
      </c>
      <c r="BV34" s="29"/>
      <c r="BW34" s="30"/>
      <c r="BX34" s="31"/>
      <c r="BY34" s="28" t="str">
        <f t="shared" si="43"/>
        <v/>
      </c>
      <c r="BZ34" s="28"/>
      <c r="CA34" s="28" t="str">
        <f t="shared" si="44"/>
        <v/>
      </c>
      <c r="CB34" s="28"/>
      <c r="CC34" s="28" t="str">
        <f t="shared" si="45"/>
        <v/>
      </c>
      <c r="CD34" s="29"/>
      <c r="CE34" s="25"/>
      <c r="CF34" s="25"/>
      <c r="CG34" s="28" t="str">
        <f t="shared" si="46"/>
        <v/>
      </c>
      <c r="CH34" s="28"/>
      <c r="CI34" s="28" t="str">
        <f t="shared" si="47"/>
        <v/>
      </c>
      <c r="CJ34" s="28"/>
      <c r="CK34" s="28" t="str">
        <f t="shared" si="48"/>
        <v/>
      </c>
      <c r="CL34" s="29"/>
    </row>
    <row r="35" spans="1:90" ht="57.75" customHeight="1" x14ac:dyDescent="0.25">
      <c r="A35" s="20"/>
      <c r="B35" s="20" t="s">
        <v>36</v>
      </c>
      <c r="C35" s="21" t="s">
        <v>1</v>
      </c>
      <c r="D35" s="5" t="s">
        <v>51</v>
      </c>
      <c r="E35" s="20"/>
      <c r="F35" s="15"/>
      <c r="G35" s="20">
        <f t="shared" si="109"/>
        <v>1</v>
      </c>
      <c r="H35" s="22" t="s">
        <v>29</v>
      </c>
      <c r="I35" s="23">
        <f>IF(G35&lt;&gt;"",MAX(I$1:I34)+1,"")</f>
        <v>31</v>
      </c>
      <c r="J35" s="252" t="s">
        <v>68</v>
      </c>
      <c r="K35" s="253">
        <v>3</v>
      </c>
      <c r="L35" s="254" t="s">
        <v>30</v>
      </c>
      <c r="M35" s="255"/>
      <c r="N35" s="256" t="str">
        <f>IF(ISERROR(SEARCH("Pas de NM possible",O35)),"","oui")</f>
        <v/>
      </c>
      <c r="O35" s="252" t="s">
        <v>69</v>
      </c>
      <c r="P35" s="348" t="s">
        <v>37</v>
      </c>
      <c r="Q35" s="23"/>
      <c r="R35" s="25"/>
      <c r="S35" s="26">
        <f t="shared" si="115"/>
        <v>3</v>
      </c>
      <c r="T35" s="26">
        <f t="shared" si="116"/>
        <v>1</v>
      </c>
      <c r="U35" s="26">
        <f t="shared" si="117"/>
        <v>3</v>
      </c>
      <c r="V35" s="26"/>
      <c r="W35" s="26">
        <f t="shared" si="118"/>
        <v>0</v>
      </c>
      <c r="X35" s="26"/>
      <c r="Y35" s="26">
        <f t="shared" si="119"/>
        <v>3</v>
      </c>
      <c r="Z35" s="8"/>
      <c r="AA35" s="10"/>
      <c r="AB35" s="31"/>
      <c r="AC35" s="28">
        <f t="shared" si="25"/>
        <v>3</v>
      </c>
      <c r="AD35" s="28"/>
      <c r="AE35" s="28">
        <f t="shared" si="26"/>
        <v>0</v>
      </c>
      <c r="AF35" s="28"/>
      <c r="AG35" s="28">
        <f t="shared" si="27"/>
        <v>3</v>
      </c>
      <c r="AH35" s="29"/>
      <c r="AI35" s="30"/>
      <c r="AJ35" s="28"/>
      <c r="AK35" s="28" t="str">
        <f t="shared" si="28"/>
        <v/>
      </c>
      <c r="AL35" s="28"/>
      <c r="AM35" s="28" t="str">
        <f t="shared" si="29"/>
        <v/>
      </c>
      <c r="AN35" s="28"/>
      <c r="AO35" s="28" t="str">
        <f t="shared" si="30"/>
        <v/>
      </c>
      <c r="AP35" s="29"/>
      <c r="AQ35" s="30"/>
      <c r="AR35" s="28"/>
      <c r="AS35" s="28" t="str">
        <f t="shared" si="31"/>
        <v/>
      </c>
      <c r="AT35" s="28"/>
      <c r="AU35" s="28" t="str">
        <f t="shared" si="32"/>
        <v/>
      </c>
      <c r="AV35" s="28"/>
      <c r="AW35" s="28" t="str">
        <f t="shared" si="33"/>
        <v/>
      </c>
      <c r="AX35" s="29"/>
      <c r="AY35" s="30"/>
      <c r="AZ35" s="28"/>
      <c r="BA35" s="28" t="str">
        <f t="shared" si="34"/>
        <v/>
      </c>
      <c r="BB35" s="28"/>
      <c r="BC35" s="28" t="str">
        <f t="shared" si="35"/>
        <v/>
      </c>
      <c r="BD35" s="28"/>
      <c r="BE35" s="28" t="str">
        <f t="shared" si="36"/>
        <v/>
      </c>
      <c r="BF35" s="29"/>
      <c r="BG35" s="30"/>
      <c r="BH35" s="26"/>
      <c r="BI35" s="28" t="str">
        <f t="shared" si="37"/>
        <v/>
      </c>
      <c r="BJ35" s="28"/>
      <c r="BK35" s="28" t="str">
        <f t="shared" si="38"/>
        <v/>
      </c>
      <c r="BL35" s="28"/>
      <c r="BM35" s="28" t="str">
        <f t="shared" si="39"/>
        <v/>
      </c>
      <c r="BN35" s="29"/>
      <c r="BO35" s="30"/>
      <c r="BP35" s="26"/>
      <c r="BQ35" s="28" t="str">
        <f t="shared" si="40"/>
        <v/>
      </c>
      <c r="BR35" s="28"/>
      <c r="BS35" s="28" t="str">
        <f t="shared" si="41"/>
        <v/>
      </c>
      <c r="BT35" s="28"/>
      <c r="BU35" s="28" t="str">
        <f t="shared" si="42"/>
        <v/>
      </c>
      <c r="BV35" s="29"/>
      <c r="BW35" s="30"/>
      <c r="BX35" s="31"/>
      <c r="BY35" s="28" t="str">
        <f t="shared" si="43"/>
        <v/>
      </c>
      <c r="BZ35" s="28"/>
      <c r="CA35" s="28" t="str">
        <f t="shared" si="44"/>
        <v/>
      </c>
      <c r="CB35" s="28"/>
      <c r="CC35" s="28" t="str">
        <f t="shared" si="45"/>
        <v/>
      </c>
      <c r="CD35" s="29"/>
      <c r="CE35" s="25"/>
      <c r="CF35" s="25"/>
      <c r="CG35" s="28" t="str">
        <f t="shared" si="46"/>
        <v/>
      </c>
      <c r="CH35" s="28"/>
      <c r="CI35" s="28" t="str">
        <f t="shared" si="47"/>
        <v/>
      </c>
      <c r="CJ35" s="28"/>
      <c r="CK35" s="28" t="str">
        <f t="shared" si="48"/>
        <v/>
      </c>
      <c r="CL35" s="29"/>
    </row>
    <row r="36" spans="1:90" ht="54" customHeight="1" x14ac:dyDescent="0.25">
      <c r="A36" s="20"/>
      <c r="B36" s="20" t="s">
        <v>36</v>
      </c>
      <c r="C36" s="21" t="s">
        <v>1</v>
      </c>
      <c r="D36" s="5" t="s">
        <v>51</v>
      </c>
      <c r="E36" s="20"/>
      <c r="F36" s="15"/>
      <c r="G36" s="20">
        <f t="shared" si="109"/>
        <v>1</v>
      </c>
      <c r="H36" s="22" t="s">
        <v>29</v>
      </c>
      <c r="I36" s="23">
        <f>IF(G36&lt;&gt;"",MAX(I$1:I35)+1,"")</f>
        <v>32</v>
      </c>
      <c r="J36" s="252" t="s">
        <v>70</v>
      </c>
      <c r="K36" s="253">
        <v>3</v>
      </c>
      <c r="L36" s="254" t="s">
        <v>30</v>
      </c>
      <c r="M36" s="255"/>
      <c r="N36" s="256" t="str">
        <f>IF(ISERROR(SEARCH("Pas de NM possible",O36)),"","oui")</f>
        <v/>
      </c>
      <c r="O36" s="252" t="s">
        <v>69</v>
      </c>
      <c r="P36" s="348" t="s">
        <v>37</v>
      </c>
      <c r="Q36" s="23"/>
      <c r="R36" s="25"/>
      <c r="S36" s="26">
        <f t="shared" si="115"/>
        <v>3</v>
      </c>
      <c r="T36" s="26">
        <f t="shared" si="116"/>
        <v>1</v>
      </c>
      <c r="U36" s="26">
        <f t="shared" si="117"/>
        <v>3</v>
      </c>
      <c r="V36" s="26"/>
      <c r="W36" s="26">
        <f t="shared" si="118"/>
        <v>0</v>
      </c>
      <c r="X36" s="26"/>
      <c r="Y36" s="26">
        <f t="shared" si="119"/>
        <v>3</v>
      </c>
      <c r="Z36" s="26"/>
      <c r="AA36" s="10"/>
      <c r="AB36" s="27"/>
      <c r="AC36" s="28">
        <f t="shared" si="25"/>
        <v>3</v>
      </c>
      <c r="AD36" s="28"/>
      <c r="AE36" s="28">
        <f t="shared" si="26"/>
        <v>0</v>
      </c>
      <c r="AF36" s="28"/>
      <c r="AG36" s="28">
        <f t="shared" si="27"/>
        <v>3</v>
      </c>
      <c r="AH36" s="29"/>
      <c r="AI36" s="30"/>
      <c r="AJ36" s="28"/>
      <c r="AK36" s="28" t="str">
        <f t="shared" si="28"/>
        <v/>
      </c>
      <c r="AL36" s="28"/>
      <c r="AM36" s="28" t="str">
        <f t="shared" si="29"/>
        <v/>
      </c>
      <c r="AN36" s="28"/>
      <c r="AO36" s="28" t="str">
        <f t="shared" si="30"/>
        <v/>
      </c>
      <c r="AP36" s="29"/>
      <c r="AQ36" s="30"/>
      <c r="AR36" s="28"/>
      <c r="AS36" s="28" t="str">
        <f t="shared" si="31"/>
        <v/>
      </c>
      <c r="AT36" s="28"/>
      <c r="AU36" s="28" t="str">
        <f t="shared" si="32"/>
        <v/>
      </c>
      <c r="AV36" s="28"/>
      <c r="AW36" s="28" t="str">
        <f t="shared" si="33"/>
        <v/>
      </c>
      <c r="AX36" s="29"/>
      <c r="AY36" s="30"/>
      <c r="AZ36" s="28"/>
      <c r="BA36" s="28" t="str">
        <f t="shared" si="34"/>
        <v/>
      </c>
      <c r="BB36" s="28"/>
      <c r="BC36" s="28" t="str">
        <f t="shared" si="35"/>
        <v/>
      </c>
      <c r="BD36" s="28"/>
      <c r="BE36" s="28" t="str">
        <f t="shared" si="36"/>
        <v/>
      </c>
      <c r="BF36" s="29"/>
      <c r="BG36" s="30"/>
      <c r="BH36" s="26"/>
      <c r="BI36" s="28" t="str">
        <f t="shared" si="37"/>
        <v/>
      </c>
      <c r="BJ36" s="28"/>
      <c r="BK36" s="28" t="str">
        <f t="shared" si="38"/>
        <v/>
      </c>
      <c r="BL36" s="28"/>
      <c r="BM36" s="28" t="str">
        <f t="shared" si="39"/>
        <v/>
      </c>
      <c r="BN36" s="29"/>
      <c r="BO36" s="30"/>
      <c r="BP36" s="26"/>
      <c r="BQ36" s="28" t="str">
        <f t="shared" si="40"/>
        <v/>
      </c>
      <c r="BR36" s="28"/>
      <c r="BS36" s="28" t="str">
        <f t="shared" si="41"/>
        <v/>
      </c>
      <c r="BT36" s="28"/>
      <c r="BU36" s="28" t="str">
        <f t="shared" si="42"/>
        <v/>
      </c>
      <c r="BV36" s="29"/>
      <c r="BW36" s="30"/>
      <c r="BX36" s="31"/>
      <c r="BY36" s="28" t="str">
        <f t="shared" si="43"/>
        <v/>
      </c>
      <c r="BZ36" s="28"/>
      <c r="CA36" s="28" t="str">
        <f t="shared" si="44"/>
        <v/>
      </c>
      <c r="CB36" s="28"/>
      <c r="CC36" s="28" t="str">
        <f t="shared" si="45"/>
        <v/>
      </c>
      <c r="CD36" s="29"/>
      <c r="CE36" s="25"/>
      <c r="CF36" s="25"/>
      <c r="CG36" s="28" t="str">
        <f t="shared" si="46"/>
        <v/>
      </c>
      <c r="CH36" s="28"/>
      <c r="CI36" s="28" t="str">
        <f t="shared" si="47"/>
        <v/>
      </c>
      <c r="CJ36" s="28"/>
      <c r="CK36" s="28" t="str">
        <f t="shared" si="48"/>
        <v/>
      </c>
      <c r="CL36" s="29"/>
    </row>
    <row r="37" spans="1:90" ht="20.25" customHeight="1" x14ac:dyDescent="0.25">
      <c r="A37" s="25"/>
      <c r="B37" s="44" t="s">
        <v>36</v>
      </c>
      <c r="C37" s="21" t="s">
        <v>1</v>
      </c>
      <c r="D37" s="5" t="s">
        <v>51</v>
      </c>
      <c r="E37" s="44"/>
      <c r="F37" s="44"/>
      <c r="G37" s="20">
        <f t="shared" si="109"/>
        <v>1</v>
      </c>
      <c r="H37" s="22" t="s">
        <v>29</v>
      </c>
      <c r="I37" s="23">
        <f>IF(G37&lt;&gt;"",MAX(I$1:I36)+1,"")</f>
        <v>33</v>
      </c>
      <c r="J37" s="261" t="s">
        <v>71</v>
      </c>
      <c r="K37" s="262">
        <v>1</v>
      </c>
      <c r="L37" s="249" t="s">
        <v>30</v>
      </c>
      <c r="M37" s="250"/>
      <c r="N37" s="258"/>
      <c r="O37" s="247"/>
      <c r="P37" s="348" t="s">
        <v>37</v>
      </c>
      <c r="Q37" s="22"/>
      <c r="R37" s="46"/>
      <c r="S37" s="26">
        <f t="shared" si="115"/>
        <v>1</v>
      </c>
      <c r="T37" s="26">
        <f t="shared" si="116"/>
        <v>1</v>
      </c>
      <c r="U37" s="26">
        <f t="shared" si="117"/>
        <v>1</v>
      </c>
      <c r="V37" s="26"/>
      <c r="W37" s="26">
        <f t="shared" si="118"/>
        <v>0</v>
      </c>
      <c r="X37" s="26"/>
      <c r="Y37" s="26">
        <f t="shared" si="119"/>
        <v>1</v>
      </c>
      <c r="Z37" s="26"/>
      <c r="AA37" s="27"/>
      <c r="AB37" s="27"/>
      <c r="AC37" s="28">
        <f t="shared" si="25"/>
        <v>1</v>
      </c>
      <c r="AD37" s="28"/>
      <c r="AE37" s="28">
        <f t="shared" si="26"/>
        <v>0</v>
      </c>
      <c r="AF37" s="28"/>
      <c r="AG37" s="28">
        <f t="shared" si="27"/>
        <v>1</v>
      </c>
      <c r="AH37" s="29"/>
      <c r="AI37" s="30"/>
      <c r="AJ37" s="28"/>
      <c r="AK37" s="28" t="str">
        <f t="shared" si="28"/>
        <v/>
      </c>
      <c r="AL37" s="28"/>
      <c r="AM37" s="28" t="str">
        <f t="shared" si="29"/>
        <v/>
      </c>
      <c r="AN37" s="28"/>
      <c r="AO37" s="28" t="str">
        <f t="shared" si="30"/>
        <v/>
      </c>
      <c r="AP37" s="29"/>
      <c r="AQ37" s="30"/>
      <c r="AR37" s="28"/>
      <c r="AS37" s="28" t="str">
        <f t="shared" si="31"/>
        <v/>
      </c>
      <c r="AT37" s="28"/>
      <c r="AU37" s="28" t="str">
        <f t="shared" si="32"/>
        <v/>
      </c>
      <c r="AV37" s="28"/>
      <c r="AW37" s="28" t="str">
        <f t="shared" si="33"/>
        <v/>
      </c>
      <c r="AX37" s="29"/>
      <c r="AY37" s="30"/>
      <c r="AZ37" s="28"/>
      <c r="BA37" s="28" t="str">
        <f t="shared" si="34"/>
        <v/>
      </c>
      <c r="BB37" s="28"/>
      <c r="BC37" s="28" t="str">
        <f t="shared" si="35"/>
        <v/>
      </c>
      <c r="BD37" s="28"/>
      <c r="BE37" s="28" t="str">
        <f t="shared" si="36"/>
        <v/>
      </c>
      <c r="BF37" s="29"/>
      <c r="BG37" s="30"/>
      <c r="BH37" s="26"/>
      <c r="BI37" s="28" t="str">
        <f t="shared" si="37"/>
        <v/>
      </c>
      <c r="BJ37" s="28"/>
      <c r="BK37" s="28" t="str">
        <f t="shared" si="38"/>
        <v/>
      </c>
      <c r="BL37" s="28"/>
      <c r="BM37" s="28" t="str">
        <f t="shared" si="39"/>
        <v/>
      </c>
      <c r="BN37" s="29"/>
      <c r="BO37" s="30"/>
      <c r="BP37" s="26"/>
      <c r="BQ37" s="28" t="str">
        <f t="shared" si="40"/>
        <v/>
      </c>
      <c r="BR37" s="28"/>
      <c r="BS37" s="28" t="str">
        <f t="shared" si="41"/>
        <v/>
      </c>
      <c r="BT37" s="28"/>
      <c r="BU37" s="28" t="str">
        <f t="shared" si="42"/>
        <v/>
      </c>
      <c r="BV37" s="29"/>
      <c r="BW37" s="30"/>
      <c r="BX37" s="31"/>
      <c r="BY37" s="28" t="str">
        <f t="shared" si="43"/>
        <v/>
      </c>
      <c r="BZ37" s="28"/>
      <c r="CA37" s="28" t="str">
        <f t="shared" si="44"/>
        <v/>
      </c>
      <c r="CB37" s="28"/>
      <c r="CC37" s="28" t="str">
        <f t="shared" si="45"/>
        <v/>
      </c>
      <c r="CD37" s="29"/>
      <c r="CE37" s="25"/>
      <c r="CF37" s="25"/>
      <c r="CG37" s="28" t="str">
        <f t="shared" si="46"/>
        <v/>
      </c>
      <c r="CH37" s="28"/>
      <c r="CI37" s="28" t="str">
        <f t="shared" si="47"/>
        <v/>
      </c>
      <c r="CJ37" s="28"/>
      <c r="CK37" s="28" t="str">
        <f t="shared" si="48"/>
        <v/>
      </c>
      <c r="CL37" s="29"/>
    </row>
    <row r="38" spans="1:90" s="237" customFormat="1" ht="33.75" customHeight="1" x14ac:dyDescent="0.25">
      <c r="A38" s="20"/>
      <c r="B38" s="20"/>
      <c r="C38" s="21" t="str">
        <f>J38</f>
        <v>2 - LA RESERVATION TELEPHONIQUE - LA DEMANDE D'INFORMATIONS</v>
      </c>
      <c r="D38" s="5"/>
      <c r="E38" s="20"/>
      <c r="F38" s="21"/>
      <c r="G38" s="20"/>
      <c r="H38" s="22"/>
      <c r="I38" s="23" t="str">
        <f>IF(G38&lt;&gt;"",MAX(I$1:I37)+1,"")</f>
        <v/>
      </c>
      <c r="J38" s="331" t="s">
        <v>72</v>
      </c>
      <c r="K38" s="339" t="s">
        <v>2</v>
      </c>
      <c r="L38" s="341" t="s">
        <v>3</v>
      </c>
      <c r="M38" s="330" t="s">
        <v>656</v>
      </c>
      <c r="N38" s="331" t="s">
        <v>4</v>
      </c>
      <c r="O38" s="327" t="s">
        <v>4</v>
      </c>
      <c r="P38" s="349" t="s">
        <v>778</v>
      </c>
      <c r="Q38" s="23"/>
      <c r="R38" s="25"/>
      <c r="S38" s="26"/>
      <c r="T38" s="26"/>
      <c r="U38" s="26"/>
      <c r="V38" s="26">
        <f>SUM(U3:U37)</f>
        <v>73</v>
      </c>
      <c r="W38" s="31"/>
      <c r="X38" s="26">
        <f>SUM(W3:W37)</f>
        <v>0</v>
      </c>
      <c r="Y38" s="31"/>
      <c r="Z38" s="26">
        <f>SUM(Y3:Y37)</f>
        <v>73</v>
      </c>
      <c r="AA38" s="27">
        <f>V38/Z38</f>
        <v>1</v>
      </c>
      <c r="AB38" s="27"/>
      <c r="AC38" s="28" t="str">
        <f t="shared" si="25"/>
        <v/>
      </c>
      <c r="AD38" s="28"/>
      <c r="AE38" s="28" t="str">
        <f t="shared" si="26"/>
        <v/>
      </c>
      <c r="AF38" s="28"/>
      <c r="AG38" s="28" t="str">
        <f t="shared" si="27"/>
        <v/>
      </c>
      <c r="AH38" s="29"/>
      <c r="AI38" s="30"/>
      <c r="AJ38" s="28"/>
      <c r="AK38" s="28" t="str">
        <f t="shared" si="28"/>
        <v/>
      </c>
      <c r="AL38" s="28"/>
      <c r="AM38" s="28" t="str">
        <f t="shared" si="29"/>
        <v/>
      </c>
      <c r="AN38" s="28"/>
      <c r="AO38" s="28" t="str">
        <f t="shared" si="30"/>
        <v/>
      </c>
      <c r="AP38" s="29"/>
      <c r="AQ38" s="30"/>
      <c r="AR38" s="28"/>
      <c r="AS38" s="28" t="str">
        <f t="shared" si="31"/>
        <v/>
      </c>
      <c r="AT38" s="28"/>
      <c r="AU38" s="28" t="str">
        <f t="shared" si="32"/>
        <v/>
      </c>
      <c r="AV38" s="28"/>
      <c r="AW38" s="28" t="str">
        <f t="shared" si="33"/>
        <v/>
      </c>
      <c r="AX38" s="29"/>
      <c r="AY38" s="30"/>
      <c r="AZ38" s="28"/>
      <c r="BA38" s="28" t="str">
        <f t="shared" si="34"/>
        <v/>
      </c>
      <c r="BB38" s="28"/>
      <c r="BC38" s="28" t="str">
        <f t="shared" si="35"/>
        <v/>
      </c>
      <c r="BD38" s="28"/>
      <c r="BE38" s="28" t="str">
        <f t="shared" si="36"/>
        <v/>
      </c>
      <c r="BF38" s="29"/>
      <c r="BG38" s="30"/>
      <c r="BH38" s="26"/>
      <c r="BI38" s="28" t="str">
        <f t="shared" si="37"/>
        <v/>
      </c>
      <c r="BJ38" s="28"/>
      <c r="BK38" s="28" t="str">
        <f t="shared" si="38"/>
        <v/>
      </c>
      <c r="BL38" s="28"/>
      <c r="BM38" s="28" t="str">
        <f t="shared" si="39"/>
        <v/>
      </c>
      <c r="BN38" s="29"/>
      <c r="BO38" s="30"/>
      <c r="BP38" s="26"/>
      <c r="BQ38" s="28" t="str">
        <f t="shared" si="40"/>
        <v/>
      </c>
      <c r="BR38" s="28"/>
      <c r="BS38" s="28" t="str">
        <f t="shared" si="41"/>
        <v/>
      </c>
      <c r="BT38" s="28"/>
      <c r="BU38" s="28" t="str">
        <f t="shared" si="42"/>
        <v/>
      </c>
      <c r="BV38" s="29"/>
      <c r="BW38" s="30"/>
      <c r="BX38" s="31"/>
      <c r="BY38" s="28" t="str">
        <f t="shared" si="43"/>
        <v/>
      </c>
      <c r="BZ38" s="28"/>
      <c r="CA38" s="28" t="str">
        <f t="shared" si="44"/>
        <v/>
      </c>
      <c r="CB38" s="28"/>
      <c r="CC38" s="28" t="str">
        <f t="shared" si="45"/>
        <v/>
      </c>
      <c r="CD38" s="29"/>
      <c r="CE38" s="25"/>
      <c r="CF38" s="25"/>
      <c r="CG38" s="28" t="str">
        <f t="shared" si="46"/>
        <v/>
      </c>
      <c r="CH38" s="28"/>
      <c r="CI38" s="28" t="str">
        <f t="shared" si="47"/>
        <v/>
      </c>
      <c r="CJ38" s="28"/>
      <c r="CK38" s="28" t="str">
        <f t="shared" si="48"/>
        <v/>
      </c>
      <c r="CL38" s="29"/>
    </row>
    <row r="39" spans="1:90" s="238" customFormat="1" ht="27" customHeight="1" x14ac:dyDescent="0.25">
      <c r="A39" s="52"/>
      <c r="B39" s="52"/>
      <c r="C39" s="21" t="s">
        <v>72</v>
      </c>
      <c r="D39" s="99" t="str">
        <f>J39</f>
        <v>La prise de ligne</v>
      </c>
      <c r="E39" s="52"/>
      <c r="F39" s="15"/>
      <c r="G39" s="20"/>
      <c r="H39" s="53"/>
      <c r="I39" s="67" t="str">
        <f>IF(G39&lt;&gt;"",MAX(I$1:I38)+1,"")</f>
        <v/>
      </c>
      <c r="J39" s="309" t="s">
        <v>73</v>
      </c>
      <c r="K39" s="310"/>
      <c r="L39" s="33"/>
      <c r="M39" s="372"/>
      <c r="N39" s="24" t="str">
        <f t="shared" ref="N39:N52" si="178">IF(ISERROR(SEARCH("Pas de NM possible",O39)),"","oui")</f>
        <v/>
      </c>
      <c r="O39" s="54"/>
      <c r="P39" s="350"/>
      <c r="Q39" s="54"/>
      <c r="R39" s="34"/>
      <c r="S39" s="55"/>
      <c r="T39" s="55"/>
      <c r="U39" s="55"/>
      <c r="V39" s="9"/>
      <c r="W39" s="55"/>
      <c r="X39" s="55"/>
      <c r="Y39" s="55"/>
      <c r="Z39" s="55"/>
      <c r="AA39" s="56"/>
      <c r="AB39" s="36"/>
      <c r="AC39" s="39" t="str">
        <f t="shared" si="25"/>
        <v/>
      </c>
      <c r="AD39" s="39"/>
      <c r="AE39" s="39" t="str">
        <f t="shared" si="26"/>
        <v/>
      </c>
      <c r="AF39" s="39"/>
      <c r="AG39" s="39" t="str">
        <f t="shared" si="27"/>
        <v/>
      </c>
      <c r="AH39" s="37"/>
      <c r="AI39" s="38"/>
      <c r="AJ39" s="39"/>
      <c r="AK39" s="39" t="str">
        <f t="shared" si="28"/>
        <v/>
      </c>
      <c r="AL39" s="39"/>
      <c r="AM39" s="39" t="str">
        <f t="shared" si="29"/>
        <v/>
      </c>
      <c r="AN39" s="39"/>
      <c r="AO39" s="39" t="str">
        <f t="shared" si="30"/>
        <v/>
      </c>
      <c r="AP39" s="37"/>
      <c r="AQ39" s="38"/>
      <c r="AR39" s="39"/>
      <c r="AS39" s="39" t="str">
        <f t="shared" si="31"/>
        <v/>
      </c>
      <c r="AT39" s="39"/>
      <c r="AU39" s="39" t="str">
        <f t="shared" si="32"/>
        <v/>
      </c>
      <c r="AV39" s="39"/>
      <c r="AW39" s="39" t="str">
        <f t="shared" si="33"/>
        <v/>
      </c>
      <c r="AX39" s="37"/>
      <c r="AY39" s="38"/>
      <c r="AZ39" s="39"/>
      <c r="BA39" s="39" t="str">
        <f t="shared" si="34"/>
        <v/>
      </c>
      <c r="BB39" s="39"/>
      <c r="BC39" s="39" t="str">
        <f t="shared" si="35"/>
        <v/>
      </c>
      <c r="BD39" s="39"/>
      <c r="BE39" s="39" t="str">
        <f t="shared" si="36"/>
        <v/>
      </c>
      <c r="BF39" s="37"/>
      <c r="BG39" s="38"/>
      <c r="BH39" s="34"/>
      <c r="BI39" s="39" t="str">
        <f t="shared" si="37"/>
        <v/>
      </c>
      <c r="BJ39" s="39"/>
      <c r="BK39" s="39" t="str">
        <f t="shared" si="38"/>
        <v/>
      </c>
      <c r="BL39" s="39"/>
      <c r="BM39" s="39" t="str">
        <f t="shared" si="39"/>
        <v/>
      </c>
      <c r="BN39" s="37"/>
      <c r="BO39" s="38"/>
      <c r="BP39" s="34"/>
      <c r="BQ39" s="39" t="str">
        <f t="shared" si="40"/>
        <v/>
      </c>
      <c r="BR39" s="39"/>
      <c r="BS39" s="39" t="str">
        <f t="shared" si="41"/>
        <v/>
      </c>
      <c r="BT39" s="39"/>
      <c r="BU39" s="39" t="str">
        <f t="shared" si="42"/>
        <v/>
      </c>
      <c r="BV39" s="37"/>
      <c r="BW39" s="38"/>
      <c r="BX39" s="40"/>
      <c r="BY39" s="39" t="str">
        <f t="shared" si="43"/>
        <v/>
      </c>
      <c r="BZ39" s="39"/>
      <c r="CA39" s="39" t="str">
        <f t="shared" si="44"/>
        <v/>
      </c>
      <c r="CB39" s="39"/>
      <c r="CC39" s="39" t="str">
        <f t="shared" si="45"/>
        <v/>
      </c>
      <c r="CD39" s="37"/>
      <c r="CE39" s="41"/>
      <c r="CF39" s="41"/>
      <c r="CG39" s="39" t="str">
        <f t="shared" si="46"/>
        <v/>
      </c>
      <c r="CH39" s="39"/>
      <c r="CI39" s="39" t="str">
        <f t="shared" si="47"/>
        <v/>
      </c>
      <c r="CJ39" s="39"/>
      <c r="CK39" s="39" t="str">
        <f t="shared" si="48"/>
        <v/>
      </c>
      <c r="CL39" s="37"/>
    </row>
    <row r="40" spans="1:90" ht="33" customHeight="1" x14ac:dyDescent="0.25">
      <c r="A40" s="20"/>
      <c r="B40" s="20" t="s">
        <v>28</v>
      </c>
      <c r="C40" s="21" t="s">
        <v>74</v>
      </c>
      <c r="D40" s="100" t="s">
        <v>73</v>
      </c>
      <c r="E40" s="20"/>
      <c r="F40" s="15"/>
      <c r="G40" s="20">
        <f>IF(H40="Information et Communication",1,IF(H40="Savoir-faire Savoir-être",2,IF(H40="Confort et hygiène",3,IF(H40="Qualité de la prestation",5,IF(H40="Développement Durable",4)))))</f>
        <v>2</v>
      </c>
      <c r="H40" s="22" t="s">
        <v>75</v>
      </c>
      <c r="I40" s="23">
        <f>IF(G40&lt;&gt;"",MAX(I$1:I39)+1,"")</f>
        <v>34</v>
      </c>
      <c r="J40" s="242" t="s">
        <v>76</v>
      </c>
      <c r="K40" s="243">
        <v>3</v>
      </c>
      <c r="L40" s="244" t="s">
        <v>30</v>
      </c>
      <c r="M40" s="245"/>
      <c r="N40" s="246" t="str">
        <f t="shared" si="178"/>
        <v>oui</v>
      </c>
      <c r="O40" s="242" t="s">
        <v>77</v>
      </c>
      <c r="P40" s="351" t="s">
        <v>78</v>
      </c>
      <c r="Q40" s="23"/>
      <c r="R40" s="25"/>
      <c r="S40" s="26">
        <f t="shared" ref="S40:S42" si="179">K40</f>
        <v>3</v>
      </c>
      <c r="T40" s="26">
        <f t="shared" ref="T40:T42" si="180">IF(L40="OUI",1,IF(L40="NON",0,IF(L40="Non Mesuré","",0)))</f>
        <v>1</v>
      </c>
      <c r="U40" s="26">
        <f t="shared" ref="U40:U42" si="181">IF(L40&lt;&gt;"Non Mesuré",S40*T40,"")</f>
        <v>3</v>
      </c>
      <c r="V40" s="26"/>
      <c r="W40" s="26">
        <f t="shared" ref="W40:W42" si="182">IF(L40="Non Mesuré",S40,0)</f>
        <v>0</v>
      </c>
      <c r="X40" s="26"/>
      <c r="Y40" s="26">
        <f t="shared" ref="Y40:Y42" si="183">S40-W40</f>
        <v>3</v>
      </c>
      <c r="Z40" s="26"/>
      <c r="AA40" s="27"/>
      <c r="AB40" s="27"/>
      <c r="AC40" s="28" t="str">
        <f t="shared" si="25"/>
        <v/>
      </c>
      <c r="AD40" s="28"/>
      <c r="AE40" s="28" t="str">
        <f t="shared" si="26"/>
        <v/>
      </c>
      <c r="AF40" s="28"/>
      <c r="AG40" s="28" t="str">
        <f t="shared" si="27"/>
        <v/>
      </c>
      <c r="AH40" s="29"/>
      <c r="AI40" s="30"/>
      <c r="AJ40" s="28"/>
      <c r="AK40" s="28">
        <f t="shared" si="28"/>
        <v>3</v>
      </c>
      <c r="AL40" s="28"/>
      <c r="AM40" s="28">
        <f t="shared" si="29"/>
        <v>0</v>
      </c>
      <c r="AN40" s="28"/>
      <c r="AO40" s="28">
        <f t="shared" si="30"/>
        <v>3</v>
      </c>
      <c r="AP40" s="29"/>
      <c r="AQ40" s="30"/>
      <c r="AR40" s="28"/>
      <c r="AS40" s="28" t="str">
        <f t="shared" si="31"/>
        <v/>
      </c>
      <c r="AT40" s="28"/>
      <c r="AU40" s="28" t="str">
        <f t="shared" si="32"/>
        <v/>
      </c>
      <c r="AV40" s="28"/>
      <c r="AW40" s="28" t="str">
        <f t="shared" si="33"/>
        <v/>
      </c>
      <c r="AX40" s="29"/>
      <c r="AY40" s="30"/>
      <c r="AZ40" s="28"/>
      <c r="BA40" s="28" t="str">
        <f t="shared" si="34"/>
        <v/>
      </c>
      <c r="BB40" s="28"/>
      <c r="BC40" s="28" t="str">
        <f t="shared" si="35"/>
        <v/>
      </c>
      <c r="BD40" s="28"/>
      <c r="BE40" s="28" t="str">
        <f t="shared" si="36"/>
        <v/>
      </c>
      <c r="BF40" s="29"/>
      <c r="BG40" s="30"/>
      <c r="BH40" s="26"/>
      <c r="BI40" s="28" t="str">
        <f t="shared" si="37"/>
        <v/>
      </c>
      <c r="BJ40" s="28"/>
      <c r="BK40" s="28" t="str">
        <f t="shared" si="38"/>
        <v/>
      </c>
      <c r="BL40" s="28"/>
      <c r="BM40" s="28" t="str">
        <f t="shared" si="39"/>
        <v/>
      </c>
      <c r="BN40" s="29"/>
      <c r="BO40" s="30"/>
      <c r="BP40" s="26"/>
      <c r="BQ40" s="28" t="str">
        <f t="shared" si="40"/>
        <v/>
      </c>
      <c r="BR40" s="28"/>
      <c r="BS40" s="28" t="str">
        <f t="shared" si="41"/>
        <v/>
      </c>
      <c r="BT40" s="28"/>
      <c r="BU40" s="28" t="str">
        <f t="shared" si="42"/>
        <v/>
      </c>
      <c r="BV40" s="29"/>
      <c r="BW40" s="30"/>
      <c r="BX40" s="31"/>
      <c r="BY40" s="28" t="str">
        <f t="shared" si="43"/>
        <v/>
      </c>
      <c r="BZ40" s="28"/>
      <c r="CA40" s="28" t="str">
        <f t="shared" si="44"/>
        <v/>
      </c>
      <c r="CB40" s="28"/>
      <c r="CC40" s="28" t="str">
        <f t="shared" si="45"/>
        <v/>
      </c>
      <c r="CD40" s="29"/>
      <c r="CE40" s="25"/>
      <c r="CF40" s="25"/>
      <c r="CG40" s="28" t="str">
        <f t="shared" si="46"/>
        <v/>
      </c>
      <c r="CH40" s="28"/>
      <c r="CI40" s="28" t="str">
        <f t="shared" si="47"/>
        <v/>
      </c>
      <c r="CJ40" s="28"/>
      <c r="CK40" s="28" t="str">
        <f t="shared" si="48"/>
        <v/>
      </c>
      <c r="CL40" s="29"/>
    </row>
    <row r="41" spans="1:90" ht="20.25" customHeight="1" x14ac:dyDescent="0.25">
      <c r="A41" s="20"/>
      <c r="B41" s="20" t="s">
        <v>28</v>
      </c>
      <c r="C41" s="21" t="s">
        <v>72</v>
      </c>
      <c r="D41" s="100" t="s">
        <v>73</v>
      </c>
      <c r="E41" s="20"/>
      <c r="F41" s="15"/>
      <c r="G41" s="20">
        <f>IF(H41="Information et Communication",1,IF(H41="Savoir-faire Savoir-être",2,IF(H41="Confort et hygiène",3,IF(H41="Qualité de la prestation",5,IF(H41="Développement Durable",4)))))</f>
        <v>2</v>
      </c>
      <c r="H41" s="22" t="s">
        <v>75</v>
      </c>
      <c r="I41" s="23">
        <f>IF(G41&lt;&gt;"",MAX(I$1:I40)+1,"")</f>
        <v>35</v>
      </c>
      <c r="J41" s="252" t="s">
        <v>79</v>
      </c>
      <c r="K41" s="253">
        <v>3</v>
      </c>
      <c r="L41" s="254" t="s">
        <v>30</v>
      </c>
      <c r="M41" s="255"/>
      <c r="N41" s="256" t="str">
        <f t="shared" si="178"/>
        <v/>
      </c>
      <c r="O41" s="252" t="s">
        <v>80</v>
      </c>
      <c r="P41" s="351" t="s">
        <v>78</v>
      </c>
      <c r="Q41" s="23"/>
      <c r="R41" s="25"/>
      <c r="S41" s="26">
        <f t="shared" si="179"/>
        <v>3</v>
      </c>
      <c r="T41" s="26">
        <f t="shared" si="180"/>
        <v>1</v>
      </c>
      <c r="U41" s="26">
        <f t="shared" si="181"/>
        <v>3</v>
      </c>
      <c r="V41" s="26"/>
      <c r="W41" s="26">
        <f t="shared" si="182"/>
        <v>0</v>
      </c>
      <c r="X41" s="26"/>
      <c r="Y41" s="26">
        <f t="shared" si="183"/>
        <v>3</v>
      </c>
      <c r="Z41" s="26"/>
      <c r="AA41" s="27"/>
      <c r="AB41" s="27"/>
      <c r="AC41" s="28" t="str">
        <f t="shared" si="25"/>
        <v/>
      </c>
      <c r="AD41" s="28"/>
      <c r="AE41" s="28" t="str">
        <f t="shared" si="26"/>
        <v/>
      </c>
      <c r="AF41" s="28"/>
      <c r="AG41" s="28" t="str">
        <f t="shared" si="27"/>
        <v/>
      </c>
      <c r="AH41" s="29"/>
      <c r="AI41" s="30"/>
      <c r="AJ41" s="28"/>
      <c r="AK41" s="28">
        <f t="shared" si="28"/>
        <v>3</v>
      </c>
      <c r="AL41" s="28"/>
      <c r="AM41" s="28">
        <f t="shared" si="29"/>
        <v>0</v>
      </c>
      <c r="AN41" s="28"/>
      <c r="AO41" s="28">
        <f t="shared" si="30"/>
        <v>3</v>
      </c>
      <c r="AP41" s="29"/>
      <c r="AQ41" s="30"/>
      <c r="AR41" s="28"/>
      <c r="AS41" s="28" t="str">
        <f t="shared" si="31"/>
        <v/>
      </c>
      <c r="AT41" s="28"/>
      <c r="AU41" s="28" t="str">
        <f t="shared" si="32"/>
        <v/>
      </c>
      <c r="AV41" s="28"/>
      <c r="AW41" s="28" t="str">
        <f t="shared" si="33"/>
        <v/>
      </c>
      <c r="AX41" s="29"/>
      <c r="AY41" s="30"/>
      <c r="AZ41" s="28"/>
      <c r="BA41" s="28" t="str">
        <f t="shared" si="34"/>
        <v/>
      </c>
      <c r="BB41" s="28"/>
      <c r="BC41" s="28" t="str">
        <f t="shared" si="35"/>
        <v/>
      </c>
      <c r="BD41" s="28"/>
      <c r="BE41" s="28" t="str">
        <f t="shared" si="36"/>
        <v/>
      </c>
      <c r="BF41" s="29"/>
      <c r="BG41" s="30"/>
      <c r="BH41" s="26"/>
      <c r="BI41" s="28" t="str">
        <f t="shared" si="37"/>
        <v/>
      </c>
      <c r="BJ41" s="28"/>
      <c r="BK41" s="28" t="str">
        <f t="shared" si="38"/>
        <v/>
      </c>
      <c r="BL41" s="28"/>
      <c r="BM41" s="28" t="str">
        <f t="shared" si="39"/>
        <v/>
      </c>
      <c r="BN41" s="29"/>
      <c r="BO41" s="30"/>
      <c r="BP41" s="26"/>
      <c r="BQ41" s="28" t="str">
        <f t="shared" si="40"/>
        <v/>
      </c>
      <c r="BR41" s="28"/>
      <c r="BS41" s="28" t="str">
        <f t="shared" si="41"/>
        <v/>
      </c>
      <c r="BT41" s="28"/>
      <c r="BU41" s="28" t="str">
        <f t="shared" si="42"/>
        <v/>
      </c>
      <c r="BV41" s="29"/>
      <c r="BW41" s="30"/>
      <c r="BX41" s="31"/>
      <c r="BY41" s="28" t="str">
        <f t="shared" si="43"/>
        <v/>
      </c>
      <c r="BZ41" s="28"/>
      <c r="CA41" s="28" t="str">
        <f t="shared" si="44"/>
        <v/>
      </c>
      <c r="CB41" s="28"/>
      <c r="CC41" s="28" t="str">
        <f t="shared" si="45"/>
        <v/>
      </c>
      <c r="CD41" s="29"/>
      <c r="CE41" s="25"/>
      <c r="CF41" s="25"/>
      <c r="CG41" s="28" t="str">
        <f t="shared" si="46"/>
        <v/>
      </c>
      <c r="CH41" s="28"/>
      <c r="CI41" s="28" t="str">
        <f t="shared" si="47"/>
        <v/>
      </c>
      <c r="CJ41" s="28"/>
      <c r="CK41" s="28" t="str">
        <f t="shared" si="48"/>
        <v/>
      </c>
      <c r="CL41" s="29"/>
    </row>
    <row r="42" spans="1:90" ht="20.25" customHeight="1" x14ac:dyDescent="0.25">
      <c r="A42" s="20"/>
      <c r="B42" s="20" t="s">
        <v>28</v>
      </c>
      <c r="C42" s="21" t="s">
        <v>72</v>
      </c>
      <c r="D42" s="100" t="s">
        <v>73</v>
      </c>
      <c r="E42" s="20"/>
      <c r="F42" s="15"/>
      <c r="G42" s="20">
        <f>IF(H42="Information et Communication",1,IF(H42="Savoir-faire Savoir-être",2,IF(H42="Confort et hygiène",3,IF(H42="Qualité de la prestation",5,IF(H42="Développement Durable",4)))))</f>
        <v>2</v>
      </c>
      <c r="H42" s="22" t="s">
        <v>75</v>
      </c>
      <c r="I42" s="23">
        <f>IF(G42&lt;&gt;"",MAX(I$1:I41)+1,"")</f>
        <v>36</v>
      </c>
      <c r="J42" s="247" t="s">
        <v>81</v>
      </c>
      <c r="K42" s="248">
        <v>1</v>
      </c>
      <c r="L42" s="249" t="s">
        <v>30</v>
      </c>
      <c r="M42" s="250"/>
      <c r="N42" s="251" t="str">
        <f t="shared" si="178"/>
        <v/>
      </c>
      <c r="O42" s="247" t="s">
        <v>82</v>
      </c>
      <c r="P42" s="351" t="s">
        <v>78</v>
      </c>
      <c r="Q42" s="23"/>
      <c r="R42" s="25"/>
      <c r="S42" s="26">
        <f t="shared" si="179"/>
        <v>1</v>
      </c>
      <c r="T42" s="26">
        <f t="shared" si="180"/>
        <v>1</v>
      </c>
      <c r="U42" s="26">
        <f t="shared" si="181"/>
        <v>1</v>
      </c>
      <c r="V42" s="26"/>
      <c r="W42" s="26">
        <f t="shared" si="182"/>
        <v>0</v>
      </c>
      <c r="X42" s="26"/>
      <c r="Y42" s="26">
        <f t="shared" si="183"/>
        <v>1</v>
      </c>
      <c r="Z42" s="26"/>
      <c r="AA42" s="27"/>
      <c r="AB42" s="27"/>
      <c r="AC42" s="28" t="str">
        <f t="shared" si="25"/>
        <v/>
      </c>
      <c r="AD42" s="28"/>
      <c r="AE42" s="28" t="str">
        <f t="shared" si="26"/>
        <v/>
      </c>
      <c r="AF42" s="28"/>
      <c r="AG42" s="28" t="str">
        <f t="shared" si="27"/>
        <v/>
      </c>
      <c r="AH42" s="29"/>
      <c r="AI42" s="30"/>
      <c r="AJ42" s="28"/>
      <c r="AK42" s="28">
        <f t="shared" si="28"/>
        <v>1</v>
      </c>
      <c r="AL42" s="28"/>
      <c r="AM42" s="28">
        <f t="shared" si="29"/>
        <v>0</v>
      </c>
      <c r="AN42" s="28"/>
      <c r="AO42" s="28">
        <f t="shared" si="30"/>
        <v>1</v>
      </c>
      <c r="AP42" s="29"/>
      <c r="AQ42" s="30"/>
      <c r="AR42" s="28"/>
      <c r="AS42" s="28" t="str">
        <f t="shared" si="31"/>
        <v/>
      </c>
      <c r="AT42" s="28"/>
      <c r="AU42" s="28" t="str">
        <f t="shared" si="32"/>
        <v/>
      </c>
      <c r="AV42" s="28"/>
      <c r="AW42" s="28" t="str">
        <f t="shared" si="33"/>
        <v/>
      </c>
      <c r="AX42" s="29"/>
      <c r="AY42" s="30"/>
      <c r="AZ42" s="28"/>
      <c r="BA42" s="28" t="str">
        <f t="shared" si="34"/>
        <v/>
      </c>
      <c r="BB42" s="28"/>
      <c r="BC42" s="28" t="str">
        <f t="shared" si="35"/>
        <v/>
      </c>
      <c r="BD42" s="28"/>
      <c r="BE42" s="28" t="str">
        <f t="shared" si="36"/>
        <v/>
      </c>
      <c r="BF42" s="29"/>
      <c r="BG42" s="30"/>
      <c r="BH42" s="26"/>
      <c r="BI42" s="28" t="str">
        <f t="shared" si="37"/>
        <v/>
      </c>
      <c r="BJ42" s="28"/>
      <c r="BK42" s="28" t="str">
        <f t="shared" si="38"/>
        <v/>
      </c>
      <c r="BL42" s="28"/>
      <c r="BM42" s="28" t="str">
        <f t="shared" si="39"/>
        <v/>
      </c>
      <c r="BN42" s="29"/>
      <c r="BO42" s="30"/>
      <c r="BP42" s="26"/>
      <c r="BQ42" s="28" t="str">
        <f t="shared" si="40"/>
        <v/>
      </c>
      <c r="BR42" s="28"/>
      <c r="BS42" s="28" t="str">
        <f t="shared" si="41"/>
        <v/>
      </c>
      <c r="BT42" s="28"/>
      <c r="BU42" s="28" t="str">
        <f t="shared" si="42"/>
        <v/>
      </c>
      <c r="BV42" s="29"/>
      <c r="BW42" s="30"/>
      <c r="BX42" s="31"/>
      <c r="BY42" s="28" t="str">
        <f t="shared" si="43"/>
        <v/>
      </c>
      <c r="BZ42" s="28"/>
      <c r="CA42" s="28" t="str">
        <f t="shared" si="44"/>
        <v/>
      </c>
      <c r="CB42" s="28"/>
      <c r="CC42" s="28" t="str">
        <f t="shared" si="45"/>
        <v/>
      </c>
      <c r="CD42" s="29"/>
      <c r="CE42" s="25"/>
      <c r="CF42" s="25"/>
      <c r="CG42" s="28" t="str">
        <f t="shared" si="46"/>
        <v/>
      </c>
      <c r="CH42" s="28"/>
      <c r="CI42" s="28" t="str">
        <f t="shared" si="47"/>
        <v/>
      </c>
      <c r="CJ42" s="28"/>
      <c r="CK42" s="28" t="str">
        <f t="shared" si="48"/>
        <v/>
      </c>
      <c r="CL42" s="29"/>
    </row>
    <row r="43" spans="1:90" s="238" customFormat="1" ht="27" customHeight="1" x14ac:dyDescent="0.25">
      <c r="A43" s="52"/>
      <c r="B43" s="52"/>
      <c r="C43" s="21" t="s">
        <v>72</v>
      </c>
      <c r="D43" s="100" t="str">
        <f>J43</f>
        <v>Le traitement de la demande</v>
      </c>
      <c r="E43" s="52"/>
      <c r="F43" s="15"/>
      <c r="G43" s="20"/>
      <c r="H43" s="57"/>
      <c r="I43" s="67" t="str">
        <f>IF(G43&lt;&gt;"",MAX(I$1:I42)+1,"")</f>
        <v/>
      </c>
      <c r="J43" s="309" t="s">
        <v>83</v>
      </c>
      <c r="K43" s="310"/>
      <c r="L43" s="33"/>
      <c r="M43" s="372"/>
      <c r="N43" s="24" t="str">
        <f t="shared" si="178"/>
        <v/>
      </c>
      <c r="O43" s="54"/>
      <c r="P43" s="350"/>
      <c r="Q43" s="54"/>
      <c r="R43" s="34"/>
      <c r="S43" s="34"/>
      <c r="T43" s="34"/>
      <c r="U43" s="34"/>
      <c r="V43" s="34"/>
      <c r="W43" s="34"/>
      <c r="X43" s="34"/>
      <c r="Y43" s="34"/>
      <c r="Z43" s="55"/>
      <c r="AA43" s="56"/>
      <c r="AB43" s="56"/>
      <c r="AC43" s="39" t="str">
        <f t="shared" si="25"/>
        <v/>
      </c>
      <c r="AD43" s="39"/>
      <c r="AE43" s="39" t="str">
        <f t="shared" si="26"/>
        <v/>
      </c>
      <c r="AF43" s="39"/>
      <c r="AG43" s="39" t="str">
        <f t="shared" si="27"/>
        <v/>
      </c>
      <c r="AH43" s="37"/>
      <c r="AI43" s="38"/>
      <c r="AJ43" s="39"/>
      <c r="AK43" s="39" t="str">
        <f t="shared" si="28"/>
        <v/>
      </c>
      <c r="AL43" s="39"/>
      <c r="AM43" s="39" t="str">
        <f t="shared" si="29"/>
        <v/>
      </c>
      <c r="AN43" s="39"/>
      <c r="AO43" s="39" t="str">
        <f t="shared" si="30"/>
        <v/>
      </c>
      <c r="AP43" s="37"/>
      <c r="AQ43" s="38"/>
      <c r="AR43" s="39"/>
      <c r="AS43" s="39" t="str">
        <f t="shared" si="31"/>
        <v/>
      </c>
      <c r="AT43" s="39"/>
      <c r="AU43" s="39" t="str">
        <f t="shared" si="32"/>
        <v/>
      </c>
      <c r="AV43" s="39"/>
      <c r="AW43" s="39" t="str">
        <f t="shared" si="33"/>
        <v/>
      </c>
      <c r="AX43" s="37"/>
      <c r="AY43" s="38"/>
      <c r="AZ43" s="39"/>
      <c r="BA43" s="39" t="str">
        <f t="shared" si="34"/>
        <v/>
      </c>
      <c r="BB43" s="39"/>
      <c r="BC43" s="39" t="str">
        <f t="shared" si="35"/>
        <v/>
      </c>
      <c r="BD43" s="39"/>
      <c r="BE43" s="39" t="str">
        <f t="shared" si="36"/>
        <v/>
      </c>
      <c r="BF43" s="37"/>
      <c r="BG43" s="38"/>
      <c r="BH43" s="34"/>
      <c r="BI43" s="39" t="str">
        <f t="shared" si="37"/>
        <v/>
      </c>
      <c r="BJ43" s="39"/>
      <c r="BK43" s="39" t="str">
        <f t="shared" si="38"/>
        <v/>
      </c>
      <c r="BL43" s="39"/>
      <c r="BM43" s="39" t="str">
        <f t="shared" si="39"/>
        <v/>
      </c>
      <c r="BN43" s="37"/>
      <c r="BO43" s="38"/>
      <c r="BP43" s="34"/>
      <c r="BQ43" s="39" t="str">
        <f t="shared" si="40"/>
        <v/>
      </c>
      <c r="BR43" s="39"/>
      <c r="BS43" s="39" t="str">
        <f t="shared" si="41"/>
        <v/>
      </c>
      <c r="BT43" s="39"/>
      <c r="BU43" s="39" t="str">
        <f t="shared" si="42"/>
        <v/>
      </c>
      <c r="BV43" s="37"/>
      <c r="BW43" s="38"/>
      <c r="BX43" s="40"/>
      <c r="BY43" s="39" t="str">
        <f t="shared" si="43"/>
        <v/>
      </c>
      <c r="BZ43" s="39"/>
      <c r="CA43" s="39" t="str">
        <f t="shared" si="44"/>
        <v/>
      </c>
      <c r="CB43" s="39"/>
      <c r="CC43" s="39" t="str">
        <f t="shared" si="45"/>
        <v/>
      </c>
      <c r="CD43" s="37"/>
      <c r="CE43" s="41"/>
      <c r="CF43" s="41"/>
      <c r="CG43" s="39" t="str">
        <f t="shared" si="46"/>
        <v/>
      </c>
      <c r="CH43" s="39"/>
      <c r="CI43" s="39" t="str">
        <f t="shared" si="47"/>
        <v/>
      </c>
      <c r="CJ43" s="39"/>
      <c r="CK43" s="39" t="str">
        <f t="shared" si="48"/>
        <v/>
      </c>
      <c r="CL43" s="37"/>
    </row>
    <row r="44" spans="1:90" ht="33" customHeight="1" x14ac:dyDescent="0.25">
      <c r="A44" s="20"/>
      <c r="B44" s="20" t="s">
        <v>28</v>
      </c>
      <c r="C44" s="21" t="s">
        <v>72</v>
      </c>
      <c r="D44" s="100" t="s">
        <v>83</v>
      </c>
      <c r="E44" s="20"/>
      <c r="F44" s="15"/>
      <c r="G44" s="20">
        <f t="shared" ref="G44:G49" si="184">IF(H44="Information et Communication",1,IF(H44="Savoir-faire Savoir-être",2,IF(H44="Confort et hygiène",3,IF(H44="Qualité de la prestation",5,IF(H44="Développement Durable",4)))))</f>
        <v>2</v>
      </c>
      <c r="H44" s="22" t="s">
        <v>75</v>
      </c>
      <c r="I44" s="23">
        <f>IF(G44&lt;&gt;"",MAX(I$1:I43)+1,"")</f>
        <v>37</v>
      </c>
      <c r="J44" s="242" t="s">
        <v>768</v>
      </c>
      <c r="K44" s="243">
        <v>1</v>
      </c>
      <c r="L44" s="244" t="s">
        <v>30</v>
      </c>
      <c r="M44" s="245"/>
      <c r="N44" s="246" t="str">
        <f t="shared" si="178"/>
        <v/>
      </c>
      <c r="O44" s="242" t="s">
        <v>84</v>
      </c>
      <c r="P44" s="351" t="s">
        <v>78</v>
      </c>
      <c r="Q44" s="23"/>
      <c r="R44" s="25"/>
      <c r="S44" s="26">
        <f t="shared" ref="S44:S49" si="185">K44</f>
        <v>1</v>
      </c>
      <c r="T44" s="26">
        <f t="shared" ref="T44:T49" si="186">IF(L44="OUI",1,IF(L44="NON",0,IF(L44="Non Mesuré","",0)))</f>
        <v>1</v>
      </c>
      <c r="U44" s="26">
        <f t="shared" ref="U44:U49" si="187">IF(L44&lt;&gt;"Non Mesuré",S44*T44,"")</f>
        <v>1</v>
      </c>
      <c r="V44" s="26"/>
      <c r="W44" s="26">
        <f t="shared" ref="W44:W49" si="188">IF(L44="Non Mesuré",S44,0)</f>
        <v>0</v>
      </c>
      <c r="X44" s="26"/>
      <c r="Y44" s="26">
        <f t="shared" ref="Y44:Y49" si="189">S44-W44</f>
        <v>1</v>
      </c>
      <c r="Z44" s="26"/>
      <c r="AA44" s="27"/>
      <c r="AB44" s="27"/>
      <c r="AC44" s="28" t="str">
        <f t="shared" si="25"/>
        <v/>
      </c>
      <c r="AD44" s="28"/>
      <c r="AE44" s="28" t="str">
        <f t="shared" si="26"/>
        <v/>
      </c>
      <c r="AF44" s="28"/>
      <c r="AG44" s="28" t="str">
        <f t="shared" si="27"/>
        <v/>
      </c>
      <c r="AH44" s="29"/>
      <c r="AI44" s="30"/>
      <c r="AJ44" s="28"/>
      <c r="AK44" s="28">
        <f t="shared" si="28"/>
        <v>1</v>
      </c>
      <c r="AL44" s="28"/>
      <c r="AM44" s="28">
        <f t="shared" si="29"/>
        <v>0</v>
      </c>
      <c r="AN44" s="28"/>
      <c r="AO44" s="28">
        <f t="shared" si="30"/>
        <v>1</v>
      </c>
      <c r="AP44" s="29"/>
      <c r="AQ44" s="30"/>
      <c r="AR44" s="28"/>
      <c r="AS44" s="28" t="str">
        <f t="shared" si="31"/>
        <v/>
      </c>
      <c r="AT44" s="28"/>
      <c r="AU44" s="28" t="str">
        <f t="shared" si="32"/>
        <v/>
      </c>
      <c r="AV44" s="28"/>
      <c r="AW44" s="28" t="str">
        <f t="shared" si="33"/>
        <v/>
      </c>
      <c r="AX44" s="29"/>
      <c r="AY44" s="30"/>
      <c r="AZ44" s="28"/>
      <c r="BA44" s="28" t="str">
        <f t="shared" si="34"/>
        <v/>
      </c>
      <c r="BB44" s="28"/>
      <c r="BC44" s="28" t="str">
        <f t="shared" si="35"/>
        <v/>
      </c>
      <c r="BD44" s="28"/>
      <c r="BE44" s="28" t="str">
        <f t="shared" si="36"/>
        <v/>
      </c>
      <c r="BF44" s="29"/>
      <c r="BG44" s="30"/>
      <c r="BH44" s="26"/>
      <c r="BI44" s="28" t="str">
        <f t="shared" si="37"/>
        <v/>
      </c>
      <c r="BJ44" s="28"/>
      <c r="BK44" s="28" t="str">
        <f t="shared" si="38"/>
        <v/>
      </c>
      <c r="BL44" s="28"/>
      <c r="BM44" s="28" t="str">
        <f t="shared" si="39"/>
        <v/>
      </c>
      <c r="BN44" s="29"/>
      <c r="BO44" s="30"/>
      <c r="BP44" s="26"/>
      <c r="BQ44" s="28" t="str">
        <f t="shared" si="40"/>
        <v/>
      </c>
      <c r="BR44" s="28"/>
      <c r="BS44" s="28" t="str">
        <f t="shared" si="41"/>
        <v/>
      </c>
      <c r="BT44" s="28"/>
      <c r="BU44" s="28" t="str">
        <f t="shared" si="42"/>
        <v/>
      </c>
      <c r="BV44" s="29"/>
      <c r="BW44" s="30"/>
      <c r="BX44" s="31"/>
      <c r="BY44" s="28" t="str">
        <f t="shared" si="43"/>
        <v/>
      </c>
      <c r="BZ44" s="28"/>
      <c r="CA44" s="28" t="str">
        <f t="shared" si="44"/>
        <v/>
      </c>
      <c r="CB44" s="28"/>
      <c r="CC44" s="28" t="str">
        <f t="shared" si="45"/>
        <v/>
      </c>
      <c r="CD44" s="29"/>
      <c r="CE44" s="25"/>
      <c r="CF44" s="25"/>
      <c r="CG44" s="28" t="str">
        <f t="shared" si="46"/>
        <v/>
      </c>
      <c r="CH44" s="28"/>
      <c r="CI44" s="28" t="str">
        <f t="shared" si="47"/>
        <v/>
      </c>
      <c r="CJ44" s="28"/>
      <c r="CK44" s="28" t="str">
        <f t="shared" si="48"/>
        <v/>
      </c>
      <c r="CL44" s="29"/>
    </row>
    <row r="45" spans="1:90" ht="90" customHeight="1" x14ac:dyDescent="0.25">
      <c r="A45" s="20"/>
      <c r="B45" s="20" t="s">
        <v>28</v>
      </c>
      <c r="C45" s="21" t="s">
        <v>72</v>
      </c>
      <c r="D45" s="100" t="s">
        <v>83</v>
      </c>
      <c r="E45" s="20"/>
      <c r="F45" s="15"/>
      <c r="G45" s="20">
        <f t="shared" si="184"/>
        <v>2</v>
      </c>
      <c r="H45" s="22" t="s">
        <v>75</v>
      </c>
      <c r="I45" s="23">
        <f>IF(G45&lt;&gt;"",MAX(I$1:I44)+1,"")</f>
        <v>38</v>
      </c>
      <c r="J45" s="252" t="s">
        <v>85</v>
      </c>
      <c r="K45" s="253">
        <v>3</v>
      </c>
      <c r="L45" s="254" t="s">
        <v>30</v>
      </c>
      <c r="M45" s="255"/>
      <c r="N45" s="256" t="str">
        <f t="shared" si="178"/>
        <v>oui</v>
      </c>
      <c r="O45" s="252" t="s">
        <v>727</v>
      </c>
      <c r="P45" s="351" t="s">
        <v>78</v>
      </c>
      <c r="Q45" s="23"/>
      <c r="R45" s="25"/>
      <c r="S45" s="26">
        <f t="shared" si="185"/>
        <v>3</v>
      </c>
      <c r="T45" s="26">
        <f t="shared" si="186"/>
        <v>1</v>
      </c>
      <c r="U45" s="26">
        <f t="shared" si="187"/>
        <v>3</v>
      </c>
      <c r="V45" s="26"/>
      <c r="W45" s="26">
        <f t="shared" si="188"/>
        <v>0</v>
      </c>
      <c r="X45" s="26"/>
      <c r="Y45" s="26">
        <f t="shared" si="189"/>
        <v>3</v>
      </c>
      <c r="Z45" s="26"/>
      <c r="AA45" s="27"/>
      <c r="AB45" s="27"/>
      <c r="AC45" s="28" t="str">
        <f t="shared" si="25"/>
        <v/>
      </c>
      <c r="AD45" s="28"/>
      <c r="AE45" s="28" t="str">
        <f t="shared" si="26"/>
        <v/>
      </c>
      <c r="AF45" s="28"/>
      <c r="AG45" s="28" t="str">
        <f t="shared" si="27"/>
        <v/>
      </c>
      <c r="AH45" s="29"/>
      <c r="AI45" s="30"/>
      <c r="AJ45" s="28"/>
      <c r="AK45" s="28">
        <f t="shared" si="28"/>
        <v>3</v>
      </c>
      <c r="AL45" s="28"/>
      <c r="AM45" s="28">
        <f t="shared" si="29"/>
        <v>0</v>
      </c>
      <c r="AN45" s="28"/>
      <c r="AO45" s="28">
        <f t="shared" si="30"/>
        <v>3</v>
      </c>
      <c r="AP45" s="29"/>
      <c r="AQ45" s="30"/>
      <c r="AR45" s="28"/>
      <c r="AS45" s="28" t="str">
        <f t="shared" si="31"/>
        <v/>
      </c>
      <c r="AT45" s="28"/>
      <c r="AU45" s="28" t="str">
        <f t="shared" si="32"/>
        <v/>
      </c>
      <c r="AV45" s="28"/>
      <c r="AW45" s="28" t="str">
        <f t="shared" si="33"/>
        <v/>
      </c>
      <c r="AX45" s="29"/>
      <c r="AY45" s="30"/>
      <c r="AZ45" s="28"/>
      <c r="BA45" s="28" t="str">
        <f t="shared" si="34"/>
        <v/>
      </c>
      <c r="BB45" s="28"/>
      <c r="BC45" s="28" t="str">
        <f t="shared" si="35"/>
        <v/>
      </c>
      <c r="BD45" s="28"/>
      <c r="BE45" s="28" t="str">
        <f t="shared" si="36"/>
        <v/>
      </c>
      <c r="BF45" s="29"/>
      <c r="BG45" s="30"/>
      <c r="BH45" s="26"/>
      <c r="BI45" s="28" t="str">
        <f t="shared" si="37"/>
        <v/>
      </c>
      <c r="BJ45" s="28"/>
      <c r="BK45" s="28" t="str">
        <f t="shared" si="38"/>
        <v/>
      </c>
      <c r="BL45" s="28"/>
      <c r="BM45" s="28" t="str">
        <f t="shared" si="39"/>
        <v/>
      </c>
      <c r="BN45" s="29"/>
      <c r="BO45" s="30"/>
      <c r="BP45" s="26"/>
      <c r="BQ45" s="28" t="str">
        <f t="shared" si="40"/>
        <v/>
      </c>
      <c r="BR45" s="28"/>
      <c r="BS45" s="28" t="str">
        <f t="shared" si="41"/>
        <v/>
      </c>
      <c r="BT45" s="28"/>
      <c r="BU45" s="28" t="str">
        <f t="shared" si="42"/>
        <v/>
      </c>
      <c r="BV45" s="29"/>
      <c r="BW45" s="30"/>
      <c r="BX45" s="31"/>
      <c r="BY45" s="28" t="str">
        <f t="shared" si="43"/>
        <v/>
      </c>
      <c r="BZ45" s="28"/>
      <c r="CA45" s="28" t="str">
        <f t="shared" si="44"/>
        <v/>
      </c>
      <c r="CB45" s="28"/>
      <c r="CC45" s="28" t="str">
        <f t="shared" si="45"/>
        <v/>
      </c>
      <c r="CD45" s="29"/>
      <c r="CE45" s="25"/>
      <c r="CF45" s="25"/>
      <c r="CG45" s="28" t="str">
        <f t="shared" si="46"/>
        <v/>
      </c>
      <c r="CH45" s="28"/>
      <c r="CI45" s="28" t="str">
        <f t="shared" si="47"/>
        <v/>
      </c>
      <c r="CJ45" s="28"/>
      <c r="CK45" s="28" t="str">
        <f t="shared" si="48"/>
        <v/>
      </c>
      <c r="CL45" s="29"/>
    </row>
    <row r="46" spans="1:90" ht="58.5" customHeight="1" x14ac:dyDescent="0.25">
      <c r="A46" s="20"/>
      <c r="B46" s="20" t="s">
        <v>28</v>
      </c>
      <c r="C46" s="21" t="s">
        <v>72</v>
      </c>
      <c r="D46" s="100" t="s">
        <v>83</v>
      </c>
      <c r="E46" s="20"/>
      <c r="F46" s="15"/>
      <c r="G46" s="20">
        <f t="shared" si="184"/>
        <v>2</v>
      </c>
      <c r="H46" s="22" t="s">
        <v>75</v>
      </c>
      <c r="I46" s="23">
        <f>IF(G46&lt;&gt;"",MAX(I$1:I45)+1,"")</f>
        <v>39</v>
      </c>
      <c r="J46" s="252" t="s">
        <v>86</v>
      </c>
      <c r="K46" s="253">
        <v>3</v>
      </c>
      <c r="L46" s="254" t="s">
        <v>30</v>
      </c>
      <c r="M46" s="255"/>
      <c r="N46" s="256" t="str">
        <f t="shared" si="178"/>
        <v/>
      </c>
      <c r="O46" s="252" t="s">
        <v>87</v>
      </c>
      <c r="P46" s="351" t="s">
        <v>78</v>
      </c>
      <c r="Q46" s="23"/>
      <c r="R46" s="25"/>
      <c r="S46" s="26">
        <f t="shared" si="185"/>
        <v>3</v>
      </c>
      <c r="T46" s="26">
        <f t="shared" si="186"/>
        <v>1</v>
      </c>
      <c r="U46" s="26">
        <f t="shared" si="187"/>
        <v>3</v>
      </c>
      <c r="V46" s="26"/>
      <c r="W46" s="26">
        <f t="shared" si="188"/>
        <v>0</v>
      </c>
      <c r="X46" s="26"/>
      <c r="Y46" s="26">
        <f t="shared" si="189"/>
        <v>3</v>
      </c>
      <c r="Z46" s="26"/>
      <c r="AA46" s="27"/>
      <c r="AB46" s="27"/>
      <c r="AC46" s="28" t="str">
        <f t="shared" si="25"/>
        <v/>
      </c>
      <c r="AD46" s="28"/>
      <c r="AE46" s="28" t="str">
        <f t="shared" si="26"/>
        <v/>
      </c>
      <c r="AF46" s="28"/>
      <c r="AG46" s="28" t="str">
        <f t="shared" si="27"/>
        <v/>
      </c>
      <c r="AH46" s="29"/>
      <c r="AI46" s="30"/>
      <c r="AJ46" s="28"/>
      <c r="AK46" s="28">
        <f t="shared" si="28"/>
        <v>3</v>
      </c>
      <c r="AL46" s="28"/>
      <c r="AM46" s="28">
        <f t="shared" si="29"/>
        <v>0</v>
      </c>
      <c r="AN46" s="28"/>
      <c r="AO46" s="28">
        <f t="shared" si="30"/>
        <v>3</v>
      </c>
      <c r="AP46" s="29"/>
      <c r="AQ46" s="30"/>
      <c r="AR46" s="28"/>
      <c r="AS46" s="28" t="str">
        <f t="shared" si="31"/>
        <v/>
      </c>
      <c r="AT46" s="28"/>
      <c r="AU46" s="28" t="str">
        <f t="shared" si="32"/>
        <v/>
      </c>
      <c r="AV46" s="28"/>
      <c r="AW46" s="28" t="str">
        <f t="shared" si="33"/>
        <v/>
      </c>
      <c r="AX46" s="29"/>
      <c r="AY46" s="30"/>
      <c r="AZ46" s="28"/>
      <c r="BA46" s="28" t="str">
        <f t="shared" si="34"/>
        <v/>
      </c>
      <c r="BB46" s="28"/>
      <c r="BC46" s="28" t="str">
        <f t="shared" si="35"/>
        <v/>
      </c>
      <c r="BD46" s="28"/>
      <c r="BE46" s="28" t="str">
        <f t="shared" si="36"/>
        <v/>
      </c>
      <c r="BF46" s="29"/>
      <c r="BG46" s="30"/>
      <c r="BH46" s="26"/>
      <c r="BI46" s="28" t="str">
        <f t="shared" si="37"/>
        <v/>
      </c>
      <c r="BJ46" s="28"/>
      <c r="BK46" s="28" t="str">
        <f t="shared" si="38"/>
        <v/>
      </c>
      <c r="BL46" s="28"/>
      <c r="BM46" s="28" t="str">
        <f t="shared" si="39"/>
        <v/>
      </c>
      <c r="BN46" s="29"/>
      <c r="BO46" s="30"/>
      <c r="BP46" s="26"/>
      <c r="BQ46" s="28" t="str">
        <f t="shared" si="40"/>
        <v/>
      </c>
      <c r="BR46" s="28"/>
      <c r="BS46" s="28" t="str">
        <f t="shared" si="41"/>
        <v/>
      </c>
      <c r="BT46" s="28"/>
      <c r="BU46" s="28" t="str">
        <f t="shared" si="42"/>
        <v/>
      </c>
      <c r="BV46" s="29"/>
      <c r="BW46" s="30"/>
      <c r="BX46" s="31"/>
      <c r="BY46" s="28" t="str">
        <f t="shared" si="43"/>
        <v/>
      </c>
      <c r="BZ46" s="28"/>
      <c r="CA46" s="28" t="str">
        <f t="shared" si="44"/>
        <v/>
      </c>
      <c r="CB46" s="28"/>
      <c r="CC46" s="28" t="str">
        <f t="shared" si="45"/>
        <v/>
      </c>
      <c r="CD46" s="29"/>
      <c r="CE46" s="25"/>
      <c r="CF46" s="25"/>
      <c r="CG46" s="28" t="str">
        <f t="shared" si="46"/>
        <v/>
      </c>
      <c r="CH46" s="28"/>
      <c r="CI46" s="28" t="str">
        <f t="shared" si="47"/>
        <v/>
      </c>
      <c r="CJ46" s="28"/>
      <c r="CK46" s="28" t="str">
        <f t="shared" si="48"/>
        <v/>
      </c>
      <c r="CL46" s="29"/>
    </row>
    <row r="47" spans="1:90" ht="33" customHeight="1" x14ac:dyDescent="0.25">
      <c r="A47" s="20"/>
      <c r="B47" s="20" t="s">
        <v>28</v>
      </c>
      <c r="C47" s="21" t="s">
        <v>72</v>
      </c>
      <c r="D47" s="100" t="s">
        <v>83</v>
      </c>
      <c r="E47" s="20"/>
      <c r="F47" s="15"/>
      <c r="G47" s="20">
        <f t="shared" si="184"/>
        <v>2</v>
      </c>
      <c r="H47" s="22" t="s">
        <v>75</v>
      </c>
      <c r="I47" s="23">
        <f>IF(G47&lt;&gt;"",MAX(I$1:I46)+1,"")</f>
        <v>40</v>
      </c>
      <c r="J47" s="252" t="s">
        <v>88</v>
      </c>
      <c r="K47" s="253">
        <v>1</v>
      </c>
      <c r="L47" s="254" t="s">
        <v>30</v>
      </c>
      <c r="M47" s="255"/>
      <c r="N47" s="256" t="str">
        <f t="shared" si="178"/>
        <v/>
      </c>
      <c r="O47" s="252" t="s">
        <v>803</v>
      </c>
      <c r="P47" s="351" t="s">
        <v>78</v>
      </c>
      <c r="Q47" s="23"/>
      <c r="R47" s="25"/>
      <c r="S47" s="26">
        <f t="shared" si="185"/>
        <v>1</v>
      </c>
      <c r="T47" s="26">
        <f t="shared" si="186"/>
        <v>1</v>
      </c>
      <c r="U47" s="26">
        <f t="shared" si="187"/>
        <v>1</v>
      </c>
      <c r="V47" s="26"/>
      <c r="W47" s="26">
        <f t="shared" si="188"/>
        <v>0</v>
      </c>
      <c r="X47" s="26"/>
      <c r="Y47" s="26">
        <f t="shared" si="189"/>
        <v>1</v>
      </c>
      <c r="Z47" s="26"/>
      <c r="AA47" s="27"/>
      <c r="AB47" s="27"/>
      <c r="AC47" s="28" t="str">
        <f t="shared" si="25"/>
        <v/>
      </c>
      <c r="AD47" s="28"/>
      <c r="AE47" s="28" t="str">
        <f t="shared" si="26"/>
        <v/>
      </c>
      <c r="AF47" s="28"/>
      <c r="AG47" s="28" t="str">
        <f t="shared" si="27"/>
        <v/>
      </c>
      <c r="AH47" s="29"/>
      <c r="AI47" s="30"/>
      <c r="AJ47" s="28"/>
      <c r="AK47" s="28">
        <f t="shared" si="28"/>
        <v>1</v>
      </c>
      <c r="AL47" s="28"/>
      <c r="AM47" s="28">
        <f t="shared" si="29"/>
        <v>0</v>
      </c>
      <c r="AN47" s="28"/>
      <c r="AO47" s="28">
        <f t="shared" si="30"/>
        <v>1</v>
      </c>
      <c r="AP47" s="29"/>
      <c r="AQ47" s="30"/>
      <c r="AR47" s="28"/>
      <c r="AS47" s="28" t="str">
        <f t="shared" si="31"/>
        <v/>
      </c>
      <c r="AT47" s="28"/>
      <c r="AU47" s="28" t="str">
        <f t="shared" si="32"/>
        <v/>
      </c>
      <c r="AV47" s="28"/>
      <c r="AW47" s="28" t="str">
        <f t="shared" si="33"/>
        <v/>
      </c>
      <c r="AX47" s="29"/>
      <c r="AY47" s="30"/>
      <c r="AZ47" s="28"/>
      <c r="BA47" s="28" t="str">
        <f t="shared" si="34"/>
        <v/>
      </c>
      <c r="BB47" s="28"/>
      <c r="BC47" s="28" t="str">
        <f t="shared" si="35"/>
        <v/>
      </c>
      <c r="BD47" s="28"/>
      <c r="BE47" s="28" t="str">
        <f t="shared" si="36"/>
        <v/>
      </c>
      <c r="BF47" s="29"/>
      <c r="BG47" s="30"/>
      <c r="BH47" s="26"/>
      <c r="BI47" s="28" t="str">
        <f t="shared" si="37"/>
        <v/>
      </c>
      <c r="BJ47" s="28"/>
      <c r="BK47" s="28" t="str">
        <f t="shared" si="38"/>
        <v/>
      </c>
      <c r="BL47" s="28"/>
      <c r="BM47" s="28" t="str">
        <f t="shared" si="39"/>
        <v/>
      </c>
      <c r="BN47" s="29"/>
      <c r="BO47" s="30"/>
      <c r="BP47" s="26"/>
      <c r="BQ47" s="28" t="str">
        <f t="shared" si="40"/>
        <v/>
      </c>
      <c r="BR47" s="28"/>
      <c r="BS47" s="28" t="str">
        <f t="shared" si="41"/>
        <v/>
      </c>
      <c r="BT47" s="28"/>
      <c r="BU47" s="28" t="str">
        <f t="shared" si="42"/>
        <v/>
      </c>
      <c r="BV47" s="29"/>
      <c r="BW47" s="30"/>
      <c r="BX47" s="31"/>
      <c r="BY47" s="28" t="str">
        <f t="shared" si="43"/>
        <v/>
      </c>
      <c r="BZ47" s="28"/>
      <c r="CA47" s="28" t="str">
        <f t="shared" si="44"/>
        <v/>
      </c>
      <c r="CB47" s="28"/>
      <c r="CC47" s="28" t="str">
        <f t="shared" si="45"/>
        <v/>
      </c>
      <c r="CD47" s="29"/>
      <c r="CE47" s="25"/>
      <c r="CF47" s="25"/>
      <c r="CG47" s="28" t="str">
        <f t="shared" si="46"/>
        <v/>
      </c>
      <c r="CH47" s="28"/>
      <c r="CI47" s="28" t="str">
        <f t="shared" si="47"/>
        <v/>
      </c>
      <c r="CJ47" s="28"/>
      <c r="CK47" s="28" t="str">
        <f t="shared" si="48"/>
        <v/>
      </c>
      <c r="CL47" s="29"/>
    </row>
    <row r="48" spans="1:90" ht="33" customHeight="1" x14ac:dyDescent="0.25">
      <c r="A48" s="20"/>
      <c r="B48" s="20" t="s">
        <v>28</v>
      </c>
      <c r="C48" s="21" t="s">
        <v>72</v>
      </c>
      <c r="D48" s="100" t="s">
        <v>83</v>
      </c>
      <c r="E48" s="20"/>
      <c r="F48" s="15"/>
      <c r="G48" s="20">
        <f t="shared" si="184"/>
        <v>2</v>
      </c>
      <c r="H48" s="22" t="s">
        <v>75</v>
      </c>
      <c r="I48" s="23">
        <f>IF(G48&lt;&gt;"",MAX(I$1:I47)+1,"")</f>
        <v>41</v>
      </c>
      <c r="J48" s="252" t="s">
        <v>89</v>
      </c>
      <c r="K48" s="253">
        <v>3</v>
      </c>
      <c r="L48" s="254" t="s">
        <v>30</v>
      </c>
      <c r="M48" s="255"/>
      <c r="N48" s="256" t="str">
        <f t="shared" si="178"/>
        <v/>
      </c>
      <c r="O48" s="252" t="s">
        <v>90</v>
      </c>
      <c r="P48" s="351" t="s">
        <v>78</v>
      </c>
      <c r="Q48" s="23"/>
      <c r="R48" s="25"/>
      <c r="S48" s="26">
        <f t="shared" si="185"/>
        <v>3</v>
      </c>
      <c r="T48" s="26">
        <f t="shared" si="186"/>
        <v>1</v>
      </c>
      <c r="U48" s="26">
        <f t="shared" si="187"/>
        <v>3</v>
      </c>
      <c r="V48" s="26"/>
      <c r="W48" s="26">
        <f t="shared" si="188"/>
        <v>0</v>
      </c>
      <c r="X48" s="26"/>
      <c r="Y48" s="26">
        <f t="shared" si="189"/>
        <v>3</v>
      </c>
      <c r="Z48" s="26"/>
      <c r="AA48" s="27"/>
      <c r="AB48" s="27"/>
      <c r="AC48" s="28" t="str">
        <f t="shared" si="25"/>
        <v/>
      </c>
      <c r="AD48" s="28"/>
      <c r="AE48" s="28" t="str">
        <f t="shared" si="26"/>
        <v/>
      </c>
      <c r="AF48" s="28"/>
      <c r="AG48" s="28" t="str">
        <f t="shared" si="27"/>
        <v/>
      </c>
      <c r="AH48" s="29"/>
      <c r="AI48" s="30"/>
      <c r="AJ48" s="28"/>
      <c r="AK48" s="28">
        <f t="shared" si="28"/>
        <v>3</v>
      </c>
      <c r="AL48" s="28"/>
      <c r="AM48" s="28">
        <f t="shared" si="29"/>
        <v>0</v>
      </c>
      <c r="AN48" s="28"/>
      <c r="AO48" s="28">
        <f t="shared" si="30"/>
        <v>3</v>
      </c>
      <c r="AP48" s="29"/>
      <c r="AQ48" s="30"/>
      <c r="AR48" s="28"/>
      <c r="AS48" s="28" t="str">
        <f t="shared" si="31"/>
        <v/>
      </c>
      <c r="AT48" s="28"/>
      <c r="AU48" s="28" t="str">
        <f t="shared" si="32"/>
        <v/>
      </c>
      <c r="AV48" s="28"/>
      <c r="AW48" s="28" t="str">
        <f t="shared" si="33"/>
        <v/>
      </c>
      <c r="AX48" s="29"/>
      <c r="AY48" s="30"/>
      <c r="AZ48" s="28"/>
      <c r="BA48" s="28" t="str">
        <f t="shared" si="34"/>
        <v/>
      </c>
      <c r="BB48" s="28"/>
      <c r="BC48" s="28" t="str">
        <f t="shared" si="35"/>
        <v/>
      </c>
      <c r="BD48" s="28"/>
      <c r="BE48" s="28" t="str">
        <f t="shared" si="36"/>
        <v/>
      </c>
      <c r="BF48" s="29"/>
      <c r="BG48" s="30"/>
      <c r="BH48" s="26"/>
      <c r="BI48" s="28" t="str">
        <f t="shared" si="37"/>
        <v/>
      </c>
      <c r="BJ48" s="28"/>
      <c r="BK48" s="28" t="str">
        <f t="shared" si="38"/>
        <v/>
      </c>
      <c r="BL48" s="28"/>
      <c r="BM48" s="28" t="str">
        <f t="shared" si="39"/>
        <v/>
      </c>
      <c r="BN48" s="29"/>
      <c r="BO48" s="30"/>
      <c r="BP48" s="26"/>
      <c r="BQ48" s="28" t="str">
        <f t="shared" si="40"/>
        <v/>
      </c>
      <c r="BR48" s="28"/>
      <c r="BS48" s="28" t="str">
        <f t="shared" si="41"/>
        <v/>
      </c>
      <c r="BT48" s="28"/>
      <c r="BU48" s="28" t="str">
        <f t="shared" si="42"/>
        <v/>
      </c>
      <c r="BV48" s="29"/>
      <c r="BW48" s="30"/>
      <c r="BX48" s="31"/>
      <c r="BY48" s="28" t="str">
        <f t="shared" si="43"/>
        <v/>
      </c>
      <c r="BZ48" s="28"/>
      <c r="CA48" s="28" t="str">
        <f t="shared" si="44"/>
        <v/>
      </c>
      <c r="CB48" s="28"/>
      <c r="CC48" s="28" t="str">
        <f t="shared" si="45"/>
        <v/>
      </c>
      <c r="CD48" s="29"/>
      <c r="CE48" s="25"/>
      <c r="CF48" s="25"/>
      <c r="CG48" s="28" t="str">
        <f t="shared" si="46"/>
        <v/>
      </c>
      <c r="CH48" s="28"/>
      <c r="CI48" s="28" t="str">
        <f t="shared" si="47"/>
        <v/>
      </c>
      <c r="CJ48" s="28"/>
      <c r="CK48" s="28" t="str">
        <f t="shared" si="48"/>
        <v/>
      </c>
      <c r="CL48" s="29"/>
    </row>
    <row r="49" spans="1:90" ht="57" customHeight="1" x14ac:dyDescent="0.25">
      <c r="A49" s="52"/>
      <c r="B49" s="20" t="s">
        <v>28</v>
      </c>
      <c r="C49" s="21" t="s">
        <v>72</v>
      </c>
      <c r="D49" s="100" t="s">
        <v>83</v>
      </c>
      <c r="E49" s="20"/>
      <c r="F49" s="15"/>
      <c r="G49" s="20">
        <f t="shared" si="184"/>
        <v>2</v>
      </c>
      <c r="H49" s="22" t="s">
        <v>75</v>
      </c>
      <c r="I49" s="23">
        <f>IF(G49&lt;&gt;"",MAX(I$1:I48)+1,"")</f>
        <v>42</v>
      </c>
      <c r="J49" s="247" t="s">
        <v>701</v>
      </c>
      <c r="K49" s="248">
        <v>9</v>
      </c>
      <c r="L49" s="249" t="s">
        <v>30</v>
      </c>
      <c r="M49" s="250"/>
      <c r="N49" s="251" t="str">
        <f t="shared" si="178"/>
        <v>oui</v>
      </c>
      <c r="O49" s="233" t="s">
        <v>91</v>
      </c>
      <c r="P49" s="351" t="s">
        <v>78</v>
      </c>
      <c r="Q49" s="54"/>
      <c r="R49" s="34"/>
      <c r="S49" s="26">
        <f t="shared" si="185"/>
        <v>9</v>
      </c>
      <c r="T49" s="26">
        <f t="shared" si="186"/>
        <v>1</v>
      </c>
      <c r="U49" s="26">
        <f t="shared" si="187"/>
        <v>9</v>
      </c>
      <c r="V49" s="26"/>
      <c r="W49" s="26">
        <f t="shared" si="188"/>
        <v>0</v>
      </c>
      <c r="X49" s="26"/>
      <c r="Y49" s="26">
        <f t="shared" si="189"/>
        <v>9</v>
      </c>
      <c r="Z49" s="34"/>
      <c r="AA49" s="36"/>
      <c r="AB49" s="36"/>
      <c r="AC49" s="28" t="str">
        <f t="shared" si="25"/>
        <v/>
      </c>
      <c r="AD49" s="28"/>
      <c r="AE49" s="28" t="str">
        <f t="shared" si="26"/>
        <v/>
      </c>
      <c r="AF49" s="28"/>
      <c r="AG49" s="28" t="str">
        <f t="shared" si="27"/>
        <v/>
      </c>
      <c r="AH49" s="29"/>
      <c r="AI49" s="30"/>
      <c r="AJ49" s="28"/>
      <c r="AK49" s="28">
        <f t="shared" si="28"/>
        <v>9</v>
      </c>
      <c r="AL49" s="28"/>
      <c r="AM49" s="28">
        <f t="shared" si="29"/>
        <v>0</v>
      </c>
      <c r="AN49" s="28"/>
      <c r="AO49" s="28">
        <f t="shared" si="30"/>
        <v>9</v>
      </c>
      <c r="AP49" s="29"/>
      <c r="AQ49" s="30"/>
      <c r="AR49" s="28"/>
      <c r="AS49" s="28" t="str">
        <f t="shared" si="31"/>
        <v/>
      </c>
      <c r="AT49" s="28"/>
      <c r="AU49" s="28" t="str">
        <f t="shared" si="32"/>
        <v/>
      </c>
      <c r="AV49" s="28"/>
      <c r="AW49" s="28" t="str">
        <f t="shared" si="33"/>
        <v/>
      </c>
      <c r="AX49" s="29"/>
      <c r="AY49" s="30"/>
      <c r="AZ49" s="28"/>
      <c r="BA49" s="28" t="str">
        <f t="shared" si="34"/>
        <v/>
      </c>
      <c r="BB49" s="28"/>
      <c r="BC49" s="28" t="str">
        <f t="shared" si="35"/>
        <v/>
      </c>
      <c r="BD49" s="28"/>
      <c r="BE49" s="28" t="str">
        <f t="shared" si="36"/>
        <v/>
      </c>
      <c r="BF49" s="29"/>
      <c r="BG49" s="30"/>
      <c r="BH49" s="26"/>
      <c r="BI49" s="28" t="str">
        <f t="shared" si="37"/>
        <v/>
      </c>
      <c r="BJ49" s="28"/>
      <c r="BK49" s="28" t="str">
        <f t="shared" si="38"/>
        <v/>
      </c>
      <c r="BL49" s="28"/>
      <c r="BM49" s="28" t="str">
        <f t="shared" si="39"/>
        <v/>
      </c>
      <c r="BN49" s="29"/>
      <c r="BO49" s="30"/>
      <c r="BP49" s="26"/>
      <c r="BQ49" s="28" t="str">
        <f t="shared" si="40"/>
        <v/>
      </c>
      <c r="BR49" s="28"/>
      <c r="BS49" s="28" t="str">
        <f t="shared" si="41"/>
        <v/>
      </c>
      <c r="BT49" s="28"/>
      <c r="BU49" s="28" t="str">
        <f t="shared" si="42"/>
        <v/>
      </c>
      <c r="BV49" s="29"/>
      <c r="BW49" s="30"/>
      <c r="BX49" s="31"/>
      <c r="BY49" s="28" t="str">
        <f t="shared" si="43"/>
        <v/>
      </c>
      <c r="BZ49" s="28"/>
      <c r="CA49" s="28" t="str">
        <f t="shared" si="44"/>
        <v/>
      </c>
      <c r="CB49" s="28"/>
      <c r="CC49" s="28" t="str">
        <f t="shared" si="45"/>
        <v/>
      </c>
      <c r="CD49" s="29"/>
      <c r="CE49" s="25"/>
      <c r="CF49" s="25"/>
      <c r="CG49" s="28" t="str">
        <f t="shared" si="46"/>
        <v/>
      </c>
      <c r="CH49" s="28"/>
      <c r="CI49" s="28" t="str">
        <f t="shared" si="47"/>
        <v/>
      </c>
      <c r="CJ49" s="28"/>
      <c r="CK49" s="28" t="str">
        <f t="shared" si="48"/>
        <v/>
      </c>
      <c r="CL49" s="29"/>
    </row>
    <row r="50" spans="1:90" s="238" customFormat="1" ht="27" customHeight="1" x14ac:dyDescent="0.25">
      <c r="A50" s="20"/>
      <c r="B50" s="20"/>
      <c r="C50" s="21" t="s">
        <v>72</v>
      </c>
      <c r="D50" s="100"/>
      <c r="E50" s="20"/>
      <c r="F50" s="15"/>
      <c r="G50" s="20"/>
      <c r="H50" s="22"/>
      <c r="I50" s="67" t="str">
        <f>IF(G50&lt;&gt;"",MAX(I$1:I49)+1,"")</f>
        <v/>
      </c>
      <c r="J50" s="309" t="s">
        <v>92</v>
      </c>
      <c r="K50" s="310"/>
      <c r="L50" s="33"/>
      <c r="M50" s="372"/>
      <c r="N50" s="24" t="str">
        <f t="shared" si="178"/>
        <v/>
      </c>
      <c r="O50" s="54"/>
      <c r="P50" s="350"/>
      <c r="Q50" s="67"/>
      <c r="R50" s="41"/>
      <c r="S50" s="34"/>
      <c r="T50" s="34"/>
      <c r="U50" s="34"/>
      <c r="V50" s="34"/>
      <c r="W50" s="34"/>
      <c r="X50" s="34"/>
      <c r="Y50" s="34"/>
      <c r="Z50" s="34"/>
      <c r="AA50" s="36"/>
      <c r="AB50" s="36"/>
      <c r="AC50" s="39" t="str">
        <f t="shared" si="25"/>
        <v/>
      </c>
      <c r="AD50" s="39"/>
      <c r="AE50" s="39" t="str">
        <f t="shared" si="26"/>
        <v/>
      </c>
      <c r="AF50" s="39"/>
      <c r="AG50" s="39" t="str">
        <f t="shared" si="27"/>
        <v/>
      </c>
      <c r="AH50" s="37"/>
      <c r="AI50" s="38"/>
      <c r="AJ50" s="39"/>
      <c r="AK50" s="39" t="str">
        <f t="shared" si="28"/>
        <v/>
      </c>
      <c r="AL50" s="39"/>
      <c r="AM50" s="39" t="str">
        <f t="shared" si="29"/>
        <v/>
      </c>
      <c r="AN50" s="39"/>
      <c r="AO50" s="39" t="str">
        <f t="shared" si="30"/>
        <v/>
      </c>
      <c r="AP50" s="37"/>
      <c r="AQ50" s="38"/>
      <c r="AR50" s="39"/>
      <c r="AS50" s="39" t="str">
        <f t="shared" si="31"/>
        <v/>
      </c>
      <c r="AT50" s="39"/>
      <c r="AU50" s="39" t="str">
        <f t="shared" si="32"/>
        <v/>
      </c>
      <c r="AV50" s="39"/>
      <c r="AW50" s="39" t="str">
        <f t="shared" si="33"/>
        <v/>
      </c>
      <c r="AX50" s="37"/>
      <c r="AY50" s="38"/>
      <c r="AZ50" s="39"/>
      <c r="BA50" s="39" t="str">
        <f t="shared" si="34"/>
        <v/>
      </c>
      <c r="BB50" s="39"/>
      <c r="BC50" s="39" t="str">
        <f t="shared" si="35"/>
        <v/>
      </c>
      <c r="BD50" s="39"/>
      <c r="BE50" s="39" t="str">
        <f t="shared" si="36"/>
        <v/>
      </c>
      <c r="BF50" s="37"/>
      <c r="BG50" s="38"/>
      <c r="BH50" s="34"/>
      <c r="BI50" s="39" t="str">
        <f t="shared" si="37"/>
        <v/>
      </c>
      <c r="BJ50" s="39"/>
      <c r="BK50" s="39" t="str">
        <f t="shared" si="38"/>
        <v/>
      </c>
      <c r="BL50" s="39"/>
      <c r="BM50" s="39" t="str">
        <f t="shared" si="39"/>
        <v/>
      </c>
      <c r="BN50" s="37"/>
      <c r="BO50" s="38"/>
      <c r="BP50" s="34"/>
      <c r="BQ50" s="39" t="str">
        <f t="shared" si="40"/>
        <v/>
      </c>
      <c r="BR50" s="39"/>
      <c r="BS50" s="39" t="str">
        <f t="shared" si="41"/>
        <v/>
      </c>
      <c r="BT50" s="39"/>
      <c r="BU50" s="39" t="str">
        <f t="shared" si="42"/>
        <v/>
      </c>
      <c r="BV50" s="37"/>
      <c r="BW50" s="38"/>
      <c r="BX50" s="40"/>
      <c r="BY50" s="39" t="str">
        <f t="shared" si="43"/>
        <v/>
      </c>
      <c r="BZ50" s="39"/>
      <c r="CA50" s="39" t="str">
        <f t="shared" si="44"/>
        <v/>
      </c>
      <c r="CB50" s="39"/>
      <c r="CC50" s="39" t="str">
        <f t="shared" si="45"/>
        <v/>
      </c>
      <c r="CD50" s="37"/>
      <c r="CE50" s="41"/>
      <c r="CF50" s="41"/>
      <c r="CG50" s="39" t="str">
        <f t="shared" si="46"/>
        <v/>
      </c>
      <c r="CH50" s="39"/>
      <c r="CI50" s="39" t="str">
        <f t="shared" si="47"/>
        <v/>
      </c>
      <c r="CJ50" s="39"/>
      <c r="CK50" s="39" t="str">
        <f t="shared" si="48"/>
        <v/>
      </c>
      <c r="CL50" s="37"/>
    </row>
    <row r="51" spans="1:90" ht="20.25" customHeight="1" x14ac:dyDescent="0.25">
      <c r="A51" s="20"/>
      <c r="B51" s="52" t="s">
        <v>28</v>
      </c>
      <c r="C51" s="21" t="s">
        <v>72</v>
      </c>
      <c r="D51" s="100" t="str">
        <f>J50</f>
        <v>La reformulation et la confirmation de la demande</v>
      </c>
      <c r="E51" s="20"/>
      <c r="F51" s="15"/>
      <c r="G51" s="20">
        <f>IF(H51="Information et Communication",1,IF(H51="Savoir-faire Savoir-être",2,IF(H51="Confort et hygiène",3,IF(H51="Qualité de la prestation",5,IF(H51="Développement Durable",4)))))</f>
        <v>2</v>
      </c>
      <c r="H51" s="22" t="s">
        <v>75</v>
      </c>
      <c r="I51" s="23">
        <f>IF(G51&lt;&gt;"",MAX(I$1:I50)+1,"")</f>
        <v>43</v>
      </c>
      <c r="J51" s="242" t="s">
        <v>93</v>
      </c>
      <c r="K51" s="243">
        <v>3</v>
      </c>
      <c r="L51" s="244" t="s">
        <v>30</v>
      </c>
      <c r="M51" s="245"/>
      <c r="N51" s="246" t="str">
        <f t="shared" si="178"/>
        <v/>
      </c>
      <c r="O51" s="242" t="s">
        <v>94</v>
      </c>
      <c r="P51" s="351" t="s">
        <v>78</v>
      </c>
      <c r="Q51" s="23"/>
      <c r="R51" s="25"/>
      <c r="S51" s="26">
        <f t="shared" ref="S51:S55" si="190">K51</f>
        <v>3</v>
      </c>
      <c r="T51" s="26">
        <f t="shared" ref="T51:T55" si="191">IF(L51="OUI",1,IF(L51="NON",0,IF(L51="Non Mesuré","",0)))</f>
        <v>1</v>
      </c>
      <c r="U51" s="26">
        <f t="shared" ref="U51:U55" si="192">IF(L51&lt;&gt;"Non Mesuré",S51*T51,"")</f>
        <v>3</v>
      </c>
      <c r="V51" s="26"/>
      <c r="W51" s="26">
        <f t="shared" ref="W51:W55" si="193">IF(L51="Non Mesuré",S51,0)</f>
        <v>0</v>
      </c>
      <c r="X51" s="26"/>
      <c r="Y51" s="26">
        <f t="shared" ref="Y51:Y55" si="194">S51-W51</f>
        <v>3</v>
      </c>
      <c r="Z51" s="26"/>
      <c r="AA51" s="27"/>
      <c r="AB51" s="27"/>
      <c r="AC51" s="28" t="str">
        <f t="shared" si="25"/>
        <v/>
      </c>
      <c r="AD51" s="28"/>
      <c r="AE51" s="28" t="str">
        <f t="shared" si="26"/>
        <v/>
      </c>
      <c r="AF51" s="28"/>
      <c r="AG51" s="28" t="str">
        <f t="shared" si="27"/>
        <v/>
      </c>
      <c r="AH51" s="29"/>
      <c r="AI51" s="30"/>
      <c r="AJ51" s="28"/>
      <c r="AK51" s="28">
        <f t="shared" si="28"/>
        <v>3</v>
      </c>
      <c r="AL51" s="28"/>
      <c r="AM51" s="28">
        <f t="shared" si="29"/>
        <v>0</v>
      </c>
      <c r="AN51" s="28"/>
      <c r="AO51" s="28">
        <f t="shared" si="30"/>
        <v>3</v>
      </c>
      <c r="AP51" s="29"/>
      <c r="AQ51" s="30"/>
      <c r="AR51" s="28"/>
      <c r="AS51" s="28" t="str">
        <f t="shared" si="31"/>
        <v/>
      </c>
      <c r="AT51" s="28"/>
      <c r="AU51" s="28" t="str">
        <f t="shared" si="32"/>
        <v/>
      </c>
      <c r="AV51" s="28"/>
      <c r="AW51" s="28" t="str">
        <f t="shared" si="33"/>
        <v/>
      </c>
      <c r="AX51" s="29"/>
      <c r="AY51" s="30"/>
      <c r="AZ51" s="28"/>
      <c r="BA51" s="28" t="str">
        <f t="shared" si="34"/>
        <v/>
      </c>
      <c r="BB51" s="28"/>
      <c r="BC51" s="28" t="str">
        <f t="shared" si="35"/>
        <v/>
      </c>
      <c r="BD51" s="28"/>
      <c r="BE51" s="28" t="str">
        <f t="shared" si="36"/>
        <v/>
      </c>
      <c r="BF51" s="29"/>
      <c r="BG51" s="30"/>
      <c r="BH51" s="26"/>
      <c r="BI51" s="28" t="str">
        <f t="shared" si="37"/>
        <v/>
      </c>
      <c r="BJ51" s="28"/>
      <c r="BK51" s="28" t="str">
        <f t="shared" si="38"/>
        <v/>
      </c>
      <c r="BL51" s="28"/>
      <c r="BM51" s="28" t="str">
        <f t="shared" si="39"/>
        <v/>
      </c>
      <c r="BN51" s="29"/>
      <c r="BO51" s="30"/>
      <c r="BP51" s="26"/>
      <c r="BQ51" s="28" t="str">
        <f t="shared" si="40"/>
        <v/>
      </c>
      <c r="BR51" s="28"/>
      <c r="BS51" s="28" t="str">
        <f t="shared" si="41"/>
        <v/>
      </c>
      <c r="BT51" s="28"/>
      <c r="BU51" s="28" t="str">
        <f t="shared" si="42"/>
        <v/>
      </c>
      <c r="BV51" s="29"/>
      <c r="BW51" s="30"/>
      <c r="BX51" s="31"/>
      <c r="BY51" s="28" t="str">
        <f t="shared" si="43"/>
        <v/>
      </c>
      <c r="BZ51" s="28"/>
      <c r="CA51" s="28" t="str">
        <f t="shared" si="44"/>
        <v/>
      </c>
      <c r="CB51" s="28"/>
      <c r="CC51" s="28" t="str">
        <f t="shared" si="45"/>
        <v/>
      </c>
      <c r="CD51" s="29"/>
      <c r="CE51" s="25"/>
      <c r="CF51" s="25"/>
      <c r="CG51" s="28" t="str">
        <f t="shared" si="46"/>
        <v/>
      </c>
      <c r="CH51" s="28"/>
      <c r="CI51" s="28" t="str">
        <f t="shared" si="47"/>
        <v/>
      </c>
      <c r="CJ51" s="28"/>
      <c r="CK51" s="28" t="str">
        <f t="shared" si="48"/>
        <v/>
      </c>
      <c r="CL51" s="29"/>
    </row>
    <row r="52" spans="1:90" ht="33" customHeight="1" x14ac:dyDescent="0.25">
      <c r="A52" s="20"/>
      <c r="B52" s="52" t="s">
        <v>28</v>
      </c>
      <c r="C52" s="21" t="s">
        <v>72</v>
      </c>
      <c r="D52" s="100" t="str">
        <f>J51</f>
        <v>La reformulation orale doit comporter les éléments essentiels de la réservation.</v>
      </c>
      <c r="E52" s="20"/>
      <c r="F52" s="15"/>
      <c r="G52" s="20">
        <f>IF(H52="Information et Communication",1,IF(H52="Savoir-faire Savoir-être",2,IF(H52="Confort et hygiène",3,IF(H52="Qualité de la prestation",5,IF(H52="Développement Durable",4)))))</f>
        <v>2</v>
      </c>
      <c r="H52" s="22" t="s">
        <v>75</v>
      </c>
      <c r="I52" s="23">
        <f>IF(G52&lt;&gt;"",MAX(I$1:I51)+1,"")</f>
        <v>44</v>
      </c>
      <c r="J52" s="252" t="s">
        <v>769</v>
      </c>
      <c r="K52" s="253">
        <v>3</v>
      </c>
      <c r="L52" s="254" t="s">
        <v>30</v>
      </c>
      <c r="M52" s="255"/>
      <c r="N52" s="256" t="str">
        <f t="shared" si="178"/>
        <v/>
      </c>
      <c r="O52" s="252" t="s">
        <v>95</v>
      </c>
      <c r="P52" s="351" t="s">
        <v>78</v>
      </c>
      <c r="Q52" s="23"/>
      <c r="R52" s="25"/>
      <c r="S52" s="26">
        <f t="shared" si="190"/>
        <v>3</v>
      </c>
      <c r="T52" s="26">
        <f t="shared" si="191"/>
        <v>1</v>
      </c>
      <c r="U52" s="26">
        <f t="shared" si="192"/>
        <v>3</v>
      </c>
      <c r="V52" s="26"/>
      <c r="W52" s="26">
        <f t="shared" si="193"/>
        <v>0</v>
      </c>
      <c r="X52" s="26"/>
      <c r="Y52" s="26">
        <f t="shared" si="194"/>
        <v>3</v>
      </c>
      <c r="Z52" s="58"/>
      <c r="AA52" s="59"/>
      <c r="AB52" s="59"/>
      <c r="AC52" s="28" t="str">
        <f t="shared" si="25"/>
        <v/>
      </c>
      <c r="AD52" s="28"/>
      <c r="AE52" s="28" t="str">
        <f t="shared" si="26"/>
        <v/>
      </c>
      <c r="AF52" s="28"/>
      <c r="AG52" s="28" t="str">
        <f t="shared" si="27"/>
        <v/>
      </c>
      <c r="AH52" s="29"/>
      <c r="AI52" s="30"/>
      <c r="AJ52" s="28"/>
      <c r="AK52" s="28">
        <f t="shared" si="28"/>
        <v>3</v>
      </c>
      <c r="AL52" s="28"/>
      <c r="AM52" s="28">
        <f t="shared" si="29"/>
        <v>0</v>
      </c>
      <c r="AN52" s="28"/>
      <c r="AO52" s="28">
        <f t="shared" si="30"/>
        <v>3</v>
      </c>
      <c r="AP52" s="29"/>
      <c r="AQ52" s="30"/>
      <c r="AR52" s="28"/>
      <c r="AS52" s="28" t="str">
        <f t="shared" si="31"/>
        <v/>
      </c>
      <c r="AT52" s="28"/>
      <c r="AU52" s="28" t="str">
        <f t="shared" si="32"/>
        <v/>
      </c>
      <c r="AV52" s="28"/>
      <c r="AW52" s="28" t="str">
        <f t="shared" si="33"/>
        <v/>
      </c>
      <c r="AX52" s="29"/>
      <c r="AY52" s="30"/>
      <c r="AZ52" s="28"/>
      <c r="BA52" s="28" t="str">
        <f t="shared" si="34"/>
        <v/>
      </c>
      <c r="BB52" s="28"/>
      <c r="BC52" s="28" t="str">
        <f t="shared" si="35"/>
        <v/>
      </c>
      <c r="BD52" s="28"/>
      <c r="BE52" s="28" t="str">
        <f t="shared" si="36"/>
        <v/>
      </c>
      <c r="BF52" s="29"/>
      <c r="BG52" s="30"/>
      <c r="BH52" s="26"/>
      <c r="BI52" s="28" t="str">
        <f t="shared" si="37"/>
        <v/>
      </c>
      <c r="BJ52" s="28"/>
      <c r="BK52" s="28" t="str">
        <f t="shared" si="38"/>
        <v/>
      </c>
      <c r="BL52" s="28"/>
      <c r="BM52" s="28" t="str">
        <f t="shared" si="39"/>
        <v/>
      </c>
      <c r="BN52" s="29"/>
      <c r="BO52" s="30"/>
      <c r="BP52" s="26"/>
      <c r="BQ52" s="28" t="str">
        <f t="shared" si="40"/>
        <v/>
      </c>
      <c r="BR52" s="28"/>
      <c r="BS52" s="28" t="str">
        <f t="shared" si="41"/>
        <v/>
      </c>
      <c r="BT52" s="28"/>
      <c r="BU52" s="28" t="str">
        <f t="shared" si="42"/>
        <v/>
      </c>
      <c r="BV52" s="29"/>
      <c r="BW52" s="30"/>
      <c r="BX52" s="31"/>
      <c r="BY52" s="28" t="str">
        <f t="shared" si="43"/>
        <v/>
      </c>
      <c r="BZ52" s="28"/>
      <c r="CA52" s="28" t="str">
        <f t="shared" si="44"/>
        <v/>
      </c>
      <c r="CB52" s="28"/>
      <c r="CC52" s="28" t="str">
        <f t="shared" si="45"/>
        <v/>
      </c>
      <c r="CD52" s="29"/>
      <c r="CE52" s="25"/>
      <c r="CF52" s="25"/>
      <c r="CG52" s="28" t="str">
        <f t="shared" si="46"/>
        <v/>
      </c>
      <c r="CH52" s="28"/>
      <c r="CI52" s="28" t="str">
        <f t="shared" si="47"/>
        <v/>
      </c>
      <c r="CJ52" s="28"/>
      <c r="CK52" s="28" t="str">
        <f t="shared" si="48"/>
        <v/>
      </c>
      <c r="CL52" s="29"/>
    </row>
    <row r="53" spans="1:90" ht="20.25" customHeight="1" x14ac:dyDescent="0.25">
      <c r="A53" s="25"/>
      <c r="B53" s="52" t="s">
        <v>28</v>
      </c>
      <c r="C53" s="21" t="s">
        <v>72</v>
      </c>
      <c r="D53" s="100" t="str">
        <f>J52</f>
        <v>L'interlocuteur propose spontanément des informations sur l'accès au camping.</v>
      </c>
      <c r="E53" s="60"/>
      <c r="F53" s="44"/>
      <c r="G53" s="20">
        <f>IF(H53="Information et Communication",1,IF(H53="Savoir-faire Savoir-être",2,IF(H53="Confort et hygiène",3,IF(H53="Qualité de la prestation",5,IF(H53="Développement Durable",4)))))</f>
        <v>2</v>
      </c>
      <c r="H53" s="22" t="s">
        <v>75</v>
      </c>
      <c r="I53" s="23">
        <f>IF(G53&lt;&gt;"",MAX(I$1:I52)+1,"")</f>
        <v>45</v>
      </c>
      <c r="J53" s="252" t="s">
        <v>96</v>
      </c>
      <c r="K53" s="253">
        <v>1</v>
      </c>
      <c r="L53" s="254" t="s">
        <v>30</v>
      </c>
      <c r="M53" s="255"/>
      <c r="N53" s="259"/>
      <c r="O53" s="252" t="s">
        <v>97</v>
      </c>
      <c r="P53" s="351" t="s">
        <v>78</v>
      </c>
      <c r="Q53" s="22"/>
      <c r="R53" s="46"/>
      <c r="S53" s="26">
        <f t="shared" si="190"/>
        <v>1</v>
      </c>
      <c r="T53" s="26">
        <f t="shared" si="191"/>
        <v>1</v>
      </c>
      <c r="U53" s="26">
        <f t="shared" si="192"/>
        <v>1</v>
      </c>
      <c r="V53" s="26"/>
      <c r="W53" s="26">
        <f t="shared" si="193"/>
        <v>0</v>
      </c>
      <c r="X53" s="26"/>
      <c r="Y53" s="26">
        <f t="shared" si="194"/>
        <v>1</v>
      </c>
      <c r="Z53" s="58"/>
      <c r="AA53" s="59"/>
      <c r="AB53" s="59"/>
      <c r="AC53" s="28" t="str">
        <f t="shared" si="25"/>
        <v/>
      </c>
      <c r="AD53" s="28"/>
      <c r="AE53" s="28" t="str">
        <f t="shared" si="26"/>
        <v/>
      </c>
      <c r="AF53" s="28"/>
      <c r="AG53" s="28" t="str">
        <f t="shared" si="27"/>
        <v/>
      </c>
      <c r="AH53" s="29"/>
      <c r="AI53" s="30"/>
      <c r="AJ53" s="28"/>
      <c r="AK53" s="28">
        <f t="shared" si="28"/>
        <v>1</v>
      </c>
      <c r="AL53" s="28"/>
      <c r="AM53" s="28">
        <f t="shared" si="29"/>
        <v>0</v>
      </c>
      <c r="AN53" s="28"/>
      <c r="AO53" s="28">
        <f t="shared" si="30"/>
        <v>1</v>
      </c>
      <c r="AP53" s="29"/>
      <c r="AQ53" s="30"/>
      <c r="AR53" s="28"/>
      <c r="AS53" s="28" t="str">
        <f t="shared" si="31"/>
        <v/>
      </c>
      <c r="AT53" s="28"/>
      <c r="AU53" s="28" t="str">
        <f t="shared" si="32"/>
        <v/>
      </c>
      <c r="AV53" s="28"/>
      <c r="AW53" s="28" t="str">
        <f t="shared" si="33"/>
        <v/>
      </c>
      <c r="AX53" s="29"/>
      <c r="AY53" s="30"/>
      <c r="AZ53" s="28"/>
      <c r="BA53" s="28" t="str">
        <f t="shared" si="34"/>
        <v/>
      </c>
      <c r="BB53" s="28"/>
      <c r="BC53" s="28" t="str">
        <f t="shared" si="35"/>
        <v/>
      </c>
      <c r="BD53" s="28"/>
      <c r="BE53" s="28" t="str">
        <f t="shared" si="36"/>
        <v/>
      </c>
      <c r="BF53" s="29"/>
      <c r="BG53" s="30"/>
      <c r="BH53" s="26"/>
      <c r="BI53" s="28" t="str">
        <f t="shared" si="37"/>
        <v/>
      </c>
      <c r="BJ53" s="28"/>
      <c r="BK53" s="28" t="str">
        <f t="shared" si="38"/>
        <v/>
      </c>
      <c r="BL53" s="28"/>
      <c r="BM53" s="28" t="str">
        <f t="shared" si="39"/>
        <v/>
      </c>
      <c r="BN53" s="29"/>
      <c r="BO53" s="30"/>
      <c r="BP53" s="26"/>
      <c r="BQ53" s="28" t="str">
        <f t="shared" si="40"/>
        <v/>
      </c>
      <c r="BR53" s="28"/>
      <c r="BS53" s="28" t="str">
        <f t="shared" si="41"/>
        <v/>
      </c>
      <c r="BT53" s="28"/>
      <c r="BU53" s="28" t="str">
        <f t="shared" si="42"/>
        <v/>
      </c>
      <c r="BV53" s="29"/>
      <c r="BW53" s="30"/>
      <c r="BX53" s="31"/>
      <c r="BY53" s="28" t="str">
        <f t="shared" si="43"/>
        <v/>
      </c>
      <c r="BZ53" s="28"/>
      <c r="CA53" s="28" t="str">
        <f t="shared" si="44"/>
        <v/>
      </c>
      <c r="CB53" s="28"/>
      <c r="CC53" s="28" t="str">
        <f t="shared" si="45"/>
        <v/>
      </c>
      <c r="CD53" s="29"/>
      <c r="CE53" s="25"/>
      <c r="CF53" s="25"/>
      <c r="CG53" s="28" t="str">
        <f t="shared" si="46"/>
        <v/>
      </c>
      <c r="CH53" s="28"/>
      <c r="CI53" s="28" t="str">
        <f t="shared" si="47"/>
        <v/>
      </c>
      <c r="CJ53" s="28"/>
      <c r="CK53" s="28" t="str">
        <f t="shared" si="48"/>
        <v/>
      </c>
      <c r="CL53" s="29"/>
    </row>
    <row r="54" spans="1:90" ht="33" customHeight="1" x14ac:dyDescent="0.25">
      <c r="A54" s="52"/>
      <c r="B54" s="52" t="s">
        <v>28</v>
      </c>
      <c r="C54" s="21" t="s">
        <v>72</v>
      </c>
      <c r="D54" s="100" t="str">
        <f>J53</f>
        <v>L'interlocuteur propose une confirmation par mail.</v>
      </c>
      <c r="E54" s="52"/>
      <c r="F54" s="15"/>
      <c r="G54" s="20">
        <f>IF(H54="Information et Communication",1,IF(H54="Savoir-faire Savoir-être",2,IF(H54="Confort et hygiène",3,IF(H54="Qualité de la prestation",5,IF(H54="Développement Durable",4)))))</f>
        <v>2</v>
      </c>
      <c r="H54" s="22" t="s">
        <v>75</v>
      </c>
      <c r="I54" s="23">
        <f>IF(G54&lt;&gt;"",MAX(I$1:I53)+1,"")</f>
        <v>46</v>
      </c>
      <c r="J54" s="252" t="s">
        <v>98</v>
      </c>
      <c r="K54" s="253">
        <v>1</v>
      </c>
      <c r="L54" s="254" t="s">
        <v>30</v>
      </c>
      <c r="M54" s="255"/>
      <c r="N54" s="256" t="str">
        <f t="shared" ref="N54:N59" si="195">IF(ISERROR(SEARCH("Pas de NM possible",O54)),"","oui")</f>
        <v/>
      </c>
      <c r="O54" s="252" t="s">
        <v>99</v>
      </c>
      <c r="P54" s="351" t="s">
        <v>78</v>
      </c>
      <c r="Q54" s="54"/>
      <c r="R54" s="34"/>
      <c r="S54" s="26">
        <f t="shared" si="190"/>
        <v>1</v>
      </c>
      <c r="T54" s="26">
        <f t="shared" si="191"/>
        <v>1</v>
      </c>
      <c r="U54" s="26">
        <f t="shared" si="192"/>
        <v>1</v>
      </c>
      <c r="V54" s="26"/>
      <c r="W54" s="26">
        <f t="shared" si="193"/>
        <v>0</v>
      </c>
      <c r="X54" s="26"/>
      <c r="Y54" s="26">
        <f t="shared" si="194"/>
        <v>1</v>
      </c>
      <c r="Z54" s="34"/>
      <c r="AA54" s="36"/>
      <c r="AB54" s="36"/>
      <c r="AC54" s="28" t="str">
        <f t="shared" si="25"/>
        <v/>
      </c>
      <c r="AD54" s="28"/>
      <c r="AE54" s="28" t="str">
        <f t="shared" si="26"/>
        <v/>
      </c>
      <c r="AF54" s="28"/>
      <c r="AG54" s="28" t="str">
        <f t="shared" si="27"/>
        <v/>
      </c>
      <c r="AH54" s="29"/>
      <c r="AI54" s="30"/>
      <c r="AJ54" s="28"/>
      <c r="AK54" s="28">
        <f t="shared" si="28"/>
        <v>1</v>
      </c>
      <c r="AL54" s="28"/>
      <c r="AM54" s="28">
        <f t="shared" si="29"/>
        <v>0</v>
      </c>
      <c r="AN54" s="28"/>
      <c r="AO54" s="28">
        <f t="shared" si="30"/>
        <v>1</v>
      </c>
      <c r="AP54" s="29"/>
      <c r="AQ54" s="30"/>
      <c r="AR54" s="28"/>
      <c r="AS54" s="28" t="str">
        <f t="shared" si="31"/>
        <v/>
      </c>
      <c r="AT54" s="28"/>
      <c r="AU54" s="28" t="str">
        <f t="shared" si="32"/>
        <v/>
      </c>
      <c r="AV54" s="28"/>
      <c r="AW54" s="28" t="str">
        <f t="shared" si="33"/>
        <v/>
      </c>
      <c r="AX54" s="29"/>
      <c r="AY54" s="30"/>
      <c r="AZ54" s="28"/>
      <c r="BA54" s="28" t="str">
        <f t="shared" si="34"/>
        <v/>
      </c>
      <c r="BB54" s="28"/>
      <c r="BC54" s="28" t="str">
        <f t="shared" si="35"/>
        <v/>
      </c>
      <c r="BD54" s="28"/>
      <c r="BE54" s="28" t="str">
        <f t="shared" si="36"/>
        <v/>
      </c>
      <c r="BF54" s="29"/>
      <c r="BG54" s="30"/>
      <c r="BH54" s="26"/>
      <c r="BI54" s="28" t="str">
        <f t="shared" si="37"/>
        <v/>
      </c>
      <c r="BJ54" s="28"/>
      <c r="BK54" s="28" t="str">
        <f t="shared" si="38"/>
        <v/>
      </c>
      <c r="BL54" s="28"/>
      <c r="BM54" s="28" t="str">
        <f t="shared" si="39"/>
        <v/>
      </c>
      <c r="BN54" s="29"/>
      <c r="BO54" s="30"/>
      <c r="BP54" s="26"/>
      <c r="BQ54" s="28" t="str">
        <f t="shared" si="40"/>
        <v/>
      </c>
      <c r="BR54" s="28"/>
      <c r="BS54" s="28" t="str">
        <f t="shared" si="41"/>
        <v/>
      </c>
      <c r="BT54" s="28"/>
      <c r="BU54" s="28" t="str">
        <f t="shared" si="42"/>
        <v/>
      </c>
      <c r="BV54" s="29"/>
      <c r="BW54" s="30"/>
      <c r="BX54" s="31"/>
      <c r="BY54" s="28" t="str">
        <f t="shared" si="43"/>
        <v/>
      </c>
      <c r="BZ54" s="28"/>
      <c r="CA54" s="28" t="str">
        <f t="shared" si="44"/>
        <v/>
      </c>
      <c r="CB54" s="28"/>
      <c r="CC54" s="28" t="str">
        <f t="shared" si="45"/>
        <v/>
      </c>
      <c r="CD54" s="29"/>
      <c r="CE54" s="25"/>
      <c r="CF54" s="25"/>
      <c r="CG54" s="28" t="str">
        <f t="shared" si="46"/>
        <v/>
      </c>
      <c r="CH54" s="28"/>
      <c r="CI54" s="28" t="str">
        <f t="shared" si="47"/>
        <v/>
      </c>
      <c r="CJ54" s="28"/>
      <c r="CK54" s="28" t="str">
        <f t="shared" si="48"/>
        <v/>
      </c>
      <c r="CL54" s="29"/>
    </row>
    <row r="55" spans="1:90" ht="20.25" customHeight="1" x14ac:dyDescent="0.25">
      <c r="A55" s="20"/>
      <c r="B55" s="20" t="s">
        <v>28</v>
      </c>
      <c r="C55" s="21" t="s">
        <v>72</v>
      </c>
      <c r="D55" s="100" t="str">
        <f>J54</f>
        <v>La confirmation de la réservation est complète.</v>
      </c>
      <c r="E55" s="20"/>
      <c r="F55" s="15"/>
      <c r="G55" s="20">
        <f>IF(H55="Information et Communication",1,IF(H55="Savoir-faire Savoir-être",2,IF(H55="Confort et hygiène",3,IF(H55="Qualité de la prestation",5,IF(H55="Développement Durable",4)))))</f>
        <v>2</v>
      </c>
      <c r="H55" s="22" t="s">
        <v>75</v>
      </c>
      <c r="I55" s="23">
        <f>IF(G55&lt;&gt;"",MAX(I$1:I54)+1,"")</f>
        <v>47</v>
      </c>
      <c r="J55" s="252" t="s">
        <v>100</v>
      </c>
      <c r="K55" s="253">
        <v>1</v>
      </c>
      <c r="L55" s="254" t="s">
        <v>30</v>
      </c>
      <c r="M55" s="255"/>
      <c r="N55" s="256" t="str">
        <f t="shared" si="195"/>
        <v>oui</v>
      </c>
      <c r="O55" s="252" t="s">
        <v>101</v>
      </c>
      <c r="P55" s="348" t="s">
        <v>102</v>
      </c>
      <c r="Q55" s="23"/>
      <c r="R55" s="25"/>
      <c r="S55" s="26">
        <f t="shared" si="190"/>
        <v>1</v>
      </c>
      <c r="T55" s="26">
        <f t="shared" si="191"/>
        <v>1</v>
      </c>
      <c r="U55" s="26">
        <f t="shared" si="192"/>
        <v>1</v>
      </c>
      <c r="V55" s="26"/>
      <c r="W55" s="26">
        <f t="shared" si="193"/>
        <v>0</v>
      </c>
      <c r="X55" s="26"/>
      <c r="Y55" s="26">
        <f t="shared" si="194"/>
        <v>1</v>
      </c>
      <c r="Z55" s="26"/>
      <c r="AA55" s="27"/>
      <c r="AB55" s="27"/>
      <c r="AC55" s="28" t="str">
        <f t="shared" si="25"/>
        <v/>
      </c>
      <c r="AD55" s="28"/>
      <c r="AE55" s="28" t="str">
        <f t="shared" si="26"/>
        <v/>
      </c>
      <c r="AF55" s="28"/>
      <c r="AG55" s="28" t="str">
        <f t="shared" si="27"/>
        <v/>
      </c>
      <c r="AH55" s="29"/>
      <c r="AI55" s="30"/>
      <c r="AJ55" s="28"/>
      <c r="AK55" s="28">
        <f t="shared" si="28"/>
        <v>1</v>
      </c>
      <c r="AL55" s="28"/>
      <c r="AM55" s="28">
        <f t="shared" si="29"/>
        <v>0</v>
      </c>
      <c r="AN55" s="28"/>
      <c r="AO55" s="28">
        <f t="shared" si="30"/>
        <v>1</v>
      </c>
      <c r="AP55" s="29"/>
      <c r="AQ55" s="30"/>
      <c r="AR55" s="28"/>
      <c r="AS55" s="28" t="str">
        <f t="shared" si="31"/>
        <v/>
      </c>
      <c r="AT55" s="28"/>
      <c r="AU55" s="28" t="str">
        <f t="shared" si="32"/>
        <v/>
      </c>
      <c r="AV55" s="28"/>
      <c r="AW55" s="28" t="str">
        <f t="shared" si="33"/>
        <v/>
      </c>
      <c r="AX55" s="29"/>
      <c r="AY55" s="30"/>
      <c r="AZ55" s="28"/>
      <c r="BA55" s="28" t="str">
        <f t="shared" si="34"/>
        <v/>
      </c>
      <c r="BB55" s="28"/>
      <c r="BC55" s="28" t="str">
        <f t="shared" si="35"/>
        <v/>
      </c>
      <c r="BD55" s="28"/>
      <c r="BE55" s="28" t="str">
        <f t="shared" si="36"/>
        <v/>
      </c>
      <c r="BF55" s="29"/>
      <c r="BG55" s="30"/>
      <c r="BH55" s="26"/>
      <c r="BI55" s="28" t="str">
        <f t="shared" si="37"/>
        <v/>
      </c>
      <c r="BJ55" s="28"/>
      <c r="BK55" s="28" t="str">
        <f t="shared" si="38"/>
        <v/>
      </c>
      <c r="BL55" s="28"/>
      <c r="BM55" s="28" t="str">
        <f t="shared" si="39"/>
        <v/>
      </c>
      <c r="BN55" s="29"/>
      <c r="BO55" s="30"/>
      <c r="BP55" s="26"/>
      <c r="BQ55" s="28" t="str">
        <f t="shared" si="40"/>
        <v/>
      </c>
      <c r="BR55" s="28"/>
      <c r="BS55" s="28" t="str">
        <f t="shared" si="41"/>
        <v/>
      </c>
      <c r="BT55" s="28"/>
      <c r="BU55" s="28" t="str">
        <f t="shared" si="42"/>
        <v/>
      </c>
      <c r="BV55" s="29"/>
      <c r="BW55" s="30"/>
      <c r="BX55" s="31"/>
      <c r="BY55" s="28" t="str">
        <f t="shared" si="43"/>
        <v/>
      </c>
      <c r="BZ55" s="28"/>
      <c r="CA55" s="28" t="str">
        <f t="shared" si="44"/>
        <v/>
      </c>
      <c r="CB55" s="28"/>
      <c r="CC55" s="28" t="str">
        <f t="shared" si="45"/>
        <v/>
      </c>
      <c r="CD55" s="29"/>
      <c r="CE55" s="25"/>
      <c r="CF55" s="25"/>
      <c r="CG55" s="28" t="str">
        <f t="shared" si="46"/>
        <v/>
      </c>
      <c r="CH55" s="28"/>
      <c r="CI55" s="28" t="str">
        <f t="shared" si="47"/>
        <v/>
      </c>
      <c r="CJ55" s="28"/>
      <c r="CK55" s="28" t="str">
        <f t="shared" si="48"/>
        <v/>
      </c>
      <c r="CL55" s="29"/>
    </row>
    <row r="56" spans="1:90" s="238" customFormat="1" ht="27" customHeight="1" x14ac:dyDescent="0.25">
      <c r="A56" s="20"/>
      <c r="B56" s="20"/>
      <c r="C56" s="21"/>
      <c r="D56" s="100"/>
      <c r="E56" s="20"/>
      <c r="F56" s="15"/>
      <c r="G56" s="20"/>
      <c r="H56" s="22"/>
      <c r="I56" s="67" t="str">
        <f>IF(G56&lt;&gt;"",MAX(I$1:I55)+1,"")</f>
        <v/>
      </c>
      <c r="J56" s="311" t="s">
        <v>103</v>
      </c>
      <c r="K56" s="312"/>
      <c r="L56" s="313"/>
      <c r="M56" s="255"/>
      <c r="N56" s="256" t="str">
        <f t="shared" si="195"/>
        <v/>
      </c>
      <c r="O56" s="314"/>
      <c r="P56" s="350"/>
      <c r="Q56" s="67"/>
      <c r="R56" s="41"/>
      <c r="S56" s="34"/>
      <c r="T56" s="34"/>
      <c r="U56" s="34"/>
      <c r="V56" s="34"/>
      <c r="W56" s="34"/>
      <c r="X56" s="34"/>
      <c r="Y56" s="34"/>
      <c r="Z56" s="34"/>
      <c r="AA56" s="36"/>
      <c r="AB56" s="36"/>
      <c r="AC56" s="39" t="str">
        <f t="shared" si="25"/>
        <v/>
      </c>
      <c r="AD56" s="39"/>
      <c r="AE56" s="39" t="str">
        <f t="shared" si="26"/>
        <v/>
      </c>
      <c r="AF56" s="39"/>
      <c r="AG56" s="39" t="str">
        <f t="shared" si="27"/>
        <v/>
      </c>
      <c r="AH56" s="37"/>
      <c r="AI56" s="38"/>
      <c r="AJ56" s="39"/>
      <c r="AK56" s="39" t="str">
        <f t="shared" si="28"/>
        <v/>
      </c>
      <c r="AL56" s="39"/>
      <c r="AM56" s="39" t="str">
        <f t="shared" si="29"/>
        <v/>
      </c>
      <c r="AN56" s="39"/>
      <c r="AO56" s="39" t="str">
        <f t="shared" si="30"/>
        <v/>
      </c>
      <c r="AP56" s="37"/>
      <c r="AQ56" s="38"/>
      <c r="AR56" s="39"/>
      <c r="AS56" s="39" t="str">
        <f t="shared" si="31"/>
        <v/>
      </c>
      <c r="AT56" s="39"/>
      <c r="AU56" s="39" t="str">
        <f t="shared" si="32"/>
        <v/>
      </c>
      <c r="AV56" s="39"/>
      <c r="AW56" s="39" t="str">
        <f t="shared" si="33"/>
        <v/>
      </c>
      <c r="AX56" s="37"/>
      <c r="AY56" s="38"/>
      <c r="AZ56" s="39"/>
      <c r="BA56" s="39" t="str">
        <f t="shared" si="34"/>
        <v/>
      </c>
      <c r="BB56" s="39"/>
      <c r="BC56" s="39" t="str">
        <f t="shared" si="35"/>
        <v/>
      </c>
      <c r="BD56" s="39"/>
      <c r="BE56" s="39" t="str">
        <f t="shared" si="36"/>
        <v/>
      </c>
      <c r="BF56" s="37"/>
      <c r="BG56" s="38"/>
      <c r="BH56" s="34"/>
      <c r="BI56" s="39" t="str">
        <f t="shared" si="37"/>
        <v/>
      </c>
      <c r="BJ56" s="39"/>
      <c r="BK56" s="39" t="str">
        <f t="shared" si="38"/>
        <v/>
      </c>
      <c r="BL56" s="39"/>
      <c r="BM56" s="39" t="str">
        <f t="shared" si="39"/>
        <v/>
      </c>
      <c r="BN56" s="37"/>
      <c r="BO56" s="38"/>
      <c r="BP56" s="34"/>
      <c r="BQ56" s="39" t="str">
        <f t="shared" si="40"/>
        <v/>
      </c>
      <c r="BR56" s="39"/>
      <c r="BS56" s="39" t="str">
        <f t="shared" si="41"/>
        <v/>
      </c>
      <c r="BT56" s="39"/>
      <c r="BU56" s="39" t="str">
        <f t="shared" si="42"/>
        <v/>
      </c>
      <c r="BV56" s="37"/>
      <c r="BW56" s="38"/>
      <c r="BX56" s="40"/>
      <c r="BY56" s="39" t="str">
        <f t="shared" si="43"/>
        <v/>
      </c>
      <c r="BZ56" s="39"/>
      <c r="CA56" s="39" t="str">
        <f t="shared" si="44"/>
        <v/>
      </c>
      <c r="CB56" s="39"/>
      <c r="CC56" s="39" t="str">
        <f t="shared" si="45"/>
        <v/>
      </c>
      <c r="CD56" s="37"/>
      <c r="CE56" s="41"/>
      <c r="CF56" s="41"/>
      <c r="CG56" s="39" t="str">
        <f t="shared" si="46"/>
        <v/>
      </c>
      <c r="CH56" s="39"/>
      <c r="CI56" s="39" t="str">
        <f t="shared" si="47"/>
        <v/>
      </c>
      <c r="CJ56" s="39"/>
      <c r="CK56" s="39" t="str">
        <f t="shared" si="48"/>
        <v/>
      </c>
      <c r="CL56" s="37"/>
    </row>
    <row r="57" spans="1:90" ht="33" customHeight="1" x14ac:dyDescent="0.25">
      <c r="A57" s="20"/>
      <c r="B57" s="20" t="s">
        <v>36</v>
      </c>
      <c r="C57" s="21" t="s">
        <v>72</v>
      </c>
      <c r="D57" s="100" t="s">
        <v>103</v>
      </c>
      <c r="E57" s="20"/>
      <c r="F57" s="15"/>
      <c r="G57" s="20">
        <f>IF(H57="Information et Communication",1,IF(H57="Savoir-faire Savoir-être",2,IF(H57="Confort et hygiène",3,IF(H57="Qualité de la prestation",5,IF(H57="Développement Durable",4)))))</f>
        <v>2</v>
      </c>
      <c r="H57" s="22" t="s">
        <v>75</v>
      </c>
      <c r="I57" s="23">
        <f>IF(G57&lt;&gt;"",MAX(I$1:I56)+1,"")</f>
        <v>48</v>
      </c>
      <c r="J57" s="252" t="s">
        <v>104</v>
      </c>
      <c r="K57" s="253">
        <v>1</v>
      </c>
      <c r="L57" s="254" t="s">
        <v>30</v>
      </c>
      <c r="M57" s="255"/>
      <c r="N57" s="256" t="str">
        <f t="shared" si="195"/>
        <v/>
      </c>
      <c r="O57" s="252" t="s">
        <v>105</v>
      </c>
      <c r="P57" s="351" t="s">
        <v>78</v>
      </c>
      <c r="Q57" s="23"/>
      <c r="R57" s="25"/>
      <c r="S57" s="26">
        <f t="shared" ref="S57:S60" si="196">K57</f>
        <v>1</v>
      </c>
      <c r="T57" s="26">
        <f t="shared" ref="T57:T60" si="197">IF(L57="OUI",1,IF(L57="NON",0,IF(L57="Non Mesuré","",0)))</f>
        <v>1</v>
      </c>
      <c r="U57" s="26">
        <f t="shared" ref="U57:U60" si="198">IF(L57&lt;&gt;"Non Mesuré",S57*T57,"")</f>
        <v>1</v>
      </c>
      <c r="V57" s="26"/>
      <c r="W57" s="26">
        <f t="shared" ref="W57:W60" si="199">IF(L57="Non Mesuré",S57,0)</f>
        <v>0</v>
      </c>
      <c r="X57" s="26"/>
      <c r="Y57" s="26">
        <f t="shared" ref="Y57:Y60" si="200">S57-W57</f>
        <v>1</v>
      </c>
      <c r="Z57" s="26"/>
      <c r="AA57" s="27"/>
      <c r="AB57" s="27"/>
      <c r="AC57" s="28" t="str">
        <f t="shared" si="25"/>
        <v/>
      </c>
      <c r="AD57" s="28"/>
      <c r="AE57" s="28" t="str">
        <f t="shared" si="26"/>
        <v/>
      </c>
      <c r="AF57" s="28"/>
      <c r="AG57" s="28" t="str">
        <f t="shared" si="27"/>
        <v/>
      </c>
      <c r="AH57" s="29"/>
      <c r="AI57" s="30"/>
      <c r="AJ57" s="28"/>
      <c r="AK57" s="28">
        <f t="shared" si="28"/>
        <v>1</v>
      </c>
      <c r="AL57" s="28"/>
      <c r="AM57" s="28">
        <f t="shared" si="29"/>
        <v>0</v>
      </c>
      <c r="AN57" s="28"/>
      <c r="AO57" s="28">
        <f t="shared" si="30"/>
        <v>1</v>
      </c>
      <c r="AP57" s="29"/>
      <c r="AQ57" s="30"/>
      <c r="AR57" s="28"/>
      <c r="AS57" s="28" t="str">
        <f t="shared" si="31"/>
        <v/>
      </c>
      <c r="AT57" s="28"/>
      <c r="AU57" s="28" t="str">
        <f t="shared" si="32"/>
        <v/>
      </c>
      <c r="AV57" s="28"/>
      <c r="AW57" s="28" t="str">
        <f t="shared" si="33"/>
        <v/>
      </c>
      <c r="AX57" s="29"/>
      <c r="AY57" s="30"/>
      <c r="AZ57" s="28"/>
      <c r="BA57" s="28" t="str">
        <f t="shared" si="34"/>
        <v/>
      </c>
      <c r="BB57" s="28"/>
      <c r="BC57" s="28" t="str">
        <f t="shared" si="35"/>
        <v/>
      </c>
      <c r="BD57" s="28"/>
      <c r="BE57" s="28" t="str">
        <f t="shared" si="36"/>
        <v/>
      </c>
      <c r="BF57" s="29"/>
      <c r="BG57" s="30"/>
      <c r="BH57" s="26"/>
      <c r="BI57" s="28" t="str">
        <f t="shared" si="37"/>
        <v/>
      </c>
      <c r="BJ57" s="28"/>
      <c r="BK57" s="28" t="str">
        <f t="shared" si="38"/>
        <v/>
      </c>
      <c r="BL57" s="28"/>
      <c r="BM57" s="28" t="str">
        <f t="shared" si="39"/>
        <v/>
      </c>
      <c r="BN57" s="29"/>
      <c r="BO57" s="30"/>
      <c r="BP57" s="26"/>
      <c r="BQ57" s="28" t="str">
        <f t="shared" si="40"/>
        <v/>
      </c>
      <c r="BR57" s="28"/>
      <c r="BS57" s="28" t="str">
        <f t="shared" si="41"/>
        <v/>
      </c>
      <c r="BT57" s="28"/>
      <c r="BU57" s="28" t="str">
        <f t="shared" si="42"/>
        <v/>
      </c>
      <c r="BV57" s="29"/>
      <c r="BW57" s="30"/>
      <c r="BX57" s="31"/>
      <c r="BY57" s="28" t="str">
        <f t="shared" si="43"/>
        <v/>
      </c>
      <c r="BZ57" s="28"/>
      <c r="CA57" s="28" t="str">
        <f t="shared" si="44"/>
        <v/>
      </c>
      <c r="CB57" s="28"/>
      <c r="CC57" s="28" t="str">
        <f t="shared" si="45"/>
        <v/>
      </c>
      <c r="CD57" s="29"/>
      <c r="CE57" s="25"/>
      <c r="CF57" s="25"/>
      <c r="CG57" s="28" t="str">
        <f t="shared" si="46"/>
        <v/>
      </c>
      <c r="CH57" s="28"/>
      <c r="CI57" s="28" t="str">
        <f t="shared" si="47"/>
        <v/>
      </c>
      <c r="CJ57" s="28"/>
      <c r="CK57" s="28" t="str">
        <f t="shared" si="48"/>
        <v/>
      </c>
      <c r="CL57" s="29"/>
    </row>
    <row r="58" spans="1:90" ht="33" customHeight="1" x14ac:dyDescent="0.25">
      <c r="A58" s="20"/>
      <c r="B58" s="20" t="s">
        <v>36</v>
      </c>
      <c r="C58" s="21" t="s">
        <v>106</v>
      </c>
      <c r="D58" s="100" t="s">
        <v>103</v>
      </c>
      <c r="E58" s="20"/>
      <c r="F58" s="15"/>
      <c r="G58" s="20">
        <f>IF(H58="Information et Communication",1,IF(H58="Savoir-faire Savoir-être",2,IF(H58="Confort et hygiène",3,IF(H58="Qualité de la prestation",5,IF(H58="Développement Durable",4)))))</f>
        <v>2</v>
      </c>
      <c r="H58" s="22" t="s">
        <v>75</v>
      </c>
      <c r="I58" s="23">
        <f>IF(G58&lt;&gt;"",MAX(I$1:I57)+1,"")</f>
        <v>49</v>
      </c>
      <c r="J58" s="252" t="s">
        <v>770</v>
      </c>
      <c r="K58" s="253">
        <v>1</v>
      </c>
      <c r="L58" s="254" t="s">
        <v>30</v>
      </c>
      <c r="M58" s="255"/>
      <c r="N58" s="256" t="str">
        <f t="shared" si="195"/>
        <v/>
      </c>
      <c r="O58" s="252" t="s">
        <v>107</v>
      </c>
      <c r="P58" s="351" t="s">
        <v>78</v>
      </c>
      <c r="Q58" s="23"/>
      <c r="R58" s="25"/>
      <c r="S58" s="26">
        <f t="shared" si="196"/>
        <v>1</v>
      </c>
      <c r="T58" s="26">
        <f t="shared" si="197"/>
        <v>1</v>
      </c>
      <c r="U58" s="26">
        <f t="shared" si="198"/>
        <v>1</v>
      </c>
      <c r="V58" s="26"/>
      <c r="W58" s="26">
        <f t="shared" si="199"/>
        <v>0</v>
      </c>
      <c r="X58" s="26"/>
      <c r="Y58" s="26">
        <f t="shared" si="200"/>
        <v>1</v>
      </c>
      <c r="Z58" s="26"/>
      <c r="AA58" s="27"/>
      <c r="AB58" s="27"/>
      <c r="AC58" s="28" t="str">
        <f t="shared" si="25"/>
        <v/>
      </c>
      <c r="AD58" s="28"/>
      <c r="AE58" s="28" t="str">
        <f t="shared" si="26"/>
        <v/>
      </c>
      <c r="AF58" s="28"/>
      <c r="AG58" s="28" t="str">
        <f t="shared" si="27"/>
        <v/>
      </c>
      <c r="AH58" s="29"/>
      <c r="AI58" s="30"/>
      <c r="AJ58" s="28"/>
      <c r="AK58" s="28">
        <f t="shared" si="28"/>
        <v>1</v>
      </c>
      <c r="AL58" s="28"/>
      <c r="AM58" s="28">
        <f t="shared" si="29"/>
        <v>0</v>
      </c>
      <c r="AN58" s="28"/>
      <c r="AO58" s="28">
        <f t="shared" si="30"/>
        <v>1</v>
      </c>
      <c r="AP58" s="29"/>
      <c r="AQ58" s="30"/>
      <c r="AR58" s="28"/>
      <c r="AS58" s="28" t="str">
        <f t="shared" si="31"/>
        <v/>
      </c>
      <c r="AT58" s="28"/>
      <c r="AU58" s="28" t="str">
        <f t="shared" si="32"/>
        <v/>
      </c>
      <c r="AV58" s="28"/>
      <c r="AW58" s="28" t="str">
        <f t="shared" si="33"/>
        <v/>
      </c>
      <c r="AX58" s="29"/>
      <c r="AY58" s="30"/>
      <c r="AZ58" s="28"/>
      <c r="BA58" s="28" t="str">
        <f t="shared" si="34"/>
        <v/>
      </c>
      <c r="BB58" s="28"/>
      <c r="BC58" s="28" t="str">
        <f t="shared" si="35"/>
        <v/>
      </c>
      <c r="BD58" s="28"/>
      <c r="BE58" s="28" t="str">
        <f t="shared" si="36"/>
        <v/>
      </c>
      <c r="BF58" s="29"/>
      <c r="BG58" s="30"/>
      <c r="BH58" s="26"/>
      <c r="BI58" s="28" t="str">
        <f t="shared" si="37"/>
        <v/>
      </c>
      <c r="BJ58" s="28"/>
      <c r="BK58" s="28" t="str">
        <f t="shared" si="38"/>
        <v/>
      </c>
      <c r="BL58" s="28"/>
      <c r="BM58" s="28" t="str">
        <f t="shared" si="39"/>
        <v/>
      </c>
      <c r="BN58" s="29"/>
      <c r="BO58" s="30"/>
      <c r="BP58" s="26"/>
      <c r="BQ58" s="28" t="str">
        <f t="shared" si="40"/>
        <v/>
      </c>
      <c r="BR58" s="28"/>
      <c r="BS58" s="28" t="str">
        <f t="shared" si="41"/>
        <v/>
      </c>
      <c r="BT58" s="28"/>
      <c r="BU58" s="28" t="str">
        <f t="shared" si="42"/>
        <v/>
      </c>
      <c r="BV58" s="29"/>
      <c r="BW58" s="30"/>
      <c r="BX58" s="31"/>
      <c r="BY58" s="28" t="str">
        <f t="shared" si="43"/>
        <v/>
      </c>
      <c r="BZ58" s="28"/>
      <c r="CA58" s="28" t="str">
        <f t="shared" si="44"/>
        <v/>
      </c>
      <c r="CB58" s="28"/>
      <c r="CC58" s="28" t="str">
        <f t="shared" si="45"/>
        <v/>
      </c>
      <c r="CD58" s="29"/>
      <c r="CE58" s="25"/>
      <c r="CF58" s="25"/>
      <c r="CG58" s="28" t="str">
        <f t="shared" si="46"/>
        <v/>
      </c>
      <c r="CH58" s="28"/>
      <c r="CI58" s="28" t="str">
        <f t="shared" si="47"/>
        <v/>
      </c>
      <c r="CJ58" s="28"/>
      <c r="CK58" s="28" t="str">
        <f t="shared" si="48"/>
        <v/>
      </c>
      <c r="CL58" s="29"/>
    </row>
    <row r="59" spans="1:90" ht="33" customHeight="1" x14ac:dyDescent="0.25">
      <c r="A59" s="20"/>
      <c r="B59" s="20" t="s">
        <v>36</v>
      </c>
      <c r="C59" s="21" t="s">
        <v>108</v>
      </c>
      <c r="D59" s="100" t="s">
        <v>103</v>
      </c>
      <c r="E59" s="20"/>
      <c r="F59" s="44"/>
      <c r="G59" s="20">
        <f>IF(H59="Information et Communication",1,IF(H59="Savoir-faire Savoir-être",2,IF(H59="Confort et hygiène",3,IF(H59="Qualité de la prestation",5,IF(H59="Développement Durable",4)))))</f>
        <v>2</v>
      </c>
      <c r="H59" s="22" t="s">
        <v>75</v>
      </c>
      <c r="I59" s="23">
        <f>IF(G59&lt;&gt;"",MAX(I$1:I58)+1,"")</f>
        <v>50</v>
      </c>
      <c r="J59" s="252" t="s">
        <v>109</v>
      </c>
      <c r="K59" s="253">
        <v>1</v>
      </c>
      <c r="L59" s="254" t="s">
        <v>30</v>
      </c>
      <c r="M59" s="255"/>
      <c r="N59" s="259" t="str">
        <f t="shared" si="195"/>
        <v>oui</v>
      </c>
      <c r="O59" s="252" t="s">
        <v>110</v>
      </c>
      <c r="P59" s="348" t="s">
        <v>78</v>
      </c>
      <c r="Q59" s="22"/>
      <c r="R59" s="46"/>
      <c r="S59" s="26">
        <f t="shared" si="196"/>
        <v>1</v>
      </c>
      <c r="T59" s="26">
        <f t="shared" si="197"/>
        <v>1</v>
      </c>
      <c r="U59" s="26">
        <f t="shared" si="198"/>
        <v>1</v>
      </c>
      <c r="V59" s="26"/>
      <c r="W59" s="26">
        <f t="shared" si="199"/>
        <v>0</v>
      </c>
      <c r="X59" s="26"/>
      <c r="Y59" s="26">
        <f t="shared" si="200"/>
        <v>1</v>
      </c>
      <c r="Z59" s="26"/>
      <c r="AA59" s="27"/>
      <c r="AB59" s="27"/>
      <c r="AC59" s="28" t="str">
        <f t="shared" si="25"/>
        <v/>
      </c>
      <c r="AD59" s="28"/>
      <c r="AE59" s="28" t="str">
        <f t="shared" si="26"/>
        <v/>
      </c>
      <c r="AF59" s="28"/>
      <c r="AG59" s="28" t="str">
        <f t="shared" si="27"/>
        <v/>
      </c>
      <c r="AH59" s="29"/>
      <c r="AI59" s="30"/>
      <c r="AJ59" s="28"/>
      <c r="AK59" s="28">
        <f t="shared" si="28"/>
        <v>1</v>
      </c>
      <c r="AL59" s="28"/>
      <c r="AM59" s="28">
        <f t="shared" si="29"/>
        <v>0</v>
      </c>
      <c r="AN59" s="28"/>
      <c r="AO59" s="28">
        <f t="shared" si="30"/>
        <v>1</v>
      </c>
      <c r="AP59" s="29"/>
      <c r="AQ59" s="30"/>
      <c r="AR59" s="28"/>
      <c r="AS59" s="28" t="str">
        <f t="shared" si="31"/>
        <v/>
      </c>
      <c r="AT59" s="28"/>
      <c r="AU59" s="28" t="str">
        <f t="shared" si="32"/>
        <v/>
      </c>
      <c r="AV59" s="28"/>
      <c r="AW59" s="28" t="str">
        <f t="shared" si="33"/>
        <v/>
      </c>
      <c r="AX59" s="29"/>
      <c r="AY59" s="30"/>
      <c r="AZ59" s="28"/>
      <c r="BA59" s="28" t="str">
        <f t="shared" si="34"/>
        <v/>
      </c>
      <c r="BB59" s="28"/>
      <c r="BC59" s="28" t="str">
        <f t="shared" si="35"/>
        <v/>
      </c>
      <c r="BD59" s="28"/>
      <c r="BE59" s="28" t="str">
        <f t="shared" si="36"/>
        <v/>
      </c>
      <c r="BF59" s="29"/>
      <c r="BG59" s="30"/>
      <c r="BH59" s="26"/>
      <c r="BI59" s="28" t="str">
        <f t="shared" si="37"/>
        <v/>
      </c>
      <c r="BJ59" s="28"/>
      <c r="BK59" s="28" t="str">
        <f t="shared" si="38"/>
        <v/>
      </c>
      <c r="BL59" s="28"/>
      <c r="BM59" s="28" t="str">
        <f t="shared" si="39"/>
        <v/>
      </c>
      <c r="BN59" s="29"/>
      <c r="BO59" s="30"/>
      <c r="BP59" s="26"/>
      <c r="BQ59" s="28" t="str">
        <f t="shared" si="40"/>
        <v/>
      </c>
      <c r="BR59" s="28"/>
      <c r="BS59" s="28" t="str">
        <f t="shared" si="41"/>
        <v/>
      </c>
      <c r="BT59" s="28"/>
      <c r="BU59" s="28" t="str">
        <f t="shared" si="42"/>
        <v/>
      </c>
      <c r="BV59" s="29"/>
      <c r="BW59" s="30"/>
      <c r="BX59" s="31"/>
      <c r="BY59" s="28" t="str">
        <f t="shared" si="43"/>
        <v/>
      </c>
      <c r="BZ59" s="28"/>
      <c r="CA59" s="28" t="str">
        <f t="shared" si="44"/>
        <v/>
      </c>
      <c r="CB59" s="28"/>
      <c r="CC59" s="28" t="str">
        <f t="shared" si="45"/>
        <v/>
      </c>
      <c r="CD59" s="29"/>
      <c r="CE59" s="25"/>
      <c r="CF59" s="25"/>
      <c r="CG59" s="28" t="str">
        <f t="shared" si="46"/>
        <v/>
      </c>
      <c r="CH59" s="28"/>
      <c r="CI59" s="28" t="str">
        <f t="shared" si="47"/>
        <v/>
      </c>
      <c r="CJ59" s="28"/>
      <c r="CK59" s="28" t="str">
        <f t="shared" si="48"/>
        <v/>
      </c>
      <c r="CL59" s="29"/>
    </row>
    <row r="60" spans="1:90" ht="33" customHeight="1" x14ac:dyDescent="0.25">
      <c r="A60" s="20"/>
      <c r="B60" s="20" t="s">
        <v>36</v>
      </c>
      <c r="C60" s="21" t="s">
        <v>111</v>
      </c>
      <c r="D60" s="100" t="s">
        <v>103</v>
      </c>
      <c r="E60" s="20"/>
      <c r="F60" s="15"/>
      <c r="G60" s="20">
        <f>IF(H60="Information et Communication",1,IF(H60="Savoir-faire Savoir-être",2,IF(H60="Confort et hygiène",3,IF(H60="Qualité de la prestation",5,IF(H60="Développement Durable",4)))))</f>
        <v>2</v>
      </c>
      <c r="H60" s="22" t="s">
        <v>75</v>
      </c>
      <c r="I60" s="23">
        <f>IF(G60&lt;&gt;"",MAX(I$1:I59)+1,"")</f>
        <v>51</v>
      </c>
      <c r="J60" s="247" t="s">
        <v>112</v>
      </c>
      <c r="K60" s="248">
        <v>1</v>
      </c>
      <c r="L60" s="249" t="s">
        <v>30</v>
      </c>
      <c r="M60" s="250"/>
      <c r="N60" s="264"/>
      <c r="O60" s="247" t="s">
        <v>615</v>
      </c>
      <c r="P60" s="348" t="s">
        <v>78</v>
      </c>
      <c r="Q60" s="23"/>
      <c r="R60" s="25"/>
      <c r="S60" s="26">
        <f t="shared" si="196"/>
        <v>1</v>
      </c>
      <c r="T60" s="26">
        <f t="shared" si="197"/>
        <v>1</v>
      </c>
      <c r="U60" s="26">
        <f t="shared" si="198"/>
        <v>1</v>
      </c>
      <c r="V60" s="26"/>
      <c r="W60" s="26">
        <f t="shared" si="199"/>
        <v>0</v>
      </c>
      <c r="X60" s="26"/>
      <c r="Y60" s="26">
        <f t="shared" si="200"/>
        <v>1</v>
      </c>
      <c r="Z60" s="26"/>
      <c r="AA60" s="27"/>
      <c r="AB60" s="31"/>
      <c r="AC60" s="28" t="str">
        <f t="shared" si="25"/>
        <v/>
      </c>
      <c r="AD60" s="28"/>
      <c r="AE60" s="28" t="str">
        <f t="shared" si="26"/>
        <v/>
      </c>
      <c r="AF60" s="28"/>
      <c r="AG60" s="28" t="str">
        <f t="shared" si="27"/>
        <v/>
      </c>
      <c r="AH60" s="29"/>
      <c r="AI60" s="30"/>
      <c r="AJ60" s="28"/>
      <c r="AK60" s="28">
        <f t="shared" si="28"/>
        <v>1</v>
      </c>
      <c r="AL60" s="28"/>
      <c r="AM60" s="28">
        <f t="shared" si="29"/>
        <v>0</v>
      </c>
      <c r="AN60" s="28"/>
      <c r="AO60" s="28">
        <f t="shared" si="30"/>
        <v>1</v>
      </c>
      <c r="AP60" s="29"/>
      <c r="AQ60" s="30"/>
      <c r="AR60" s="28"/>
      <c r="AS60" s="28" t="str">
        <f t="shared" si="31"/>
        <v/>
      </c>
      <c r="AT60" s="28"/>
      <c r="AU60" s="28" t="str">
        <f t="shared" si="32"/>
        <v/>
      </c>
      <c r="AV60" s="28"/>
      <c r="AW60" s="28" t="str">
        <f t="shared" si="33"/>
        <v/>
      </c>
      <c r="AX60" s="29"/>
      <c r="AY60" s="30"/>
      <c r="AZ60" s="28"/>
      <c r="BA60" s="28" t="str">
        <f t="shared" si="34"/>
        <v/>
      </c>
      <c r="BB60" s="28"/>
      <c r="BC60" s="28" t="str">
        <f t="shared" si="35"/>
        <v/>
      </c>
      <c r="BD60" s="28"/>
      <c r="BE60" s="28" t="str">
        <f t="shared" si="36"/>
        <v/>
      </c>
      <c r="BF60" s="29"/>
      <c r="BG60" s="30"/>
      <c r="BH60" s="26"/>
      <c r="BI60" s="28" t="str">
        <f t="shared" si="37"/>
        <v/>
      </c>
      <c r="BJ60" s="28"/>
      <c r="BK60" s="28" t="str">
        <f t="shared" si="38"/>
        <v/>
      </c>
      <c r="BL60" s="28"/>
      <c r="BM60" s="28" t="str">
        <f t="shared" si="39"/>
        <v/>
      </c>
      <c r="BN60" s="29"/>
      <c r="BO60" s="30"/>
      <c r="BP60" s="26"/>
      <c r="BQ60" s="28" t="str">
        <f t="shared" si="40"/>
        <v/>
      </c>
      <c r="BR60" s="28"/>
      <c r="BS60" s="28" t="str">
        <f t="shared" si="41"/>
        <v/>
      </c>
      <c r="BT60" s="28"/>
      <c r="BU60" s="28" t="str">
        <f t="shared" si="42"/>
        <v/>
      </c>
      <c r="BV60" s="29"/>
      <c r="BW60" s="30"/>
      <c r="BX60" s="31"/>
      <c r="BY60" s="28" t="str">
        <f t="shared" si="43"/>
        <v/>
      </c>
      <c r="BZ60" s="28"/>
      <c r="CA60" s="28" t="str">
        <f t="shared" si="44"/>
        <v/>
      </c>
      <c r="CB60" s="28"/>
      <c r="CC60" s="28" t="str">
        <f t="shared" si="45"/>
        <v/>
      </c>
      <c r="CD60" s="29"/>
      <c r="CE60" s="25"/>
      <c r="CF60" s="25"/>
      <c r="CG60" s="28" t="str">
        <f t="shared" si="46"/>
        <v/>
      </c>
      <c r="CH60" s="28"/>
      <c r="CI60" s="28" t="str">
        <f t="shared" si="47"/>
        <v/>
      </c>
      <c r="CJ60" s="28"/>
      <c r="CK60" s="28" t="str">
        <f t="shared" si="48"/>
        <v/>
      </c>
      <c r="CL60" s="29"/>
    </row>
    <row r="61" spans="1:90" s="238" customFormat="1" ht="27" customHeight="1" x14ac:dyDescent="0.25">
      <c r="A61" s="52"/>
      <c r="B61" s="52"/>
      <c r="C61" s="21" t="s">
        <v>113</v>
      </c>
      <c r="D61" s="99"/>
      <c r="E61" s="52"/>
      <c r="F61" s="15"/>
      <c r="G61" s="20"/>
      <c r="H61" s="57"/>
      <c r="I61" s="67" t="str">
        <f>IF(G61&lt;&gt;"",MAX(I$1:I60)+1,"")</f>
        <v/>
      </c>
      <c r="J61" s="309" t="s">
        <v>114</v>
      </c>
      <c r="K61" s="310"/>
      <c r="L61" s="33"/>
      <c r="M61" s="372"/>
      <c r="N61" s="24" t="str">
        <f t="shared" ref="N61:N66" si="201">IF(ISERROR(SEARCH("Pas de NM possible",O61)),"","oui")</f>
        <v/>
      </c>
      <c r="O61" s="54"/>
      <c r="P61" s="350"/>
      <c r="Q61" s="54"/>
      <c r="R61" s="34"/>
      <c r="S61" s="55"/>
      <c r="T61" s="55"/>
      <c r="U61" s="55"/>
      <c r="V61" s="9"/>
      <c r="W61" s="55"/>
      <c r="X61" s="55"/>
      <c r="Y61" s="55"/>
      <c r="Z61" s="55"/>
      <c r="AA61" s="56"/>
      <c r="AB61" s="36"/>
      <c r="AC61" s="39" t="str">
        <f t="shared" si="25"/>
        <v/>
      </c>
      <c r="AD61" s="39"/>
      <c r="AE61" s="39" t="str">
        <f t="shared" si="26"/>
        <v/>
      </c>
      <c r="AF61" s="39"/>
      <c r="AG61" s="39" t="str">
        <f t="shared" si="27"/>
        <v/>
      </c>
      <c r="AH61" s="37"/>
      <c r="AI61" s="38"/>
      <c r="AJ61" s="39"/>
      <c r="AK61" s="39" t="str">
        <f t="shared" si="28"/>
        <v/>
      </c>
      <c r="AL61" s="39"/>
      <c r="AM61" s="39" t="str">
        <f t="shared" si="29"/>
        <v/>
      </c>
      <c r="AN61" s="39"/>
      <c r="AO61" s="39" t="str">
        <f t="shared" si="30"/>
        <v/>
      </c>
      <c r="AP61" s="37"/>
      <c r="AQ61" s="38"/>
      <c r="AR61" s="39"/>
      <c r="AS61" s="39" t="str">
        <f t="shared" si="31"/>
        <v/>
      </c>
      <c r="AT61" s="39"/>
      <c r="AU61" s="39" t="str">
        <f t="shared" si="32"/>
        <v/>
      </c>
      <c r="AV61" s="39"/>
      <c r="AW61" s="39" t="str">
        <f t="shared" si="33"/>
        <v/>
      </c>
      <c r="AX61" s="37"/>
      <c r="AY61" s="38"/>
      <c r="AZ61" s="39"/>
      <c r="BA61" s="39" t="str">
        <f t="shared" si="34"/>
        <v/>
      </c>
      <c r="BB61" s="39"/>
      <c r="BC61" s="39" t="str">
        <f t="shared" si="35"/>
        <v/>
      </c>
      <c r="BD61" s="39"/>
      <c r="BE61" s="39" t="str">
        <f t="shared" si="36"/>
        <v/>
      </c>
      <c r="BF61" s="37"/>
      <c r="BG61" s="38"/>
      <c r="BH61" s="34"/>
      <c r="BI61" s="39" t="str">
        <f t="shared" si="37"/>
        <v/>
      </c>
      <c r="BJ61" s="39"/>
      <c r="BK61" s="39" t="str">
        <f t="shared" si="38"/>
        <v/>
      </c>
      <c r="BL61" s="39"/>
      <c r="BM61" s="39" t="str">
        <f t="shared" si="39"/>
        <v/>
      </c>
      <c r="BN61" s="37"/>
      <c r="BO61" s="38"/>
      <c r="BP61" s="34"/>
      <c r="BQ61" s="39" t="str">
        <f t="shared" si="40"/>
        <v/>
      </c>
      <c r="BR61" s="39"/>
      <c r="BS61" s="39" t="str">
        <f t="shared" si="41"/>
        <v/>
      </c>
      <c r="BT61" s="39"/>
      <c r="BU61" s="39" t="str">
        <f t="shared" si="42"/>
        <v/>
      </c>
      <c r="BV61" s="37"/>
      <c r="BW61" s="38"/>
      <c r="BX61" s="40"/>
      <c r="BY61" s="39" t="str">
        <f t="shared" si="43"/>
        <v/>
      </c>
      <c r="BZ61" s="39"/>
      <c r="CA61" s="39" t="str">
        <f t="shared" si="44"/>
        <v/>
      </c>
      <c r="CB61" s="39"/>
      <c r="CC61" s="39" t="str">
        <f t="shared" si="45"/>
        <v/>
      </c>
      <c r="CD61" s="37"/>
      <c r="CE61" s="41"/>
      <c r="CF61" s="41"/>
      <c r="CG61" s="39" t="str">
        <f t="shared" si="46"/>
        <v/>
      </c>
      <c r="CH61" s="39"/>
      <c r="CI61" s="39" t="str">
        <f t="shared" si="47"/>
        <v/>
      </c>
      <c r="CJ61" s="39"/>
      <c r="CK61" s="39" t="str">
        <f t="shared" si="48"/>
        <v/>
      </c>
      <c r="CL61" s="37"/>
    </row>
    <row r="62" spans="1:90" ht="86.25" customHeight="1" x14ac:dyDescent="0.25">
      <c r="A62" s="20"/>
      <c r="B62" s="20" t="s">
        <v>28</v>
      </c>
      <c r="C62" s="21" t="s">
        <v>115</v>
      </c>
      <c r="D62" s="100" t="s">
        <v>114</v>
      </c>
      <c r="E62" s="20"/>
      <c r="F62" s="15"/>
      <c r="G62" s="20">
        <f>IF(H62="Information et Communication",1,IF(H62="Savoir-faire Savoir-être",2,IF(H62="Confort et hygiène",3,IF(H62="Qualité de la prestation",5,IF(H62="Développement Durable",4)))))</f>
        <v>2</v>
      </c>
      <c r="H62" s="22" t="s">
        <v>75</v>
      </c>
      <c r="I62" s="23">
        <f>IF(G62&lt;&gt;"",MAX(I$1:I61)+1,"")</f>
        <v>52</v>
      </c>
      <c r="J62" s="242" t="s">
        <v>116</v>
      </c>
      <c r="K62" s="243">
        <v>1</v>
      </c>
      <c r="L62" s="244" t="s">
        <v>30</v>
      </c>
      <c r="M62" s="245"/>
      <c r="N62" s="246" t="str">
        <f t="shared" si="201"/>
        <v>oui</v>
      </c>
      <c r="O62" s="242" t="s">
        <v>117</v>
      </c>
      <c r="P62" s="351" t="s">
        <v>37</v>
      </c>
      <c r="Q62" s="23"/>
      <c r="R62" s="25"/>
      <c r="S62" s="26">
        <f t="shared" ref="S62:S66" si="202">K62</f>
        <v>1</v>
      </c>
      <c r="T62" s="26">
        <f t="shared" ref="T62:T66" si="203">IF(L62="OUI",1,IF(L62="NON",0,IF(L62="Non Mesuré","",0)))</f>
        <v>1</v>
      </c>
      <c r="U62" s="26">
        <f t="shared" ref="U62:U66" si="204">IF(L62&lt;&gt;"Non Mesuré",S62*T62,"")</f>
        <v>1</v>
      </c>
      <c r="V62" s="26"/>
      <c r="W62" s="26">
        <f t="shared" ref="W62:W66" si="205">IF(L62="Non Mesuré",S62,0)</f>
        <v>0</v>
      </c>
      <c r="X62" s="26"/>
      <c r="Y62" s="26">
        <f t="shared" ref="Y62:Y66" si="206">S62-W62</f>
        <v>1</v>
      </c>
      <c r="Z62" s="26"/>
      <c r="AA62" s="27"/>
      <c r="AB62" s="27"/>
      <c r="AC62" s="28" t="str">
        <f t="shared" si="25"/>
        <v/>
      </c>
      <c r="AD62" s="28"/>
      <c r="AE62" s="28" t="str">
        <f t="shared" si="26"/>
        <v/>
      </c>
      <c r="AF62" s="28"/>
      <c r="AG62" s="28" t="str">
        <f t="shared" si="27"/>
        <v/>
      </c>
      <c r="AH62" s="29"/>
      <c r="AI62" s="30"/>
      <c r="AJ62" s="28"/>
      <c r="AK62" s="28">
        <f t="shared" si="28"/>
        <v>1</v>
      </c>
      <c r="AL62" s="28"/>
      <c r="AM62" s="28">
        <f t="shared" si="29"/>
        <v>0</v>
      </c>
      <c r="AN62" s="28"/>
      <c r="AO62" s="28">
        <f t="shared" si="30"/>
        <v>1</v>
      </c>
      <c r="AP62" s="29"/>
      <c r="AQ62" s="30"/>
      <c r="AR62" s="28"/>
      <c r="AS62" s="28" t="str">
        <f t="shared" si="31"/>
        <v/>
      </c>
      <c r="AT62" s="28"/>
      <c r="AU62" s="28" t="str">
        <f t="shared" si="32"/>
        <v/>
      </c>
      <c r="AV62" s="28"/>
      <c r="AW62" s="28" t="str">
        <f t="shared" si="33"/>
        <v/>
      </c>
      <c r="AX62" s="29"/>
      <c r="AY62" s="30"/>
      <c r="AZ62" s="28"/>
      <c r="BA62" s="28" t="str">
        <f t="shared" si="34"/>
        <v/>
      </c>
      <c r="BB62" s="28"/>
      <c r="BC62" s="28" t="str">
        <f t="shared" si="35"/>
        <v/>
      </c>
      <c r="BD62" s="28"/>
      <c r="BE62" s="28" t="str">
        <f t="shared" si="36"/>
        <v/>
      </c>
      <c r="BF62" s="29"/>
      <c r="BG62" s="30"/>
      <c r="BH62" s="26"/>
      <c r="BI62" s="28" t="str">
        <f t="shared" si="37"/>
        <v/>
      </c>
      <c r="BJ62" s="28"/>
      <c r="BK62" s="28" t="str">
        <f t="shared" si="38"/>
        <v/>
      </c>
      <c r="BL62" s="28"/>
      <c r="BM62" s="28" t="str">
        <f t="shared" si="39"/>
        <v/>
      </c>
      <c r="BN62" s="29"/>
      <c r="BO62" s="30"/>
      <c r="BP62" s="26"/>
      <c r="BQ62" s="28" t="str">
        <f t="shared" si="40"/>
        <v/>
      </c>
      <c r="BR62" s="28"/>
      <c r="BS62" s="28" t="str">
        <f t="shared" si="41"/>
        <v/>
      </c>
      <c r="BT62" s="28"/>
      <c r="BU62" s="28" t="str">
        <f t="shared" si="42"/>
        <v/>
      </c>
      <c r="BV62" s="29"/>
      <c r="BW62" s="30"/>
      <c r="BX62" s="31"/>
      <c r="BY62" s="28" t="str">
        <f t="shared" si="43"/>
        <v/>
      </c>
      <c r="BZ62" s="28"/>
      <c r="CA62" s="28" t="str">
        <f t="shared" si="44"/>
        <v/>
      </c>
      <c r="CB62" s="28"/>
      <c r="CC62" s="28" t="str">
        <f t="shared" si="45"/>
        <v/>
      </c>
      <c r="CD62" s="29"/>
      <c r="CE62" s="25"/>
      <c r="CF62" s="25"/>
      <c r="CG62" s="28" t="str">
        <f t="shared" si="46"/>
        <v/>
      </c>
      <c r="CH62" s="28"/>
      <c r="CI62" s="28" t="str">
        <f t="shared" si="47"/>
        <v/>
      </c>
      <c r="CJ62" s="28"/>
      <c r="CK62" s="28" t="str">
        <f t="shared" si="48"/>
        <v/>
      </c>
      <c r="CL62" s="29"/>
    </row>
    <row r="63" spans="1:90" ht="39.75" customHeight="1" x14ac:dyDescent="0.25">
      <c r="A63" s="20"/>
      <c r="B63" s="20" t="s">
        <v>28</v>
      </c>
      <c r="C63" s="21" t="s">
        <v>118</v>
      </c>
      <c r="D63" s="100" t="s">
        <v>114</v>
      </c>
      <c r="E63" s="20"/>
      <c r="F63" s="15"/>
      <c r="G63" s="20">
        <f>IF(H63="Information et Communication",1,IF(H63="Savoir-faire Savoir-être",2,IF(H63="Confort et hygiène",3,IF(H63="Qualité de la prestation",5,IF(H63="Développement Durable",4)))))</f>
        <v>2</v>
      </c>
      <c r="H63" s="22" t="s">
        <v>75</v>
      </c>
      <c r="I63" s="23">
        <f>IF(G63&lt;&gt;"",MAX(I$1:I62)+1,"")</f>
        <v>53</v>
      </c>
      <c r="J63" s="252" t="s">
        <v>119</v>
      </c>
      <c r="K63" s="253">
        <v>1</v>
      </c>
      <c r="L63" s="254" t="s">
        <v>30</v>
      </c>
      <c r="M63" s="255"/>
      <c r="N63" s="256" t="str">
        <f t="shared" si="201"/>
        <v>oui</v>
      </c>
      <c r="O63" s="252" t="s">
        <v>120</v>
      </c>
      <c r="P63" s="351" t="s">
        <v>37</v>
      </c>
      <c r="Q63" s="23"/>
      <c r="R63" s="25"/>
      <c r="S63" s="26">
        <f t="shared" si="202"/>
        <v>1</v>
      </c>
      <c r="T63" s="26">
        <f t="shared" si="203"/>
        <v>1</v>
      </c>
      <c r="U63" s="26">
        <f t="shared" si="204"/>
        <v>1</v>
      </c>
      <c r="V63" s="26"/>
      <c r="W63" s="26">
        <f t="shared" si="205"/>
        <v>0</v>
      </c>
      <c r="X63" s="26"/>
      <c r="Y63" s="26">
        <f t="shared" si="206"/>
        <v>1</v>
      </c>
      <c r="Z63" s="26"/>
      <c r="AA63" s="27"/>
      <c r="AB63" s="27"/>
      <c r="AC63" s="28" t="str">
        <f t="shared" si="25"/>
        <v/>
      </c>
      <c r="AD63" s="28"/>
      <c r="AE63" s="28" t="str">
        <f t="shared" si="26"/>
        <v/>
      </c>
      <c r="AF63" s="28"/>
      <c r="AG63" s="28" t="str">
        <f t="shared" si="27"/>
        <v/>
      </c>
      <c r="AH63" s="29"/>
      <c r="AI63" s="30"/>
      <c r="AJ63" s="28"/>
      <c r="AK63" s="28">
        <f t="shared" si="28"/>
        <v>1</v>
      </c>
      <c r="AL63" s="28"/>
      <c r="AM63" s="28">
        <f t="shared" si="29"/>
        <v>0</v>
      </c>
      <c r="AN63" s="28"/>
      <c r="AO63" s="28">
        <f t="shared" si="30"/>
        <v>1</v>
      </c>
      <c r="AP63" s="29"/>
      <c r="AQ63" s="30"/>
      <c r="AR63" s="28"/>
      <c r="AS63" s="28" t="str">
        <f t="shared" si="31"/>
        <v/>
      </c>
      <c r="AT63" s="28"/>
      <c r="AU63" s="28" t="str">
        <f t="shared" si="32"/>
        <v/>
      </c>
      <c r="AV63" s="28"/>
      <c r="AW63" s="28" t="str">
        <f t="shared" si="33"/>
        <v/>
      </c>
      <c r="AX63" s="29"/>
      <c r="AY63" s="30"/>
      <c r="AZ63" s="28"/>
      <c r="BA63" s="28" t="str">
        <f t="shared" si="34"/>
        <v/>
      </c>
      <c r="BB63" s="28"/>
      <c r="BC63" s="28" t="str">
        <f t="shared" si="35"/>
        <v/>
      </c>
      <c r="BD63" s="28"/>
      <c r="BE63" s="28" t="str">
        <f t="shared" si="36"/>
        <v/>
      </c>
      <c r="BF63" s="29"/>
      <c r="BG63" s="30"/>
      <c r="BH63" s="26"/>
      <c r="BI63" s="28" t="str">
        <f t="shared" si="37"/>
        <v/>
      </c>
      <c r="BJ63" s="28"/>
      <c r="BK63" s="28" t="str">
        <f t="shared" si="38"/>
        <v/>
      </c>
      <c r="BL63" s="28"/>
      <c r="BM63" s="28" t="str">
        <f t="shared" si="39"/>
        <v/>
      </c>
      <c r="BN63" s="29"/>
      <c r="BO63" s="30"/>
      <c r="BP63" s="26"/>
      <c r="BQ63" s="28" t="str">
        <f t="shared" si="40"/>
        <v/>
      </c>
      <c r="BR63" s="28"/>
      <c r="BS63" s="28" t="str">
        <f t="shared" si="41"/>
        <v/>
      </c>
      <c r="BT63" s="28"/>
      <c r="BU63" s="28" t="str">
        <f t="shared" si="42"/>
        <v/>
      </c>
      <c r="BV63" s="29"/>
      <c r="BW63" s="30"/>
      <c r="BX63" s="31"/>
      <c r="BY63" s="28" t="str">
        <f t="shared" si="43"/>
        <v/>
      </c>
      <c r="BZ63" s="28"/>
      <c r="CA63" s="28" t="str">
        <f t="shared" si="44"/>
        <v/>
      </c>
      <c r="CB63" s="28"/>
      <c r="CC63" s="28" t="str">
        <f t="shared" si="45"/>
        <v/>
      </c>
      <c r="CD63" s="29"/>
      <c r="CE63" s="25"/>
      <c r="CF63" s="25"/>
      <c r="CG63" s="28" t="str">
        <f t="shared" si="46"/>
        <v/>
      </c>
      <c r="CH63" s="28"/>
      <c r="CI63" s="28" t="str">
        <f t="shared" si="47"/>
        <v/>
      </c>
      <c r="CJ63" s="28"/>
      <c r="CK63" s="28" t="str">
        <f t="shared" si="48"/>
        <v/>
      </c>
      <c r="CL63" s="29"/>
    </row>
    <row r="64" spans="1:90" ht="33" customHeight="1" x14ac:dyDescent="0.25">
      <c r="A64" s="61"/>
      <c r="B64" s="62" t="s">
        <v>28</v>
      </c>
      <c r="C64" s="21" t="s">
        <v>121</v>
      </c>
      <c r="D64" s="100" t="s">
        <v>114</v>
      </c>
      <c r="E64" s="62"/>
      <c r="F64" s="44"/>
      <c r="G64" s="20">
        <f>IF(H64="Information et Communication",1,IF(H64="Savoir-faire Savoir-être",2,IF(H64="Confort et hygiène",3,IF(H64="Qualité de la prestation",5,IF(H64="Développement Durable",4)))))</f>
        <v>2</v>
      </c>
      <c r="H64" s="22" t="s">
        <v>75</v>
      </c>
      <c r="I64" s="23">
        <f>IF(G64&lt;&gt;"",MAX(I$1:I63)+1,"")</f>
        <v>54</v>
      </c>
      <c r="J64" s="252" t="s">
        <v>122</v>
      </c>
      <c r="K64" s="253">
        <v>1</v>
      </c>
      <c r="L64" s="254" t="s">
        <v>30</v>
      </c>
      <c r="M64" s="256"/>
      <c r="N64" s="256" t="str">
        <f t="shared" si="201"/>
        <v/>
      </c>
      <c r="O64" s="252" t="s">
        <v>123</v>
      </c>
      <c r="P64" s="351" t="s">
        <v>37</v>
      </c>
      <c r="Q64" s="57"/>
      <c r="R64" s="34"/>
      <c r="S64" s="26">
        <f t="shared" si="202"/>
        <v>1</v>
      </c>
      <c r="T64" s="26">
        <f t="shared" si="203"/>
        <v>1</v>
      </c>
      <c r="U64" s="26">
        <f t="shared" si="204"/>
        <v>1</v>
      </c>
      <c r="V64" s="26"/>
      <c r="W64" s="26">
        <f t="shared" si="205"/>
        <v>0</v>
      </c>
      <c r="X64" s="26"/>
      <c r="Y64" s="26">
        <f t="shared" si="206"/>
        <v>1</v>
      </c>
      <c r="Z64" s="34"/>
      <c r="AA64" s="40"/>
      <c r="AB64" s="40"/>
      <c r="AC64" s="28" t="str">
        <f t="shared" si="25"/>
        <v/>
      </c>
      <c r="AD64" s="28"/>
      <c r="AE64" s="28" t="str">
        <f t="shared" si="26"/>
        <v/>
      </c>
      <c r="AF64" s="28"/>
      <c r="AG64" s="28" t="str">
        <f t="shared" si="27"/>
        <v/>
      </c>
      <c r="AH64" s="29"/>
      <c r="AI64" s="30"/>
      <c r="AJ64" s="28"/>
      <c r="AK64" s="28">
        <f t="shared" si="28"/>
        <v>1</v>
      </c>
      <c r="AL64" s="28"/>
      <c r="AM64" s="28">
        <f t="shared" si="29"/>
        <v>0</v>
      </c>
      <c r="AN64" s="28"/>
      <c r="AO64" s="28">
        <f t="shared" si="30"/>
        <v>1</v>
      </c>
      <c r="AP64" s="29"/>
      <c r="AQ64" s="30"/>
      <c r="AR64" s="28"/>
      <c r="AS64" s="28" t="str">
        <f t="shared" si="31"/>
        <v/>
      </c>
      <c r="AT64" s="28"/>
      <c r="AU64" s="28" t="str">
        <f t="shared" si="32"/>
        <v/>
      </c>
      <c r="AV64" s="28"/>
      <c r="AW64" s="28" t="str">
        <f t="shared" si="33"/>
        <v/>
      </c>
      <c r="AX64" s="29"/>
      <c r="AY64" s="30"/>
      <c r="AZ64" s="28"/>
      <c r="BA64" s="28" t="str">
        <f t="shared" si="34"/>
        <v/>
      </c>
      <c r="BB64" s="28"/>
      <c r="BC64" s="28" t="str">
        <f t="shared" si="35"/>
        <v/>
      </c>
      <c r="BD64" s="28"/>
      <c r="BE64" s="28" t="str">
        <f t="shared" si="36"/>
        <v/>
      </c>
      <c r="BF64" s="29"/>
      <c r="BG64" s="30"/>
      <c r="BH64" s="26"/>
      <c r="BI64" s="28" t="str">
        <f t="shared" si="37"/>
        <v/>
      </c>
      <c r="BJ64" s="28"/>
      <c r="BK64" s="28" t="str">
        <f t="shared" si="38"/>
        <v/>
      </c>
      <c r="BL64" s="28"/>
      <c r="BM64" s="28" t="str">
        <f t="shared" si="39"/>
        <v/>
      </c>
      <c r="BN64" s="29"/>
      <c r="BO64" s="30"/>
      <c r="BP64" s="26"/>
      <c r="BQ64" s="28" t="str">
        <f t="shared" si="40"/>
        <v/>
      </c>
      <c r="BR64" s="28"/>
      <c r="BS64" s="28" t="str">
        <f t="shared" si="41"/>
        <v/>
      </c>
      <c r="BT64" s="28"/>
      <c r="BU64" s="28" t="str">
        <f t="shared" si="42"/>
        <v/>
      </c>
      <c r="BV64" s="29"/>
      <c r="BW64" s="30"/>
      <c r="BX64" s="31"/>
      <c r="BY64" s="28" t="str">
        <f t="shared" si="43"/>
        <v/>
      </c>
      <c r="BZ64" s="28"/>
      <c r="CA64" s="28" t="str">
        <f t="shared" si="44"/>
        <v/>
      </c>
      <c r="CB64" s="28"/>
      <c r="CC64" s="28" t="str">
        <f t="shared" si="45"/>
        <v/>
      </c>
      <c r="CD64" s="29"/>
      <c r="CE64" s="25"/>
      <c r="CF64" s="25"/>
      <c r="CG64" s="28" t="str">
        <f t="shared" si="46"/>
        <v/>
      </c>
      <c r="CH64" s="28"/>
      <c r="CI64" s="28" t="str">
        <f t="shared" si="47"/>
        <v/>
      </c>
      <c r="CJ64" s="28"/>
      <c r="CK64" s="28" t="str">
        <f t="shared" si="48"/>
        <v/>
      </c>
      <c r="CL64" s="29"/>
    </row>
    <row r="65" spans="1:90" ht="33" customHeight="1" x14ac:dyDescent="0.25">
      <c r="A65" s="25"/>
      <c r="B65" s="44" t="s">
        <v>28</v>
      </c>
      <c r="C65" s="21" t="s">
        <v>124</v>
      </c>
      <c r="D65" s="100" t="s">
        <v>114</v>
      </c>
      <c r="E65" s="44"/>
      <c r="F65" s="44"/>
      <c r="G65" s="20">
        <f>IF(H65="Information et Communication",1,IF(H65="Savoir-faire Savoir-être",2,IF(H65="Confort et hygiène",3,IF(H65="Qualité de la prestation",5,IF(H65="Développement Durable",4)))))</f>
        <v>2</v>
      </c>
      <c r="H65" s="22" t="s">
        <v>75</v>
      </c>
      <c r="I65" s="23">
        <f>IF(G65&lt;&gt;"",MAX(I$1:I64)+1,"")</f>
        <v>55</v>
      </c>
      <c r="J65" s="252" t="s">
        <v>125</v>
      </c>
      <c r="K65" s="253">
        <v>3</v>
      </c>
      <c r="L65" s="254" t="s">
        <v>30</v>
      </c>
      <c r="M65" s="256"/>
      <c r="N65" s="256" t="str">
        <f t="shared" si="201"/>
        <v>oui</v>
      </c>
      <c r="O65" s="252" t="s">
        <v>126</v>
      </c>
      <c r="P65" s="351" t="s">
        <v>37</v>
      </c>
      <c r="Q65" s="22"/>
      <c r="R65" s="25"/>
      <c r="S65" s="26">
        <f t="shared" si="202"/>
        <v>3</v>
      </c>
      <c r="T65" s="26">
        <f t="shared" si="203"/>
        <v>1</v>
      </c>
      <c r="U65" s="26">
        <f t="shared" si="204"/>
        <v>3</v>
      </c>
      <c r="V65" s="26"/>
      <c r="W65" s="26">
        <f t="shared" si="205"/>
        <v>0</v>
      </c>
      <c r="X65" s="26"/>
      <c r="Y65" s="26">
        <f t="shared" si="206"/>
        <v>3</v>
      </c>
      <c r="Z65" s="26"/>
      <c r="AA65" s="31"/>
      <c r="AB65" s="31"/>
      <c r="AC65" s="28" t="str">
        <f t="shared" si="25"/>
        <v/>
      </c>
      <c r="AD65" s="28"/>
      <c r="AE65" s="28" t="str">
        <f t="shared" si="26"/>
        <v/>
      </c>
      <c r="AF65" s="28"/>
      <c r="AG65" s="28" t="str">
        <f t="shared" si="27"/>
        <v/>
      </c>
      <c r="AH65" s="29"/>
      <c r="AI65" s="30"/>
      <c r="AJ65" s="28"/>
      <c r="AK65" s="28">
        <f t="shared" si="28"/>
        <v>3</v>
      </c>
      <c r="AL65" s="28"/>
      <c r="AM65" s="28">
        <f t="shared" si="29"/>
        <v>0</v>
      </c>
      <c r="AN65" s="28"/>
      <c r="AO65" s="28">
        <f t="shared" si="30"/>
        <v>3</v>
      </c>
      <c r="AP65" s="29"/>
      <c r="AQ65" s="30"/>
      <c r="AR65" s="28"/>
      <c r="AS65" s="28" t="str">
        <f t="shared" si="31"/>
        <v/>
      </c>
      <c r="AT65" s="28"/>
      <c r="AU65" s="28" t="str">
        <f t="shared" si="32"/>
        <v/>
      </c>
      <c r="AV65" s="28"/>
      <c r="AW65" s="28" t="str">
        <f t="shared" si="33"/>
        <v/>
      </c>
      <c r="AX65" s="29"/>
      <c r="AY65" s="30"/>
      <c r="AZ65" s="28"/>
      <c r="BA65" s="28" t="str">
        <f t="shared" si="34"/>
        <v/>
      </c>
      <c r="BB65" s="28"/>
      <c r="BC65" s="28" t="str">
        <f t="shared" si="35"/>
        <v/>
      </c>
      <c r="BD65" s="28"/>
      <c r="BE65" s="28" t="str">
        <f t="shared" si="36"/>
        <v/>
      </c>
      <c r="BF65" s="29"/>
      <c r="BG65" s="30"/>
      <c r="BH65" s="26"/>
      <c r="BI65" s="28" t="str">
        <f t="shared" si="37"/>
        <v/>
      </c>
      <c r="BJ65" s="28"/>
      <c r="BK65" s="28" t="str">
        <f t="shared" si="38"/>
        <v/>
      </c>
      <c r="BL65" s="28"/>
      <c r="BM65" s="28" t="str">
        <f t="shared" si="39"/>
        <v/>
      </c>
      <c r="BN65" s="29"/>
      <c r="BO65" s="30"/>
      <c r="BP65" s="26"/>
      <c r="BQ65" s="28" t="str">
        <f t="shared" si="40"/>
        <v/>
      </c>
      <c r="BR65" s="28"/>
      <c r="BS65" s="28" t="str">
        <f t="shared" si="41"/>
        <v/>
      </c>
      <c r="BT65" s="28"/>
      <c r="BU65" s="28" t="str">
        <f t="shared" si="42"/>
        <v/>
      </c>
      <c r="BV65" s="29"/>
      <c r="BW65" s="30"/>
      <c r="BX65" s="31"/>
      <c r="BY65" s="28" t="str">
        <f t="shared" si="43"/>
        <v/>
      </c>
      <c r="BZ65" s="28"/>
      <c r="CA65" s="28" t="str">
        <f t="shared" si="44"/>
        <v/>
      </c>
      <c r="CB65" s="28"/>
      <c r="CC65" s="28" t="str">
        <f t="shared" si="45"/>
        <v/>
      </c>
      <c r="CD65" s="29"/>
      <c r="CE65" s="25"/>
      <c r="CF65" s="25"/>
      <c r="CG65" s="28" t="str">
        <f t="shared" si="46"/>
        <v/>
      </c>
      <c r="CH65" s="28"/>
      <c r="CI65" s="28" t="str">
        <f t="shared" si="47"/>
        <v/>
      </c>
      <c r="CJ65" s="28"/>
      <c r="CK65" s="28" t="str">
        <f t="shared" si="48"/>
        <v/>
      </c>
      <c r="CL65" s="29"/>
    </row>
    <row r="66" spans="1:90" ht="33" customHeight="1" x14ac:dyDescent="0.25">
      <c r="A66" s="25"/>
      <c r="B66" s="44" t="s">
        <v>28</v>
      </c>
      <c r="C66" s="21" t="s">
        <v>127</v>
      </c>
      <c r="D66" s="100" t="s">
        <v>114</v>
      </c>
      <c r="E66" s="44"/>
      <c r="F66" s="44"/>
      <c r="G66" s="20">
        <f>IF(H66="Information et Communication",1,IF(H66="Savoir-faire Savoir-être",2,IF(H66="Confort et hygiène",3,IF(H66="Qualité de la prestation",5,IF(H66="Développement Durable",4)))))</f>
        <v>2</v>
      </c>
      <c r="H66" s="22" t="s">
        <v>75</v>
      </c>
      <c r="I66" s="23">
        <f>IF(G66&lt;&gt;"",MAX(I$1:I65)+1,"")</f>
        <v>56</v>
      </c>
      <c r="J66" s="247" t="s">
        <v>771</v>
      </c>
      <c r="K66" s="248">
        <v>1</v>
      </c>
      <c r="L66" s="249" t="s">
        <v>30</v>
      </c>
      <c r="M66" s="251"/>
      <c r="N66" s="251" t="str">
        <f t="shared" si="201"/>
        <v/>
      </c>
      <c r="O66" s="247" t="s">
        <v>615</v>
      </c>
      <c r="P66" s="352" t="s">
        <v>37</v>
      </c>
      <c r="Q66" s="22"/>
      <c r="R66" s="25"/>
      <c r="S66" s="26">
        <f t="shared" si="202"/>
        <v>1</v>
      </c>
      <c r="T66" s="26">
        <f t="shared" si="203"/>
        <v>1</v>
      </c>
      <c r="U66" s="26">
        <f t="shared" si="204"/>
        <v>1</v>
      </c>
      <c r="V66" s="26"/>
      <c r="W66" s="26">
        <f t="shared" si="205"/>
        <v>0</v>
      </c>
      <c r="X66" s="26"/>
      <c r="Y66" s="26">
        <f t="shared" si="206"/>
        <v>1</v>
      </c>
      <c r="Z66" s="26"/>
      <c r="AA66" s="27"/>
      <c r="AB66" s="27"/>
      <c r="AC66" s="28" t="str">
        <f t="shared" si="25"/>
        <v/>
      </c>
      <c r="AD66" s="28"/>
      <c r="AE66" s="28" t="str">
        <f t="shared" si="26"/>
        <v/>
      </c>
      <c r="AF66" s="28"/>
      <c r="AG66" s="28" t="str">
        <f t="shared" si="27"/>
        <v/>
      </c>
      <c r="AH66" s="29"/>
      <c r="AI66" s="30"/>
      <c r="AJ66" s="28"/>
      <c r="AK66" s="28">
        <f t="shared" si="28"/>
        <v>1</v>
      </c>
      <c r="AL66" s="28"/>
      <c r="AM66" s="28">
        <f t="shared" si="29"/>
        <v>0</v>
      </c>
      <c r="AN66" s="28"/>
      <c r="AO66" s="28">
        <f t="shared" si="30"/>
        <v>1</v>
      </c>
      <c r="AP66" s="29"/>
      <c r="AQ66" s="30"/>
      <c r="AR66" s="28"/>
      <c r="AS66" s="28" t="str">
        <f t="shared" si="31"/>
        <v/>
      </c>
      <c r="AT66" s="28"/>
      <c r="AU66" s="28" t="str">
        <f t="shared" si="32"/>
        <v/>
      </c>
      <c r="AV66" s="28"/>
      <c r="AW66" s="28" t="str">
        <f t="shared" si="33"/>
        <v/>
      </c>
      <c r="AX66" s="29"/>
      <c r="AY66" s="30"/>
      <c r="AZ66" s="28"/>
      <c r="BA66" s="28" t="str">
        <f t="shared" si="34"/>
        <v/>
      </c>
      <c r="BB66" s="28"/>
      <c r="BC66" s="28" t="str">
        <f t="shared" si="35"/>
        <v/>
      </c>
      <c r="BD66" s="28"/>
      <c r="BE66" s="28" t="str">
        <f t="shared" si="36"/>
        <v/>
      </c>
      <c r="BF66" s="29"/>
      <c r="BG66" s="30"/>
      <c r="BH66" s="26"/>
      <c r="BI66" s="28" t="str">
        <f t="shared" si="37"/>
        <v/>
      </c>
      <c r="BJ66" s="28"/>
      <c r="BK66" s="28" t="str">
        <f t="shared" si="38"/>
        <v/>
      </c>
      <c r="BL66" s="28"/>
      <c r="BM66" s="28" t="str">
        <f t="shared" si="39"/>
        <v/>
      </c>
      <c r="BN66" s="29"/>
      <c r="BO66" s="30"/>
      <c r="BP66" s="26"/>
      <c r="BQ66" s="28" t="str">
        <f t="shared" si="40"/>
        <v/>
      </c>
      <c r="BR66" s="28"/>
      <c r="BS66" s="28" t="str">
        <f t="shared" si="41"/>
        <v/>
      </c>
      <c r="BT66" s="28"/>
      <c r="BU66" s="28" t="str">
        <f t="shared" si="42"/>
        <v/>
      </c>
      <c r="BV66" s="29"/>
      <c r="BW66" s="30"/>
      <c r="BX66" s="31"/>
      <c r="BY66" s="28" t="str">
        <f t="shared" si="43"/>
        <v/>
      </c>
      <c r="BZ66" s="28"/>
      <c r="CA66" s="28" t="str">
        <f t="shared" si="44"/>
        <v/>
      </c>
      <c r="CB66" s="28"/>
      <c r="CC66" s="28" t="str">
        <f t="shared" si="45"/>
        <v/>
      </c>
      <c r="CD66" s="29"/>
      <c r="CE66" s="25"/>
      <c r="CF66" s="25"/>
      <c r="CG66" s="28" t="str">
        <f t="shared" si="46"/>
        <v/>
      </c>
      <c r="CH66" s="28"/>
      <c r="CI66" s="28" t="str">
        <f t="shared" si="47"/>
        <v/>
      </c>
      <c r="CJ66" s="28"/>
      <c r="CK66" s="28" t="str">
        <f t="shared" si="48"/>
        <v/>
      </c>
      <c r="CL66" s="29"/>
    </row>
    <row r="67" spans="1:90" s="237" customFormat="1" ht="33.75" customHeight="1" x14ac:dyDescent="0.25">
      <c r="A67" s="25"/>
      <c r="B67" s="44"/>
      <c r="C67" s="21" t="str">
        <f>J67</f>
        <v>3 - L'ACHEMINEMENT SUR LE LIEU - LES EXTERIEURS - LA SIGNALISATION</v>
      </c>
      <c r="D67" s="100"/>
      <c r="E67" s="44"/>
      <c r="F67" s="44"/>
      <c r="G67" s="20"/>
      <c r="H67" s="22"/>
      <c r="I67" s="23" t="str">
        <f>IF(G67&lt;&gt;"",MAX(I$1:I66)+1,"")</f>
        <v/>
      </c>
      <c r="J67" s="342" t="s">
        <v>543</v>
      </c>
      <c r="K67" s="339" t="s">
        <v>2</v>
      </c>
      <c r="L67" s="329" t="s">
        <v>3</v>
      </c>
      <c r="M67" s="330" t="s">
        <v>656</v>
      </c>
      <c r="N67" s="331" t="s">
        <v>4</v>
      </c>
      <c r="O67" s="327" t="s">
        <v>4</v>
      </c>
      <c r="P67" s="349" t="s">
        <v>778</v>
      </c>
      <c r="Q67" s="22"/>
      <c r="R67" s="25"/>
      <c r="S67" s="26"/>
      <c r="T67" s="26"/>
      <c r="U67" s="26"/>
      <c r="V67" s="26">
        <f>SUM(U39:U66)</f>
        <v>47</v>
      </c>
      <c r="W67" s="31"/>
      <c r="X67" s="26">
        <f>SUM(W39:W66)</f>
        <v>0</v>
      </c>
      <c r="Y67" s="31"/>
      <c r="Z67" s="26">
        <f>SUM(Y39:Y66)</f>
        <v>47</v>
      </c>
      <c r="AA67" s="27">
        <f>V67/Z67</f>
        <v>1</v>
      </c>
      <c r="AB67" s="27"/>
      <c r="AC67" s="28" t="str">
        <f t="shared" si="25"/>
        <v/>
      </c>
      <c r="AD67" s="28"/>
      <c r="AE67" s="28" t="str">
        <f t="shared" si="26"/>
        <v/>
      </c>
      <c r="AF67" s="28"/>
      <c r="AG67" s="28" t="str">
        <f t="shared" si="27"/>
        <v/>
      </c>
      <c r="AH67" s="29"/>
      <c r="AI67" s="30"/>
      <c r="AJ67" s="28"/>
      <c r="AK67" s="28" t="str">
        <f t="shared" si="28"/>
        <v/>
      </c>
      <c r="AL67" s="28"/>
      <c r="AM67" s="28" t="str">
        <f t="shared" si="29"/>
        <v/>
      </c>
      <c r="AN67" s="28"/>
      <c r="AO67" s="28" t="str">
        <f t="shared" si="30"/>
        <v/>
      </c>
      <c r="AP67" s="29"/>
      <c r="AQ67" s="30"/>
      <c r="AR67" s="28"/>
      <c r="AS67" s="28" t="str">
        <f t="shared" si="31"/>
        <v/>
      </c>
      <c r="AT67" s="28"/>
      <c r="AU67" s="28" t="str">
        <f t="shared" si="32"/>
        <v/>
      </c>
      <c r="AV67" s="28"/>
      <c r="AW67" s="28" t="str">
        <f t="shared" si="33"/>
        <v/>
      </c>
      <c r="AX67" s="29"/>
      <c r="AY67" s="30"/>
      <c r="AZ67" s="28"/>
      <c r="BA67" s="28" t="str">
        <f t="shared" si="34"/>
        <v/>
      </c>
      <c r="BB67" s="28"/>
      <c r="BC67" s="28" t="str">
        <f t="shared" si="35"/>
        <v/>
      </c>
      <c r="BD67" s="28"/>
      <c r="BE67" s="28" t="str">
        <f t="shared" si="36"/>
        <v/>
      </c>
      <c r="BF67" s="29"/>
      <c r="BG67" s="30"/>
      <c r="BH67" s="26"/>
      <c r="BI67" s="28" t="str">
        <f t="shared" si="37"/>
        <v/>
      </c>
      <c r="BJ67" s="28"/>
      <c r="BK67" s="28" t="str">
        <f t="shared" si="38"/>
        <v/>
      </c>
      <c r="BL67" s="28"/>
      <c r="BM67" s="28" t="str">
        <f t="shared" si="39"/>
        <v/>
      </c>
      <c r="BN67" s="29"/>
      <c r="BO67" s="30"/>
      <c r="BP67" s="26"/>
      <c r="BQ67" s="28" t="str">
        <f t="shared" si="40"/>
        <v/>
      </c>
      <c r="BR67" s="28"/>
      <c r="BS67" s="28" t="str">
        <f t="shared" si="41"/>
        <v/>
      </c>
      <c r="BT67" s="28"/>
      <c r="BU67" s="28" t="str">
        <f t="shared" si="42"/>
        <v/>
      </c>
      <c r="BV67" s="29"/>
      <c r="BW67" s="30"/>
      <c r="BX67" s="31"/>
      <c r="BY67" s="28" t="str">
        <f t="shared" si="43"/>
        <v/>
      </c>
      <c r="BZ67" s="28"/>
      <c r="CA67" s="28" t="str">
        <f t="shared" si="44"/>
        <v/>
      </c>
      <c r="CB67" s="28"/>
      <c r="CC67" s="28" t="str">
        <f t="shared" si="45"/>
        <v/>
      </c>
      <c r="CD67" s="29"/>
      <c r="CE67" s="25"/>
      <c r="CF67" s="25"/>
      <c r="CG67" s="28" t="str">
        <f t="shared" si="46"/>
        <v/>
      </c>
      <c r="CH67" s="28"/>
      <c r="CI67" s="28" t="str">
        <f t="shared" si="47"/>
        <v/>
      </c>
      <c r="CJ67" s="28"/>
      <c r="CK67" s="28" t="str">
        <f t="shared" si="48"/>
        <v/>
      </c>
      <c r="CL67" s="29"/>
    </row>
    <row r="68" spans="1:90" s="238" customFormat="1" ht="27" customHeight="1" x14ac:dyDescent="0.25">
      <c r="A68" s="25"/>
      <c r="B68" s="44" t="s">
        <v>28</v>
      </c>
      <c r="C68" s="21" t="s">
        <v>128</v>
      </c>
      <c r="D68" s="100" t="str">
        <f>J$68</f>
        <v>L'accès au camping</v>
      </c>
      <c r="E68" s="44"/>
      <c r="F68" s="44"/>
      <c r="G68" s="20"/>
      <c r="H68" s="5"/>
      <c r="I68" s="67" t="str">
        <f>IF(G68&lt;&gt;"",MAX(I$1:I67)+1,"")</f>
        <v/>
      </c>
      <c r="J68" s="309" t="s">
        <v>129</v>
      </c>
      <c r="K68" s="310"/>
      <c r="L68" s="33"/>
      <c r="M68" s="24"/>
      <c r="N68" s="24" t="str">
        <f t="shared" ref="N68:N96" si="207">IF(ISERROR(SEARCH("Pas de NM possible",O68)),"","oui")</f>
        <v/>
      </c>
      <c r="O68" s="54"/>
      <c r="P68" s="350"/>
      <c r="Q68" s="65"/>
      <c r="R68" s="41"/>
      <c r="S68" s="34">
        <f t="shared" ref="S68:S75" si="208">K68</f>
        <v>0</v>
      </c>
      <c r="T68" s="34">
        <f>IF(L68="Très Satisfaisant",1,IF(L68="Satisfaisant",0.75,IF(L68="Insatisfaisant",0.25,IF(L68="Très Insatisfaisant",0,IF(L68="Non Mesuré","",0)))))</f>
        <v>0</v>
      </c>
      <c r="U68" s="34">
        <f t="shared" ref="U68:U75" si="209">IF(L68&lt;&gt;"Non Mesuré",S68*T68,"")</f>
        <v>0</v>
      </c>
      <c r="V68" s="34"/>
      <c r="W68" s="34">
        <f t="shared" ref="W68:W75" si="210">IF(L68="Non Mesuré",S68,0)</f>
        <v>0</v>
      </c>
      <c r="X68" s="34"/>
      <c r="Y68" s="34">
        <f t="shared" ref="Y68:Y75" si="211">S68-W68</f>
        <v>0</v>
      </c>
      <c r="Z68" s="34"/>
      <c r="AA68" s="36"/>
      <c r="AB68" s="36"/>
      <c r="AC68" s="39" t="str">
        <f t="shared" si="25"/>
        <v/>
      </c>
      <c r="AD68" s="39"/>
      <c r="AE68" s="39" t="str">
        <f t="shared" si="26"/>
        <v/>
      </c>
      <c r="AF68" s="39"/>
      <c r="AG68" s="39" t="str">
        <f t="shared" si="27"/>
        <v/>
      </c>
      <c r="AH68" s="37"/>
      <c r="AI68" s="38"/>
      <c r="AJ68" s="39"/>
      <c r="AK68" s="39" t="str">
        <f t="shared" si="28"/>
        <v/>
      </c>
      <c r="AL68" s="39"/>
      <c r="AM68" s="39" t="str">
        <f t="shared" si="29"/>
        <v/>
      </c>
      <c r="AN68" s="39"/>
      <c r="AO68" s="39" t="str">
        <f t="shared" si="30"/>
        <v/>
      </c>
      <c r="AP68" s="37"/>
      <c r="AQ68" s="38"/>
      <c r="AR68" s="39"/>
      <c r="AS68" s="39" t="str">
        <f t="shared" si="31"/>
        <v/>
      </c>
      <c r="AT68" s="39"/>
      <c r="AU68" s="39" t="str">
        <f t="shared" si="32"/>
        <v/>
      </c>
      <c r="AV68" s="39"/>
      <c r="AW68" s="39" t="str">
        <f t="shared" si="33"/>
        <v/>
      </c>
      <c r="AX68" s="37"/>
      <c r="AY68" s="38"/>
      <c r="AZ68" s="39"/>
      <c r="BA68" s="39" t="str">
        <f t="shared" si="34"/>
        <v/>
      </c>
      <c r="BB68" s="39"/>
      <c r="BC68" s="39" t="str">
        <f t="shared" si="35"/>
        <v/>
      </c>
      <c r="BD68" s="39"/>
      <c r="BE68" s="39" t="str">
        <f t="shared" si="36"/>
        <v/>
      </c>
      <c r="BF68" s="37"/>
      <c r="BG68" s="38"/>
      <c r="BH68" s="34"/>
      <c r="BI68" s="39" t="str">
        <f t="shared" si="37"/>
        <v/>
      </c>
      <c r="BJ68" s="39"/>
      <c r="BK68" s="39" t="str">
        <f t="shared" si="38"/>
        <v/>
      </c>
      <c r="BL68" s="39"/>
      <c r="BM68" s="39" t="str">
        <f t="shared" si="39"/>
        <v/>
      </c>
      <c r="BN68" s="37"/>
      <c r="BO68" s="38"/>
      <c r="BP68" s="34"/>
      <c r="BQ68" s="39" t="str">
        <f t="shared" si="40"/>
        <v/>
      </c>
      <c r="BR68" s="39"/>
      <c r="BS68" s="39" t="str">
        <f t="shared" si="41"/>
        <v/>
      </c>
      <c r="BT68" s="39"/>
      <c r="BU68" s="39" t="str">
        <f t="shared" si="42"/>
        <v/>
      </c>
      <c r="BV68" s="37"/>
      <c r="BW68" s="38"/>
      <c r="BX68" s="40"/>
      <c r="BY68" s="39" t="str">
        <f t="shared" si="43"/>
        <v/>
      </c>
      <c r="BZ68" s="39"/>
      <c r="CA68" s="39" t="str">
        <f t="shared" si="44"/>
        <v/>
      </c>
      <c r="CB68" s="39"/>
      <c r="CC68" s="39" t="str">
        <f t="shared" si="45"/>
        <v/>
      </c>
      <c r="CD68" s="37"/>
      <c r="CE68" s="41"/>
      <c r="CF68" s="41"/>
      <c r="CG68" s="39" t="str">
        <f t="shared" si="46"/>
        <v/>
      </c>
      <c r="CH68" s="39"/>
      <c r="CI68" s="39" t="str">
        <f t="shared" si="47"/>
        <v/>
      </c>
      <c r="CJ68" s="39"/>
      <c r="CK68" s="39" t="str">
        <f t="shared" si="48"/>
        <v/>
      </c>
      <c r="CL68" s="37"/>
    </row>
    <row r="69" spans="1:90" ht="22.5" customHeight="1" x14ac:dyDescent="0.25">
      <c r="A69" s="25"/>
      <c r="B69" s="44" t="s">
        <v>36</v>
      </c>
      <c r="C69" s="21" t="s">
        <v>128</v>
      </c>
      <c r="D69" s="100" t="str">
        <f>J$68</f>
        <v>L'accès au camping</v>
      </c>
      <c r="E69" s="44"/>
      <c r="F69" s="44"/>
      <c r="G69" s="20">
        <f>IF(H69="Information et Communication",1,IF(H69="Savoir-faire Savoir-être",2,IF(H69="Confort et hygiène",3,IF(H69="Qualité de la prestation",5,IF(H69="Développement Durable",4)))))</f>
        <v>5</v>
      </c>
      <c r="H69" s="5" t="s">
        <v>130</v>
      </c>
      <c r="I69" s="23">
        <f>IF(G69&lt;&gt;"",MAX(I$1:I68)+1,"")</f>
        <v>57</v>
      </c>
      <c r="J69" s="242" t="s">
        <v>131</v>
      </c>
      <c r="K69" s="243">
        <v>1</v>
      </c>
      <c r="L69" s="244" t="s">
        <v>30</v>
      </c>
      <c r="M69" s="246"/>
      <c r="N69" s="246" t="str">
        <f t="shared" si="207"/>
        <v/>
      </c>
      <c r="O69" s="242" t="s">
        <v>132</v>
      </c>
      <c r="P69" s="348" t="s">
        <v>133</v>
      </c>
      <c r="Q69" s="22"/>
      <c r="R69" s="25"/>
      <c r="S69" s="26">
        <f t="shared" si="208"/>
        <v>1</v>
      </c>
      <c r="T69" s="26">
        <f t="shared" ref="T69:T70" si="212">IF(L69="OUI",1,IF(L69="NON",0,IF(L69="Non Mesuré","",0)))</f>
        <v>1</v>
      </c>
      <c r="U69" s="26">
        <f t="shared" si="209"/>
        <v>1</v>
      </c>
      <c r="V69" s="26"/>
      <c r="W69" s="26">
        <f t="shared" si="210"/>
        <v>0</v>
      </c>
      <c r="X69" s="26"/>
      <c r="Y69" s="26">
        <f t="shared" si="211"/>
        <v>1</v>
      </c>
      <c r="Z69" s="26"/>
      <c r="AA69" s="27"/>
      <c r="AB69" s="27"/>
      <c r="AC69" s="28" t="str">
        <f t="shared" si="25"/>
        <v/>
      </c>
      <c r="AD69" s="28"/>
      <c r="AE69" s="28" t="str">
        <f t="shared" si="26"/>
        <v/>
      </c>
      <c r="AF69" s="28"/>
      <c r="AG69" s="28" t="str">
        <f t="shared" si="27"/>
        <v/>
      </c>
      <c r="AH69" s="29"/>
      <c r="AI69" s="30"/>
      <c r="AJ69" s="28"/>
      <c r="AK69" s="28" t="str">
        <f t="shared" si="28"/>
        <v/>
      </c>
      <c r="AL69" s="28"/>
      <c r="AM69" s="28" t="str">
        <f t="shared" si="29"/>
        <v/>
      </c>
      <c r="AN69" s="28"/>
      <c r="AO69" s="28" t="str">
        <f t="shared" si="30"/>
        <v/>
      </c>
      <c r="AP69" s="29"/>
      <c r="AQ69" s="30"/>
      <c r="AR69" s="28"/>
      <c r="AS69" s="28" t="str">
        <f t="shared" si="31"/>
        <v/>
      </c>
      <c r="AT69" s="28"/>
      <c r="AU69" s="28" t="str">
        <f t="shared" si="32"/>
        <v/>
      </c>
      <c r="AV69" s="28"/>
      <c r="AW69" s="28" t="str">
        <f t="shared" si="33"/>
        <v/>
      </c>
      <c r="AX69" s="29"/>
      <c r="AY69" s="30"/>
      <c r="AZ69" s="28"/>
      <c r="BA69" s="28" t="str">
        <f t="shared" si="34"/>
        <v/>
      </c>
      <c r="BB69" s="28"/>
      <c r="BC69" s="28" t="str">
        <f t="shared" si="35"/>
        <v/>
      </c>
      <c r="BD69" s="28"/>
      <c r="BE69" s="28" t="str">
        <f t="shared" si="36"/>
        <v/>
      </c>
      <c r="BF69" s="29"/>
      <c r="BG69" s="30"/>
      <c r="BH69" s="26"/>
      <c r="BI69" s="28">
        <f t="shared" si="37"/>
        <v>1</v>
      </c>
      <c r="BJ69" s="28"/>
      <c r="BK69" s="28">
        <f t="shared" si="38"/>
        <v>0</v>
      </c>
      <c r="BL69" s="28"/>
      <c r="BM69" s="28">
        <f t="shared" si="39"/>
        <v>1</v>
      </c>
      <c r="BN69" s="29"/>
      <c r="BO69" s="30"/>
      <c r="BP69" s="26"/>
      <c r="BQ69" s="28" t="str">
        <f t="shared" si="40"/>
        <v/>
      </c>
      <c r="BR69" s="28"/>
      <c r="BS69" s="28" t="str">
        <f t="shared" si="41"/>
        <v/>
      </c>
      <c r="BT69" s="28"/>
      <c r="BU69" s="28" t="str">
        <f t="shared" si="42"/>
        <v/>
      </c>
      <c r="BV69" s="29"/>
      <c r="BW69" s="30"/>
      <c r="BX69" s="31"/>
      <c r="BY69" s="28" t="str">
        <f t="shared" si="43"/>
        <v/>
      </c>
      <c r="BZ69" s="28"/>
      <c r="CA69" s="28" t="str">
        <f t="shared" si="44"/>
        <v/>
      </c>
      <c r="CB69" s="28"/>
      <c r="CC69" s="28" t="str">
        <f t="shared" si="45"/>
        <v/>
      </c>
      <c r="CD69" s="29"/>
      <c r="CE69" s="25"/>
      <c r="CF69" s="25"/>
      <c r="CG69" s="28" t="str">
        <f t="shared" si="46"/>
        <v/>
      </c>
      <c r="CH69" s="28"/>
      <c r="CI69" s="28" t="str">
        <f t="shared" si="47"/>
        <v/>
      </c>
      <c r="CJ69" s="28"/>
      <c r="CK69" s="28" t="str">
        <f t="shared" si="48"/>
        <v/>
      </c>
      <c r="CL69" s="29"/>
    </row>
    <row r="70" spans="1:90" ht="33" customHeight="1" x14ac:dyDescent="0.25">
      <c r="A70" s="25"/>
      <c r="B70" s="44" t="s">
        <v>28</v>
      </c>
      <c r="C70" s="21" t="s">
        <v>128</v>
      </c>
      <c r="D70" s="100" t="str">
        <f>J$68</f>
        <v>L'accès au camping</v>
      </c>
      <c r="E70" s="44"/>
      <c r="F70" s="44"/>
      <c r="G70" s="20">
        <f>IF(H70="Information et Communication",1,IF(H70="Savoir-faire Savoir-être",2,IF(H70="Confort et hygiène",3,IF(H70="Qualité de la prestation",5,IF(H70="Développement Durable",4)))))</f>
        <v>5</v>
      </c>
      <c r="H70" s="5" t="s">
        <v>130</v>
      </c>
      <c r="I70" s="23">
        <f>IF(G70&lt;&gt;"",MAX(I$1:I69)+1,"")</f>
        <v>58</v>
      </c>
      <c r="J70" s="247" t="s">
        <v>134</v>
      </c>
      <c r="K70" s="248">
        <v>3</v>
      </c>
      <c r="L70" s="249" t="s">
        <v>30</v>
      </c>
      <c r="M70" s="251"/>
      <c r="N70" s="251" t="str">
        <f t="shared" si="207"/>
        <v>oui</v>
      </c>
      <c r="O70" s="247" t="s">
        <v>135</v>
      </c>
      <c r="P70" s="351" t="s">
        <v>78</v>
      </c>
      <c r="Q70" s="22"/>
      <c r="R70" s="25"/>
      <c r="S70" s="26">
        <f t="shared" si="208"/>
        <v>3</v>
      </c>
      <c r="T70" s="26">
        <f t="shared" si="212"/>
        <v>1</v>
      </c>
      <c r="U70" s="26">
        <f t="shared" si="209"/>
        <v>3</v>
      </c>
      <c r="V70" s="26"/>
      <c r="W70" s="26">
        <f t="shared" si="210"/>
        <v>0</v>
      </c>
      <c r="X70" s="26"/>
      <c r="Y70" s="26">
        <f t="shared" si="211"/>
        <v>3</v>
      </c>
      <c r="Z70" s="26"/>
      <c r="AA70" s="27"/>
      <c r="AB70" s="27"/>
      <c r="AC70" s="28" t="str">
        <f t="shared" si="25"/>
        <v/>
      </c>
      <c r="AD70" s="28"/>
      <c r="AE70" s="28" t="str">
        <f t="shared" si="26"/>
        <v/>
      </c>
      <c r="AF70" s="28"/>
      <c r="AG70" s="28" t="str">
        <f t="shared" si="27"/>
        <v/>
      </c>
      <c r="AH70" s="29"/>
      <c r="AI70" s="30"/>
      <c r="AJ70" s="28"/>
      <c r="AK70" s="28" t="str">
        <f t="shared" si="28"/>
        <v/>
      </c>
      <c r="AL70" s="28"/>
      <c r="AM70" s="28" t="str">
        <f t="shared" si="29"/>
        <v/>
      </c>
      <c r="AN70" s="28"/>
      <c r="AO70" s="28" t="str">
        <f t="shared" si="30"/>
        <v/>
      </c>
      <c r="AP70" s="29"/>
      <c r="AQ70" s="30"/>
      <c r="AR70" s="28"/>
      <c r="AS70" s="28" t="str">
        <f t="shared" si="31"/>
        <v/>
      </c>
      <c r="AT70" s="28"/>
      <c r="AU70" s="28" t="str">
        <f t="shared" si="32"/>
        <v/>
      </c>
      <c r="AV70" s="28"/>
      <c r="AW70" s="28" t="str">
        <f t="shared" si="33"/>
        <v/>
      </c>
      <c r="AX70" s="29"/>
      <c r="AY70" s="30"/>
      <c r="AZ70" s="28"/>
      <c r="BA70" s="28" t="str">
        <f t="shared" si="34"/>
        <v/>
      </c>
      <c r="BB70" s="28"/>
      <c r="BC70" s="28" t="str">
        <f t="shared" si="35"/>
        <v/>
      </c>
      <c r="BD70" s="28"/>
      <c r="BE70" s="28" t="str">
        <f t="shared" si="36"/>
        <v/>
      </c>
      <c r="BF70" s="29"/>
      <c r="BG70" s="30"/>
      <c r="BH70" s="26"/>
      <c r="BI70" s="28">
        <f t="shared" si="37"/>
        <v>3</v>
      </c>
      <c r="BJ70" s="28"/>
      <c r="BK70" s="28">
        <f t="shared" si="38"/>
        <v>0</v>
      </c>
      <c r="BL70" s="28"/>
      <c r="BM70" s="28">
        <f t="shared" si="39"/>
        <v>3</v>
      </c>
      <c r="BN70" s="29"/>
      <c r="BO70" s="30"/>
      <c r="BP70" s="26"/>
      <c r="BQ70" s="28" t="str">
        <f t="shared" si="40"/>
        <v/>
      </c>
      <c r="BR70" s="28"/>
      <c r="BS70" s="28" t="str">
        <f t="shared" si="41"/>
        <v/>
      </c>
      <c r="BT70" s="28"/>
      <c r="BU70" s="28" t="str">
        <f t="shared" si="42"/>
        <v/>
      </c>
      <c r="BV70" s="29"/>
      <c r="BW70" s="30"/>
      <c r="BX70" s="31"/>
      <c r="BY70" s="28" t="str">
        <f t="shared" si="43"/>
        <v/>
      </c>
      <c r="BZ70" s="28"/>
      <c r="CA70" s="28" t="str">
        <f t="shared" si="44"/>
        <v/>
      </c>
      <c r="CB70" s="28"/>
      <c r="CC70" s="28" t="str">
        <f t="shared" si="45"/>
        <v/>
      </c>
      <c r="CD70" s="29"/>
      <c r="CE70" s="25"/>
      <c r="CF70" s="25"/>
      <c r="CG70" s="28" t="str">
        <f t="shared" si="46"/>
        <v/>
      </c>
      <c r="CH70" s="28"/>
      <c r="CI70" s="28" t="str">
        <f t="shared" si="47"/>
        <v/>
      </c>
      <c r="CJ70" s="28"/>
      <c r="CK70" s="28" t="str">
        <f t="shared" si="48"/>
        <v/>
      </c>
      <c r="CL70" s="29"/>
    </row>
    <row r="71" spans="1:90" s="238" customFormat="1" ht="27" customHeight="1" x14ac:dyDescent="0.25">
      <c r="A71" s="25"/>
      <c r="B71" s="44" t="s">
        <v>28</v>
      </c>
      <c r="C71" s="21" t="s">
        <v>128</v>
      </c>
      <c r="D71" s="100" t="str">
        <f t="shared" ref="D71:D88" si="213">J$71</f>
        <v>Le parking du camping</v>
      </c>
      <c r="E71" s="44"/>
      <c r="F71" s="44"/>
      <c r="G71" s="20"/>
      <c r="H71" s="5"/>
      <c r="I71" s="67" t="str">
        <f>IF(G71&lt;&gt;"",MAX(I$1:I70)+1,"")</f>
        <v/>
      </c>
      <c r="J71" s="309" t="s">
        <v>601</v>
      </c>
      <c r="K71" s="310"/>
      <c r="L71" s="33"/>
      <c r="M71" s="24"/>
      <c r="N71" s="24" t="str">
        <f t="shared" si="207"/>
        <v/>
      </c>
      <c r="O71" s="54"/>
      <c r="P71" s="350"/>
      <c r="Q71" s="65"/>
      <c r="R71" s="41"/>
      <c r="S71" s="34"/>
      <c r="T71" s="34"/>
      <c r="U71" s="34"/>
      <c r="V71" s="34"/>
      <c r="W71" s="34"/>
      <c r="X71" s="34"/>
      <c r="Y71" s="34"/>
      <c r="Z71" s="62"/>
      <c r="AA71" s="61"/>
      <c r="AB71" s="61"/>
      <c r="AC71" s="39" t="str">
        <f t="shared" si="25"/>
        <v/>
      </c>
      <c r="AD71" s="39"/>
      <c r="AE71" s="39" t="str">
        <f t="shared" si="26"/>
        <v/>
      </c>
      <c r="AF71" s="39"/>
      <c r="AG71" s="39" t="str">
        <f t="shared" si="27"/>
        <v/>
      </c>
      <c r="AH71" s="37"/>
      <c r="AI71" s="38"/>
      <c r="AJ71" s="39"/>
      <c r="AK71" s="39" t="str">
        <f t="shared" si="28"/>
        <v/>
      </c>
      <c r="AL71" s="39"/>
      <c r="AM71" s="39" t="str">
        <f t="shared" si="29"/>
        <v/>
      </c>
      <c r="AN71" s="39"/>
      <c r="AO71" s="39" t="str">
        <f t="shared" si="30"/>
        <v/>
      </c>
      <c r="AP71" s="37"/>
      <c r="AQ71" s="38"/>
      <c r="AR71" s="39"/>
      <c r="AS71" s="39" t="str">
        <f t="shared" si="31"/>
        <v/>
      </c>
      <c r="AT71" s="39"/>
      <c r="AU71" s="39" t="str">
        <f t="shared" si="32"/>
        <v/>
      </c>
      <c r="AV71" s="39"/>
      <c r="AW71" s="39" t="str">
        <f t="shared" si="33"/>
        <v/>
      </c>
      <c r="AX71" s="37"/>
      <c r="AY71" s="38"/>
      <c r="AZ71" s="39"/>
      <c r="BA71" s="39" t="str">
        <f t="shared" si="34"/>
        <v/>
      </c>
      <c r="BB71" s="39"/>
      <c r="BC71" s="39" t="str">
        <f t="shared" si="35"/>
        <v/>
      </c>
      <c r="BD71" s="39"/>
      <c r="BE71" s="39" t="str">
        <f t="shared" si="36"/>
        <v/>
      </c>
      <c r="BF71" s="37"/>
      <c r="BG71" s="38"/>
      <c r="BH71" s="34"/>
      <c r="BI71" s="39" t="str">
        <f t="shared" si="37"/>
        <v/>
      </c>
      <c r="BJ71" s="39"/>
      <c r="BK71" s="39" t="str">
        <f t="shared" si="38"/>
        <v/>
      </c>
      <c r="BL71" s="39"/>
      <c r="BM71" s="39" t="str">
        <f t="shared" si="39"/>
        <v/>
      </c>
      <c r="BN71" s="37"/>
      <c r="BO71" s="38"/>
      <c r="BP71" s="34"/>
      <c r="BQ71" s="39" t="str">
        <f t="shared" si="40"/>
        <v/>
      </c>
      <c r="BR71" s="39"/>
      <c r="BS71" s="39" t="str">
        <f t="shared" si="41"/>
        <v/>
      </c>
      <c r="BT71" s="39"/>
      <c r="BU71" s="39" t="str">
        <f t="shared" si="42"/>
        <v/>
      </c>
      <c r="BV71" s="37"/>
      <c r="BW71" s="38"/>
      <c r="BX71" s="40"/>
      <c r="BY71" s="39" t="str">
        <f t="shared" si="43"/>
        <v/>
      </c>
      <c r="BZ71" s="39"/>
      <c r="CA71" s="39" t="str">
        <f t="shared" si="44"/>
        <v/>
      </c>
      <c r="CB71" s="39"/>
      <c r="CC71" s="39" t="str">
        <f t="shared" si="45"/>
        <v/>
      </c>
      <c r="CD71" s="37"/>
      <c r="CE71" s="41"/>
      <c r="CF71" s="41"/>
      <c r="CG71" s="39" t="str">
        <f t="shared" si="46"/>
        <v/>
      </c>
      <c r="CH71" s="39"/>
      <c r="CI71" s="39" t="str">
        <f t="shared" si="47"/>
        <v/>
      </c>
      <c r="CJ71" s="39"/>
      <c r="CK71" s="39" t="str">
        <f t="shared" si="48"/>
        <v/>
      </c>
      <c r="CL71" s="37"/>
    </row>
    <row r="72" spans="1:90" ht="56.25" customHeight="1" x14ac:dyDescent="0.25">
      <c r="A72" s="25">
        <v>33</v>
      </c>
      <c r="B72" s="44" t="s">
        <v>28</v>
      </c>
      <c r="C72" s="21" t="s">
        <v>128</v>
      </c>
      <c r="D72" s="100" t="str">
        <f t="shared" si="213"/>
        <v>Le parking du camping</v>
      </c>
      <c r="E72" s="44"/>
      <c r="F72" s="44"/>
      <c r="G72" s="20">
        <f>IF(H72="Information et Communication",1,IF(H72="Savoir-faire Savoir-être",2,IF(H72="Confort et hygiène",3,IF(H72="Qualité de la prestation",5,IF(H72="Développement Durable",4)))))</f>
        <v>3</v>
      </c>
      <c r="H72" s="5" t="s">
        <v>136</v>
      </c>
      <c r="I72" s="23">
        <f>IF(G72&lt;&gt;"",MAX(I$1:I71)+1,"")</f>
        <v>59</v>
      </c>
      <c r="J72" s="242" t="s">
        <v>139</v>
      </c>
      <c r="K72" s="243">
        <v>3</v>
      </c>
      <c r="L72" s="244" t="s">
        <v>30</v>
      </c>
      <c r="M72" s="246"/>
      <c r="N72" s="246" t="str">
        <f t="shared" si="207"/>
        <v>oui</v>
      </c>
      <c r="O72" s="242" t="s">
        <v>728</v>
      </c>
      <c r="P72" s="348" t="s">
        <v>37</v>
      </c>
      <c r="Q72" s="22"/>
      <c r="R72" s="25"/>
      <c r="S72" s="26">
        <f>K72</f>
        <v>3</v>
      </c>
      <c r="T72" s="26">
        <f>IF(L72="OUI",1,IF(L72="NON",0,IF(L72="Non Mesuré","",0)))</f>
        <v>1</v>
      </c>
      <c r="U72" s="26">
        <f>IF(L72&lt;&gt;"Non Mesuré",S72*T72,"")</f>
        <v>3</v>
      </c>
      <c r="V72" s="26"/>
      <c r="W72" s="26">
        <f>IF(L72="Non Mesuré",S72,0)</f>
        <v>0</v>
      </c>
      <c r="X72" s="26"/>
      <c r="Y72" s="26">
        <f>S72-W72</f>
        <v>3</v>
      </c>
      <c r="Z72" s="26"/>
      <c r="AA72" s="31"/>
      <c r="AB72" s="31"/>
      <c r="AC72" s="28" t="str">
        <f>IF(G72=1,U72,"")</f>
        <v/>
      </c>
      <c r="AD72" s="28"/>
      <c r="AE72" s="28" t="str">
        <f>IF(G72=1,W72,"")</f>
        <v/>
      </c>
      <c r="AF72" s="28"/>
      <c r="AG72" s="28" t="str">
        <f>IF(G72=1,Y72,"")</f>
        <v/>
      </c>
      <c r="AH72" s="29"/>
      <c r="AI72" s="30"/>
      <c r="AJ72" s="28"/>
      <c r="AK72" s="28" t="str">
        <f>IF(G72=2,U72,"")</f>
        <v/>
      </c>
      <c r="AL72" s="28"/>
      <c r="AM72" s="28" t="str">
        <f>IF(G72=2,W72,"")</f>
        <v/>
      </c>
      <c r="AN72" s="28"/>
      <c r="AO72" s="28" t="str">
        <f>IF(G72=2,Y72,"")</f>
        <v/>
      </c>
      <c r="AP72" s="29"/>
      <c r="AQ72" s="30"/>
      <c r="AR72" s="28"/>
      <c r="AS72" s="28">
        <f>IF(G72=3,U72,"")</f>
        <v>3</v>
      </c>
      <c r="AT72" s="28"/>
      <c r="AU72" s="28">
        <f>IF(G72=3,W72,"")</f>
        <v>0</v>
      </c>
      <c r="AV72" s="28"/>
      <c r="AW72" s="28">
        <f>IF(G72=3,Y72,"")</f>
        <v>3</v>
      </c>
      <c r="AX72" s="29"/>
      <c r="AY72" s="30"/>
      <c r="AZ72" s="28"/>
      <c r="BA72" s="28" t="str">
        <f>IF(G72=4,U72,"")</f>
        <v/>
      </c>
      <c r="BB72" s="28"/>
      <c r="BC72" s="28" t="str">
        <f>IF(G72=4,W72,"")</f>
        <v/>
      </c>
      <c r="BD72" s="28"/>
      <c r="BE72" s="28" t="str">
        <f>IF(G72=4,Y72,"")</f>
        <v/>
      </c>
      <c r="BF72" s="29"/>
      <c r="BG72" s="30"/>
      <c r="BH72" s="26"/>
      <c r="BI72" s="28" t="str">
        <f>IF(G72=5,U72,"")</f>
        <v/>
      </c>
      <c r="BJ72" s="28"/>
      <c r="BK72" s="28" t="str">
        <f>IF(G72=5,W72,"")</f>
        <v/>
      </c>
      <c r="BL72" s="28"/>
      <c r="BM72" s="28" t="str">
        <f>IF(G72=5,Y72,"")</f>
        <v/>
      </c>
      <c r="BN72" s="29"/>
      <c r="BO72" s="30"/>
      <c r="BP72" s="26"/>
      <c r="BQ72" s="28" t="str">
        <f>IF(A72=31,U72,"")</f>
        <v/>
      </c>
      <c r="BR72" s="28"/>
      <c r="BS72" s="28" t="str">
        <f>IF(A72=31,W72,"")</f>
        <v/>
      </c>
      <c r="BT72" s="28"/>
      <c r="BU72" s="28" t="str">
        <f>IF(A72=31,Y72,"")</f>
        <v/>
      </c>
      <c r="BV72" s="29"/>
      <c r="BW72" s="30"/>
      <c r="BX72" s="31"/>
      <c r="BY72" s="28" t="str">
        <f>IF(A72=32,U72,"")</f>
        <v/>
      </c>
      <c r="BZ72" s="28"/>
      <c r="CA72" s="28" t="str">
        <f>IF(A72=32,W72,"")</f>
        <v/>
      </c>
      <c r="CB72" s="28"/>
      <c r="CC72" s="28" t="str">
        <f>IF(A72=32,Y72,"")</f>
        <v/>
      </c>
      <c r="CD72" s="29"/>
      <c r="CE72" s="25"/>
      <c r="CF72" s="25"/>
      <c r="CG72" s="28">
        <f>IF(A72=33,U72,"")</f>
        <v>3</v>
      </c>
      <c r="CH72" s="28"/>
      <c r="CI72" s="28">
        <f>IF(A72=33,W72,"")</f>
        <v>0</v>
      </c>
      <c r="CJ72" s="28"/>
      <c r="CK72" s="28">
        <f>IF(A72=33,Y72,"")</f>
        <v>3</v>
      </c>
      <c r="CL72" s="29"/>
    </row>
    <row r="73" spans="1:90" ht="24" customHeight="1" x14ac:dyDescent="0.25">
      <c r="A73" s="25">
        <v>33</v>
      </c>
      <c r="B73" s="44" t="s">
        <v>28</v>
      </c>
      <c r="C73" s="21" t="s">
        <v>128</v>
      </c>
      <c r="D73" s="100" t="str">
        <f t="shared" si="213"/>
        <v>Le parking du camping</v>
      </c>
      <c r="E73" s="44"/>
      <c r="F73" s="44"/>
      <c r="G73" s="20">
        <f>IF(H73="Information et Communication",1,IF(H73="Savoir-faire Savoir-être",2,IF(H73="Confort et hygiène",3,IF(H73="Qualité de la prestation",5,IF(H73="Développement Durable",4)))))</f>
        <v>3</v>
      </c>
      <c r="H73" s="5" t="s">
        <v>136</v>
      </c>
      <c r="I73" s="23">
        <f>IF(G73&lt;&gt;"",MAX(I$1:I72)+1,"")</f>
        <v>60</v>
      </c>
      <c r="J73" s="252" t="s">
        <v>602</v>
      </c>
      <c r="K73" s="253">
        <v>3</v>
      </c>
      <c r="L73" s="254" t="s">
        <v>30</v>
      </c>
      <c r="M73" s="256"/>
      <c r="N73" s="256" t="str">
        <f t="shared" si="207"/>
        <v>oui</v>
      </c>
      <c r="O73" s="252" t="s">
        <v>603</v>
      </c>
      <c r="P73" s="348" t="s">
        <v>37</v>
      </c>
      <c r="Q73" s="22"/>
      <c r="R73" s="25"/>
      <c r="S73" s="26">
        <f>K73</f>
        <v>3</v>
      </c>
      <c r="T73" s="26">
        <f>IF(L73="OUI",1,IF(L73="NON",0,IF(L73="Non Mesuré","",0)))</f>
        <v>1</v>
      </c>
      <c r="U73" s="26">
        <f>IF(L73&lt;&gt;"Non Mesuré",S73*T73,"")</f>
        <v>3</v>
      </c>
      <c r="V73" s="26"/>
      <c r="W73" s="26">
        <f>IF(L73="Non Mesuré",S73,0)</f>
        <v>0</v>
      </c>
      <c r="X73" s="26"/>
      <c r="Y73" s="26">
        <f>S73-W73</f>
        <v>3</v>
      </c>
      <c r="Z73" s="26"/>
      <c r="AA73" s="31"/>
      <c r="AB73" s="31"/>
      <c r="AC73" s="28" t="str">
        <f>IF(G73=1,U73,"")</f>
        <v/>
      </c>
      <c r="AD73" s="28"/>
      <c r="AE73" s="28" t="str">
        <f>IF(G73=1,W73,"")</f>
        <v/>
      </c>
      <c r="AF73" s="28"/>
      <c r="AG73" s="28" t="str">
        <f>IF(G73=1,Y73,"")</f>
        <v/>
      </c>
      <c r="AH73" s="29"/>
      <c r="AI73" s="30"/>
      <c r="AJ73" s="28"/>
      <c r="AK73" s="28" t="str">
        <f>IF(G73=2,U73,"")</f>
        <v/>
      </c>
      <c r="AL73" s="28"/>
      <c r="AM73" s="28" t="str">
        <f>IF(G73=2,W73,"")</f>
        <v/>
      </c>
      <c r="AN73" s="28"/>
      <c r="AO73" s="28" t="str">
        <f>IF(G73=2,Y73,"")</f>
        <v/>
      </c>
      <c r="AP73" s="29"/>
      <c r="AQ73" s="30"/>
      <c r="AR73" s="28"/>
      <c r="AS73" s="28">
        <f>IF(G73=3,U73,"")</f>
        <v>3</v>
      </c>
      <c r="AT73" s="28"/>
      <c r="AU73" s="28">
        <f>IF(G73=3,W73,"")</f>
        <v>0</v>
      </c>
      <c r="AV73" s="28"/>
      <c r="AW73" s="28">
        <f>IF(G73=3,Y73,"")</f>
        <v>3</v>
      </c>
      <c r="AX73" s="29"/>
      <c r="AY73" s="30"/>
      <c r="AZ73" s="28"/>
      <c r="BA73" s="28" t="str">
        <f>IF(G73=4,U73,"")</f>
        <v/>
      </c>
      <c r="BB73" s="28"/>
      <c r="BC73" s="28" t="str">
        <f>IF(G73=4,W73,"")</f>
        <v/>
      </c>
      <c r="BD73" s="28"/>
      <c r="BE73" s="28" t="str">
        <f>IF(G73=4,Y73,"")</f>
        <v/>
      </c>
      <c r="BF73" s="29"/>
      <c r="BG73" s="30"/>
      <c r="BH73" s="26"/>
      <c r="BI73" s="28" t="str">
        <f>IF(G73=5,U73,"")</f>
        <v/>
      </c>
      <c r="BJ73" s="28"/>
      <c r="BK73" s="28" t="str">
        <f>IF(G73=5,W73,"")</f>
        <v/>
      </c>
      <c r="BL73" s="28"/>
      <c r="BM73" s="28" t="str">
        <f>IF(G73=5,Y73,"")</f>
        <v/>
      </c>
      <c r="BN73" s="29"/>
      <c r="BO73" s="30"/>
      <c r="BP73" s="26"/>
      <c r="BQ73" s="28" t="str">
        <f>IF(A73=31,U73,"")</f>
        <v/>
      </c>
      <c r="BR73" s="28"/>
      <c r="BS73" s="28" t="str">
        <f>IF(A73=31,W73,"")</f>
        <v/>
      </c>
      <c r="BT73" s="28"/>
      <c r="BU73" s="28" t="str">
        <f>IF(A73=31,Y73,"")</f>
        <v/>
      </c>
      <c r="BV73" s="29"/>
      <c r="BW73" s="30"/>
      <c r="BX73" s="31"/>
      <c r="BY73" s="28" t="str">
        <f>IF(A73=32,U73,"")</f>
        <v/>
      </c>
      <c r="BZ73" s="28"/>
      <c r="CA73" s="28" t="str">
        <f>IF(A73=32,W73,"")</f>
        <v/>
      </c>
      <c r="CB73" s="28"/>
      <c r="CC73" s="28" t="str">
        <f>IF(A73=32,Y73,"")</f>
        <v/>
      </c>
      <c r="CD73" s="29"/>
      <c r="CE73" s="25"/>
      <c r="CF73" s="25"/>
      <c r="CG73" s="28">
        <f>IF(A73=33,U73,"")</f>
        <v>3</v>
      </c>
      <c r="CH73" s="28"/>
      <c r="CI73" s="28">
        <f>IF(A73=33,W73,"")</f>
        <v>0</v>
      </c>
      <c r="CJ73" s="28"/>
      <c r="CK73" s="28">
        <f>IF(A73=33,Y73,"")</f>
        <v>3</v>
      </c>
      <c r="CL73" s="29"/>
    </row>
    <row r="74" spans="1:90" ht="36" customHeight="1" x14ac:dyDescent="0.25">
      <c r="A74" s="61">
        <v>31</v>
      </c>
      <c r="B74" s="62" t="s">
        <v>28</v>
      </c>
      <c r="C74" s="21" t="s">
        <v>128</v>
      </c>
      <c r="D74" s="100" t="str">
        <f t="shared" si="213"/>
        <v>Le parking du camping</v>
      </c>
      <c r="E74" s="62"/>
      <c r="F74" s="44"/>
      <c r="G74" s="20">
        <f>IF(H74="Information et Communication",1,IF(H74="Savoir-faire Savoir-être",2,IF(H74="Confort et hygiène",3,IF(H74="Qualité de la prestation",5,IF(H74="Développement Durable",4)))))</f>
        <v>3</v>
      </c>
      <c r="H74" s="5" t="s">
        <v>136</v>
      </c>
      <c r="I74" s="23">
        <f>IF(G74&lt;&gt;"",MAX(I$1:I73)+1,"")</f>
        <v>61</v>
      </c>
      <c r="J74" s="252" t="s">
        <v>604</v>
      </c>
      <c r="K74" s="253">
        <v>3</v>
      </c>
      <c r="L74" s="254" t="s">
        <v>39</v>
      </c>
      <c r="M74" s="256"/>
      <c r="N74" s="256" t="str">
        <f t="shared" si="207"/>
        <v>oui</v>
      </c>
      <c r="O74" s="252" t="s">
        <v>137</v>
      </c>
      <c r="P74" s="348" t="s">
        <v>37</v>
      </c>
      <c r="Q74" s="57"/>
      <c r="R74" s="34"/>
      <c r="S74" s="26">
        <f t="shared" si="208"/>
        <v>3</v>
      </c>
      <c r="T74" s="26">
        <f t="shared" ref="T74:T75" si="214">IF(L74="Très Satisfaisant",1,IF(L74="Satisfaisant",0.75,IF(L74="Insatisfaisant",0.25,IF(L74="Très Insatisfaisant",0,IF(L74="Non Mesuré","",0)))))</f>
        <v>1</v>
      </c>
      <c r="U74" s="26">
        <f t="shared" si="209"/>
        <v>3</v>
      </c>
      <c r="V74" s="26"/>
      <c r="W74" s="26">
        <f t="shared" si="210"/>
        <v>0</v>
      </c>
      <c r="X74" s="26"/>
      <c r="Y74" s="26">
        <f t="shared" si="211"/>
        <v>3</v>
      </c>
      <c r="Z74" s="34"/>
      <c r="AA74" s="56"/>
      <c r="AB74" s="40"/>
      <c r="AC74" s="28" t="str">
        <f t="shared" si="25"/>
        <v/>
      </c>
      <c r="AD74" s="28"/>
      <c r="AE74" s="28" t="str">
        <f t="shared" si="26"/>
        <v/>
      </c>
      <c r="AF74" s="28"/>
      <c r="AG74" s="28" t="str">
        <f t="shared" si="27"/>
        <v/>
      </c>
      <c r="AH74" s="29"/>
      <c r="AI74" s="30"/>
      <c r="AJ74" s="28"/>
      <c r="AK74" s="28" t="str">
        <f t="shared" si="28"/>
        <v/>
      </c>
      <c r="AL74" s="28"/>
      <c r="AM74" s="28" t="str">
        <f t="shared" si="29"/>
        <v/>
      </c>
      <c r="AN74" s="28"/>
      <c r="AO74" s="28" t="str">
        <f t="shared" si="30"/>
        <v/>
      </c>
      <c r="AP74" s="29"/>
      <c r="AQ74" s="30"/>
      <c r="AR74" s="28"/>
      <c r="AS74" s="28">
        <f t="shared" si="31"/>
        <v>3</v>
      </c>
      <c r="AT74" s="28"/>
      <c r="AU74" s="28">
        <f t="shared" si="32"/>
        <v>0</v>
      </c>
      <c r="AV74" s="28"/>
      <c r="AW74" s="28">
        <f t="shared" si="33"/>
        <v>3</v>
      </c>
      <c r="AX74" s="29"/>
      <c r="AY74" s="30"/>
      <c r="AZ74" s="28"/>
      <c r="BA74" s="28" t="str">
        <f t="shared" si="34"/>
        <v/>
      </c>
      <c r="BB74" s="28"/>
      <c r="BC74" s="28" t="str">
        <f t="shared" si="35"/>
        <v/>
      </c>
      <c r="BD74" s="28"/>
      <c r="BE74" s="28" t="str">
        <f t="shared" si="36"/>
        <v/>
      </c>
      <c r="BF74" s="29"/>
      <c r="BG74" s="30"/>
      <c r="BH74" s="26"/>
      <c r="BI74" s="28" t="str">
        <f t="shared" si="37"/>
        <v/>
      </c>
      <c r="BJ74" s="28"/>
      <c r="BK74" s="28" t="str">
        <f t="shared" si="38"/>
        <v/>
      </c>
      <c r="BL74" s="28"/>
      <c r="BM74" s="28" t="str">
        <f t="shared" si="39"/>
        <v/>
      </c>
      <c r="BN74" s="29"/>
      <c r="BO74" s="30"/>
      <c r="BP74" s="26"/>
      <c r="BQ74" s="28">
        <f t="shared" si="40"/>
        <v>3</v>
      </c>
      <c r="BR74" s="28"/>
      <c r="BS74" s="28">
        <f t="shared" si="41"/>
        <v>0</v>
      </c>
      <c r="BT74" s="28"/>
      <c r="BU74" s="28">
        <f t="shared" si="42"/>
        <v>3</v>
      </c>
      <c r="BV74" s="29"/>
      <c r="BW74" s="30"/>
      <c r="BX74" s="31"/>
      <c r="BY74" s="28" t="str">
        <f t="shared" si="43"/>
        <v/>
      </c>
      <c r="BZ74" s="28"/>
      <c r="CA74" s="28" t="str">
        <f t="shared" si="44"/>
        <v/>
      </c>
      <c r="CB74" s="28"/>
      <c r="CC74" s="28" t="str">
        <f t="shared" si="45"/>
        <v/>
      </c>
      <c r="CD74" s="29"/>
      <c r="CE74" s="25"/>
      <c r="CF74" s="25"/>
      <c r="CG74" s="28" t="str">
        <f t="shared" si="46"/>
        <v/>
      </c>
      <c r="CH74" s="28"/>
      <c r="CI74" s="28" t="str">
        <f t="shared" si="47"/>
        <v/>
      </c>
      <c r="CJ74" s="28"/>
      <c r="CK74" s="28" t="str">
        <f t="shared" si="48"/>
        <v/>
      </c>
      <c r="CL74" s="29"/>
    </row>
    <row r="75" spans="1:90" ht="38.25" customHeight="1" x14ac:dyDescent="0.25">
      <c r="A75" s="25">
        <v>32</v>
      </c>
      <c r="B75" s="44" t="s">
        <v>28</v>
      </c>
      <c r="C75" s="21" t="s">
        <v>128</v>
      </c>
      <c r="D75" s="100" t="str">
        <f t="shared" si="213"/>
        <v>Le parking du camping</v>
      </c>
      <c r="E75" s="44"/>
      <c r="F75" s="44"/>
      <c r="G75" s="20">
        <f>IF(H75="Information et Communication",1,IF(H75="Savoir-faire Savoir-être",2,IF(H75="Confort et hygiène",3,IF(H75="Qualité de la prestation",5,IF(H75="Développement Durable",4)))))</f>
        <v>3</v>
      </c>
      <c r="H75" s="5" t="s">
        <v>136</v>
      </c>
      <c r="I75" s="23">
        <f>IF(G75&lt;&gt;"",MAX(I$1:I74)+1,"")</f>
        <v>62</v>
      </c>
      <c r="J75" s="252" t="s">
        <v>605</v>
      </c>
      <c r="K75" s="253">
        <v>3</v>
      </c>
      <c r="L75" s="254" t="s">
        <v>39</v>
      </c>
      <c r="M75" s="256"/>
      <c r="N75" s="256" t="str">
        <f t="shared" si="207"/>
        <v>oui</v>
      </c>
      <c r="O75" s="252" t="s">
        <v>138</v>
      </c>
      <c r="P75" s="348" t="s">
        <v>37</v>
      </c>
      <c r="Q75" s="22"/>
      <c r="R75" s="25"/>
      <c r="S75" s="26">
        <f t="shared" si="208"/>
        <v>3</v>
      </c>
      <c r="T75" s="26">
        <f t="shared" si="214"/>
        <v>1</v>
      </c>
      <c r="U75" s="26">
        <f t="shared" si="209"/>
        <v>3</v>
      </c>
      <c r="V75" s="26"/>
      <c r="W75" s="26">
        <f t="shared" si="210"/>
        <v>0</v>
      </c>
      <c r="X75" s="26"/>
      <c r="Y75" s="26">
        <f t="shared" si="211"/>
        <v>3</v>
      </c>
      <c r="Z75" s="58"/>
      <c r="AA75" s="59"/>
      <c r="AB75" s="59"/>
      <c r="AC75" s="28" t="str">
        <f t="shared" ref="AC75:AC139" si="215">IF(G75=1,U75,"")</f>
        <v/>
      </c>
      <c r="AD75" s="28"/>
      <c r="AE75" s="28" t="str">
        <f t="shared" ref="AE75:AE139" si="216">IF(G75=1,W75,"")</f>
        <v/>
      </c>
      <c r="AF75" s="28"/>
      <c r="AG75" s="28" t="str">
        <f t="shared" ref="AG75:AG139" si="217">IF(G75=1,Y75,"")</f>
        <v/>
      </c>
      <c r="AH75" s="29"/>
      <c r="AI75" s="30"/>
      <c r="AJ75" s="28"/>
      <c r="AK75" s="28" t="str">
        <f t="shared" ref="AK75:AK139" si="218">IF(G75=2,U75,"")</f>
        <v/>
      </c>
      <c r="AL75" s="28"/>
      <c r="AM75" s="28" t="str">
        <f t="shared" ref="AM75:AM139" si="219">IF(G75=2,W75,"")</f>
        <v/>
      </c>
      <c r="AN75" s="28"/>
      <c r="AO75" s="28" t="str">
        <f t="shared" ref="AO75:AO139" si="220">IF(G75=2,Y75,"")</f>
        <v/>
      </c>
      <c r="AP75" s="29"/>
      <c r="AQ75" s="30"/>
      <c r="AR75" s="28"/>
      <c r="AS75" s="28">
        <f t="shared" ref="AS75:AS139" si="221">IF(G75=3,U75,"")</f>
        <v>3</v>
      </c>
      <c r="AT75" s="28"/>
      <c r="AU75" s="28">
        <f t="shared" ref="AU75:AU139" si="222">IF(G75=3,W75,"")</f>
        <v>0</v>
      </c>
      <c r="AV75" s="28"/>
      <c r="AW75" s="28">
        <f t="shared" ref="AW75:AW139" si="223">IF(G75=3,Y75,"")</f>
        <v>3</v>
      </c>
      <c r="AX75" s="29"/>
      <c r="AY75" s="30"/>
      <c r="AZ75" s="28"/>
      <c r="BA75" s="28" t="str">
        <f t="shared" ref="BA75:BA139" si="224">IF(G75=4,U75,"")</f>
        <v/>
      </c>
      <c r="BB75" s="28"/>
      <c r="BC75" s="28" t="str">
        <f t="shared" ref="BC75:BC139" si="225">IF(G75=4,W75,"")</f>
        <v/>
      </c>
      <c r="BD75" s="28"/>
      <c r="BE75" s="28" t="str">
        <f t="shared" ref="BE75:BE139" si="226">IF(G75=4,Y75,"")</f>
        <v/>
      </c>
      <c r="BF75" s="29"/>
      <c r="BG75" s="30"/>
      <c r="BH75" s="26"/>
      <c r="BI75" s="28" t="str">
        <f t="shared" ref="BI75:BI139" si="227">IF(G75=5,U75,"")</f>
        <v/>
      </c>
      <c r="BJ75" s="28"/>
      <c r="BK75" s="28" t="str">
        <f t="shared" ref="BK75:BK139" si="228">IF(G75=5,W75,"")</f>
        <v/>
      </c>
      <c r="BL75" s="28"/>
      <c r="BM75" s="28" t="str">
        <f t="shared" ref="BM75:BM139" si="229">IF(G75=5,Y75,"")</f>
        <v/>
      </c>
      <c r="BN75" s="29"/>
      <c r="BO75" s="30"/>
      <c r="BP75" s="26"/>
      <c r="BQ75" s="28" t="str">
        <f t="shared" ref="BQ75:BQ139" si="230">IF(A75=31,U75,"")</f>
        <v/>
      </c>
      <c r="BR75" s="28"/>
      <c r="BS75" s="28" t="str">
        <f t="shared" ref="BS75:BS139" si="231">IF(A75=31,W75,"")</f>
        <v/>
      </c>
      <c r="BT75" s="28"/>
      <c r="BU75" s="28" t="str">
        <f t="shared" ref="BU75:BU139" si="232">IF(A75=31,Y75,"")</f>
        <v/>
      </c>
      <c r="BV75" s="29"/>
      <c r="BW75" s="30"/>
      <c r="BX75" s="31"/>
      <c r="BY75" s="28">
        <f t="shared" ref="BY75:BY139" si="233">IF(A75=32,U75,"")</f>
        <v>3</v>
      </c>
      <c r="BZ75" s="28"/>
      <c r="CA75" s="28">
        <f t="shared" ref="CA75:CA139" si="234">IF(A75=32,W75,"")</f>
        <v>0</v>
      </c>
      <c r="CB75" s="28"/>
      <c r="CC75" s="28">
        <f t="shared" ref="CC75:CC139" si="235">IF(A75=32,Y75,"")</f>
        <v>3</v>
      </c>
      <c r="CD75" s="29"/>
      <c r="CE75" s="25"/>
      <c r="CF75" s="25"/>
      <c r="CG75" s="28" t="str">
        <f t="shared" ref="CG75:CG139" si="236">IF(A75=33,U75,"")</f>
        <v/>
      </c>
      <c r="CH75" s="28"/>
      <c r="CI75" s="28" t="str">
        <f t="shared" ref="CI75:CI139" si="237">IF(A75=33,W75,"")</f>
        <v/>
      </c>
      <c r="CJ75" s="28"/>
      <c r="CK75" s="28" t="str">
        <f t="shared" ref="CK75:CK139" si="238">IF(A75=33,Y75,"")</f>
        <v/>
      </c>
      <c r="CL75" s="29"/>
    </row>
    <row r="76" spans="1:90" ht="38.25" customHeight="1" x14ac:dyDescent="0.25">
      <c r="A76" s="25">
        <v>33</v>
      </c>
      <c r="B76" s="44" t="s">
        <v>28</v>
      </c>
      <c r="C76" s="21" t="s">
        <v>128</v>
      </c>
      <c r="D76" s="100" t="str">
        <f t="shared" si="213"/>
        <v>Le parking du camping</v>
      </c>
      <c r="E76" s="44"/>
      <c r="F76" s="44"/>
      <c r="G76" s="20">
        <f>IF(H76="Information et Communication",1,IF(H76="Savoir-faire Savoir-être",2,IF(H76="Confort et hygiène",3,IF(H76="Qualité de la prestation",5,IF(H76="Développement Durable",4)))))</f>
        <v>3</v>
      </c>
      <c r="H76" s="5" t="s">
        <v>136</v>
      </c>
      <c r="I76" s="23">
        <f>IF(G76&lt;&gt;"",MAX(I$1:I75)+1,"")</f>
        <v>63</v>
      </c>
      <c r="J76" s="247" t="s">
        <v>772</v>
      </c>
      <c r="K76" s="248">
        <v>1</v>
      </c>
      <c r="L76" s="249" t="s">
        <v>30</v>
      </c>
      <c r="M76" s="251"/>
      <c r="N76" s="251" t="str">
        <f t="shared" si="207"/>
        <v/>
      </c>
      <c r="O76" s="247" t="s">
        <v>140</v>
      </c>
      <c r="P76" s="348" t="s">
        <v>37</v>
      </c>
      <c r="Q76" s="22"/>
      <c r="R76" s="25"/>
      <c r="S76" s="26">
        <f t="shared" ref="S76:S83" si="239">K76</f>
        <v>1</v>
      </c>
      <c r="T76" s="26">
        <f t="shared" ref="T76:T78" si="240">IF(L76="OUI",1,IF(L76="NON",0,IF(L76="Non Mesuré","",0)))</f>
        <v>1</v>
      </c>
      <c r="U76" s="26">
        <f t="shared" ref="U76:U83" si="241">IF(L76&lt;&gt;"Non Mesuré",S76*T76,"")</f>
        <v>1</v>
      </c>
      <c r="V76" s="26"/>
      <c r="W76" s="26">
        <f t="shared" ref="W76:W83" si="242">IF(L76="Non Mesuré",S76,0)</f>
        <v>0</v>
      </c>
      <c r="X76" s="26"/>
      <c r="Y76" s="26">
        <f t="shared" ref="Y76:Y83" si="243">S76-W76</f>
        <v>1</v>
      </c>
      <c r="Z76" s="26"/>
      <c r="AA76" s="27"/>
      <c r="AB76" s="27"/>
      <c r="AC76" s="28" t="str">
        <f t="shared" si="215"/>
        <v/>
      </c>
      <c r="AD76" s="28"/>
      <c r="AE76" s="28" t="str">
        <f t="shared" si="216"/>
        <v/>
      </c>
      <c r="AF76" s="28"/>
      <c r="AG76" s="28" t="str">
        <f t="shared" si="217"/>
        <v/>
      </c>
      <c r="AH76" s="29"/>
      <c r="AI76" s="30"/>
      <c r="AJ76" s="28"/>
      <c r="AK76" s="28" t="str">
        <f t="shared" si="218"/>
        <v/>
      </c>
      <c r="AL76" s="28"/>
      <c r="AM76" s="28" t="str">
        <f t="shared" si="219"/>
        <v/>
      </c>
      <c r="AN76" s="28"/>
      <c r="AO76" s="28" t="str">
        <f t="shared" si="220"/>
        <v/>
      </c>
      <c r="AP76" s="29"/>
      <c r="AQ76" s="30"/>
      <c r="AR76" s="28"/>
      <c r="AS76" s="28">
        <f t="shared" si="221"/>
        <v>1</v>
      </c>
      <c r="AT76" s="28"/>
      <c r="AU76" s="28">
        <f t="shared" si="222"/>
        <v>0</v>
      </c>
      <c r="AV76" s="28"/>
      <c r="AW76" s="28">
        <f t="shared" si="223"/>
        <v>1</v>
      </c>
      <c r="AX76" s="29"/>
      <c r="AY76" s="30"/>
      <c r="AZ76" s="28"/>
      <c r="BA76" s="28" t="str">
        <f t="shared" si="224"/>
        <v/>
      </c>
      <c r="BB76" s="28"/>
      <c r="BC76" s="28" t="str">
        <f t="shared" si="225"/>
        <v/>
      </c>
      <c r="BD76" s="28"/>
      <c r="BE76" s="28" t="str">
        <f t="shared" si="226"/>
        <v/>
      </c>
      <c r="BF76" s="29"/>
      <c r="BG76" s="30"/>
      <c r="BH76" s="26"/>
      <c r="BI76" s="28" t="str">
        <f t="shared" si="227"/>
        <v/>
      </c>
      <c r="BJ76" s="28"/>
      <c r="BK76" s="28" t="str">
        <f t="shared" si="228"/>
        <v/>
      </c>
      <c r="BL76" s="28"/>
      <c r="BM76" s="28" t="str">
        <f t="shared" si="229"/>
        <v/>
      </c>
      <c r="BN76" s="29"/>
      <c r="BO76" s="30"/>
      <c r="BP76" s="26"/>
      <c r="BQ76" s="28" t="str">
        <f t="shared" si="230"/>
        <v/>
      </c>
      <c r="BR76" s="28"/>
      <c r="BS76" s="28" t="str">
        <f t="shared" si="231"/>
        <v/>
      </c>
      <c r="BT76" s="28"/>
      <c r="BU76" s="28" t="str">
        <f t="shared" si="232"/>
        <v/>
      </c>
      <c r="BV76" s="29"/>
      <c r="BW76" s="30"/>
      <c r="BX76" s="31"/>
      <c r="BY76" s="28" t="str">
        <f t="shared" si="233"/>
        <v/>
      </c>
      <c r="BZ76" s="28"/>
      <c r="CA76" s="28" t="str">
        <f t="shared" si="234"/>
        <v/>
      </c>
      <c r="CB76" s="28"/>
      <c r="CC76" s="28" t="str">
        <f t="shared" si="235"/>
        <v/>
      </c>
      <c r="CD76" s="29"/>
      <c r="CE76" s="25"/>
      <c r="CF76" s="25"/>
      <c r="CG76" s="28">
        <f t="shared" si="236"/>
        <v>1</v>
      </c>
      <c r="CH76" s="28"/>
      <c r="CI76" s="28">
        <f t="shared" si="237"/>
        <v>0</v>
      </c>
      <c r="CJ76" s="28"/>
      <c r="CK76" s="28">
        <f t="shared" si="238"/>
        <v>1</v>
      </c>
      <c r="CL76" s="29"/>
    </row>
    <row r="77" spans="1:90" s="238" customFormat="1" ht="27" customHeight="1" x14ac:dyDescent="0.25">
      <c r="A77" s="25"/>
      <c r="B77" s="44" t="s">
        <v>28</v>
      </c>
      <c r="C77" s="21" t="s">
        <v>128</v>
      </c>
      <c r="D77" s="100" t="str">
        <f t="shared" si="213"/>
        <v>Le parking du camping</v>
      </c>
      <c r="E77" s="44"/>
      <c r="F77" s="44"/>
      <c r="G77" s="20"/>
      <c r="H77" s="5"/>
      <c r="I77" s="67" t="str">
        <f>IF(G77&lt;&gt;"",MAX(I$1:I76)+1,"")</f>
        <v/>
      </c>
      <c r="J77" s="309" t="s">
        <v>606</v>
      </c>
      <c r="K77" s="310"/>
      <c r="L77" s="33"/>
      <c r="M77" s="24"/>
      <c r="N77" s="24" t="str">
        <f t="shared" si="207"/>
        <v/>
      </c>
      <c r="O77" s="54"/>
      <c r="P77" s="350"/>
      <c r="Q77" s="65"/>
      <c r="R77" s="41"/>
      <c r="S77" s="34"/>
      <c r="T77" s="34"/>
      <c r="U77" s="34"/>
      <c r="V77" s="34"/>
      <c r="W77" s="34"/>
      <c r="X77" s="34"/>
      <c r="Y77" s="34"/>
      <c r="Z77" s="62"/>
      <c r="AA77" s="61"/>
      <c r="AB77" s="61"/>
      <c r="AC77" s="39" t="str">
        <f t="shared" si="215"/>
        <v/>
      </c>
      <c r="AD77" s="39"/>
      <c r="AE77" s="39" t="str">
        <f t="shared" si="216"/>
        <v/>
      </c>
      <c r="AF77" s="39"/>
      <c r="AG77" s="39" t="str">
        <f t="shared" si="217"/>
        <v/>
      </c>
      <c r="AH77" s="37"/>
      <c r="AI77" s="38"/>
      <c r="AJ77" s="39"/>
      <c r="AK77" s="39" t="str">
        <f t="shared" si="218"/>
        <v/>
      </c>
      <c r="AL77" s="39"/>
      <c r="AM77" s="39" t="str">
        <f t="shared" si="219"/>
        <v/>
      </c>
      <c r="AN77" s="39"/>
      <c r="AO77" s="39" t="str">
        <f t="shared" si="220"/>
        <v/>
      </c>
      <c r="AP77" s="37"/>
      <c r="AQ77" s="38"/>
      <c r="AR77" s="39"/>
      <c r="AS77" s="39" t="str">
        <f t="shared" si="221"/>
        <v/>
      </c>
      <c r="AT77" s="39"/>
      <c r="AU77" s="39" t="str">
        <f t="shared" si="222"/>
        <v/>
      </c>
      <c r="AV77" s="39"/>
      <c r="AW77" s="39" t="str">
        <f t="shared" si="223"/>
        <v/>
      </c>
      <c r="AX77" s="37"/>
      <c r="AY77" s="38"/>
      <c r="AZ77" s="39"/>
      <c r="BA77" s="39" t="str">
        <f t="shared" si="224"/>
        <v/>
      </c>
      <c r="BB77" s="39"/>
      <c r="BC77" s="39" t="str">
        <f t="shared" si="225"/>
        <v/>
      </c>
      <c r="BD77" s="39"/>
      <c r="BE77" s="39" t="str">
        <f t="shared" si="226"/>
        <v/>
      </c>
      <c r="BF77" s="37"/>
      <c r="BG77" s="38"/>
      <c r="BH77" s="34"/>
      <c r="BI77" s="39" t="str">
        <f t="shared" si="227"/>
        <v/>
      </c>
      <c r="BJ77" s="39"/>
      <c r="BK77" s="39" t="str">
        <f t="shared" si="228"/>
        <v/>
      </c>
      <c r="BL77" s="39"/>
      <c r="BM77" s="39" t="str">
        <f t="shared" si="229"/>
        <v/>
      </c>
      <c r="BN77" s="37"/>
      <c r="BO77" s="38"/>
      <c r="BP77" s="34"/>
      <c r="BQ77" s="39" t="str">
        <f t="shared" si="230"/>
        <v/>
      </c>
      <c r="BR77" s="39"/>
      <c r="BS77" s="39" t="str">
        <f t="shared" si="231"/>
        <v/>
      </c>
      <c r="BT77" s="39"/>
      <c r="BU77" s="39" t="str">
        <f t="shared" si="232"/>
        <v/>
      </c>
      <c r="BV77" s="37"/>
      <c r="BW77" s="38"/>
      <c r="BX77" s="40"/>
      <c r="BY77" s="39" t="str">
        <f t="shared" si="233"/>
        <v/>
      </c>
      <c r="BZ77" s="39"/>
      <c r="CA77" s="39" t="str">
        <f t="shared" si="234"/>
        <v/>
      </c>
      <c r="CB77" s="39"/>
      <c r="CC77" s="39" t="str">
        <f t="shared" si="235"/>
        <v/>
      </c>
      <c r="CD77" s="37"/>
      <c r="CE77" s="41"/>
      <c r="CF77" s="41"/>
      <c r="CG77" s="39" t="str">
        <f t="shared" si="236"/>
        <v/>
      </c>
      <c r="CH77" s="39"/>
      <c r="CI77" s="39" t="str">
        <f t="shared" si="237"/>
        <v/>
      </c>
      <c r="CJ77" s="39"/>
      <c r="CK77" s="39" t="str">
        <f t="shared" si="238"/>
        <v/>
      </c>
      <c r="CL77" s="37"/>
    </row>
    <row r="78" spans="1:90" ht="36.75" customHeight="1" x14ac:dyDescent="0.25">
      <c r="A78" s="25"/>
      <c r="B78" s="44" t="s">
        <v>36</v>
      </c>
      <c r="C78" s="21" t="s">
        <v>128</v>
      </c>
      <c r="D78" s="100" t="str">
        <f t="shared" si="213"/>
        <v>Le parking du camping</v>
      </c>
      <c r="E78" s="44"/>
      <c r="F78" s="44"/>
      <c r="G78" s="20">
        <f t="shared" ref="G78:G84" si="244">IF(H78="Information et Communication",1,IF(H78="Savoir-faire Savoir-être",2,IF(H78="Confort et hygiène",3,IF(H78="Qualité de la prestation",5,IF(H78="Développement Durable",4)))))</f>
        <v>5</v>
      </c>
      <c r="H78" s="5" t="s">
        <v>130</v>
      </c>
      <c r="I78" s="23">
        <f>IF(G78&lt;&gt;"",MAX(I$1:I77)+1,"")</f>
        <v>64</v>
      </c>
      <c r="J78" s="242" t="s">
        <v>141</v>
      </c>
      <c r="K78" s="243">
        <v>3</v>
      </c>
      <c r="L78" s="244" t="s">
        <v>30</v>
      </c>
      <c r="M78" s="246"/>
      <c r="N78" s="246" t="str">
        <f t="shared" si="207"/>
        <v/>
      </c>
      <c r="O78" s="242" t="s">
        <v>142</v>
      </c>
      <c r="P78" s="348" t="s">
        <v>37</v>
      </c>
      <c r="Q78" s="22"/>
      <c r="R78" s="25"/>
      <c r="S78" s="26">
        <f t="shared" si="239"/>
        <v>3</v>
      </c>
      <c r="T78" s="26">
        <f t="shared" si="240"/>
        <v>1</v>
      </c>
      <c r="U78" s="26">
        <f t="shared" si="241"/>
        <v>3</v>
      </c>
      <c r="V78" s="26"/>
      <c r="W78" s="26">
        <f t="shared" si="242"/>
        <v>0</v>
      </c>
      <c r="X78" s="26"/>
      <c r="Y78" s="26">
        <f t="shared" si="243"/>
        <v>3</v>
      </c>
      <c r="Z78" s="26"/>
      <c r="AA78" s="27"/>
      <c r="AB78" s="27"/>
      <c r="AC78" s="28" t="str">
        <f t="shared" si="215"/>
        <v/>
      </c>
      <c r="AD78" s="28"/>
      <c r="AE78" s="28" t="str">
        <f t="shared" si="216"/>
        <v/>
      </c>
      <c r="AF78" s="28"/>
      <c r="AG78" s="28" t="str">
        <f t="shared" si="217"/>
        <v/>
      </c>
      <c r="AH78" s="29"/>
      <c r="AI78" s="30"/>
      <c r="AJ78" s="28"/>
      <c r="AK78" s="28" t="str">
        <f t="shared" si="218"/>
        <v/>
      </c>
      <c r="AL78" s="28"/>
      <c r="AM78" s="28" t="str">
        <f t="shared" si="219"/>
        <v/>
      </c>
      <c r="AN78" s="28"/>
      <c r="AO78" s="28" t="str">
        <f t="shared" si="220"/>
        <v/>
      </c>
      <c r="AP78" s="29"/>
      <c r="AQ78" s="30"/>
      <c r="AR78" s="28"/>
      <c r="AS78" s="28" t="str">
        <f t="shared" si="221"/>
        <v/>
      </c>
      <c r="AT78" s="28"/>
      <c r="AU78" s="28" t="str">
        <f t="shared" si="222"/>
        <v/>
      </c>
      <c r="AV78" s="28"/>
      <c r="AW78" s="28" t="str">
        <f t="shared" si="223"/>
        <v/>
      </c>
      <c r="AX78" s="29"/>
      <c r="AY78" s="30"/>
      <c r="AZ78" s="28"/>
      <c r="BA78" s="28" t="str">
        <f t="shared" si="224"/>
        <v/>
      </c>
      <c r="BB78" s="28"/>
      <c r="BC78" s="28" t="str">
        <f t="shared" si="225"/>
        <v/>
      </c>
      <c r="BD78" s="28"/>
      <c r="BE78" s="28" t="str">
        <f t="shared" si="226"/>
        <v/>
      </c>
      <c r="BF78" s="29"/>
      <c r="BG78" s="30"/>
      <c r="BH78" s="26"/>
      <c r="BI78" s="28">
        <f t="shared" si="227"/>
        <v>3</v>
      </c>
      <c r="BJ78" s="28"/>
      <c r="BK78" s="28">
        <f t="shared" si="228"/>
        <v>0</v>
      </c>
      <c r="BL78" s="28"/>
      <c r="BM78" s="28">
        <f t="shared" si="229"/>
        <v>3</v>
      </c>
      <c r="BN78" s="29"/>
      <c r="BO78" s="30"/>
      <c r="BP78" s="26"/>
      <c r="BQ78" s="28" t="str">
        <f t="shared" si="230"/>
        <v/>
      </c>
      <c r="BR78" s="28"/>
      <c r="BS78" s="28" t="str">
        <f t="shared" si="231"/>
        <v/>
      </c>
      <c r="BT78" s="28"/>
      <c r="BU78" s="28" t="str">
        <f t="shared" si="232"/>
        <v/>
      </c>
      <c r="BV78" s="29"/>
      <c r="BW78" s="30"/>
      <c r="BX78" s="31"/>
      <c r="BY78" s="28" t="str">
        <f t="shared" si="233"/>
        <v/>
      </c>
      <c r="BZ78" s="28"/>
      <c r="CA78" s="28" t="str">
        <f t="shared" si="234"/>
        <v/>
      </c>
      <c r="CB78" s="28"/>
      <c r="CC78" s="28" t="str">
        <f t="shared" si="235"/>
        <v/>
      </c>
      <c r="CD78" s="29"/>
      <c r="CE78" s="25"/>
      <c r="CF78" s="25"/>
      <c r="CG78" s="28" t="str">
        <f t="shared" si="236"/>
        <v/>
      </c>
      <c r="CH78" s="28"/>
      <c r="CI78" s="28" t="str">
        <f t="shared" si="237"/>
        <v/>
      </c>
      <c r="CJ78" s="28"/>
      <c r="CK78" s="28" t="str">
        <f t="shared" si="238"/>
        <v/>
      </c>
      <c r="CL78" s="29"/>
    </row>
    <row r="79" spans="1:90" ht="36" customHeight="1" x14ac:dyDescent="0.25">
      <c r="A79" s="25"/>
      <c r="B79" s="44" t="s">
        <v>36</v>
      </c>
      <c r="C79" s="21" t="s">
        <v>128</v>
      </c>
      <c r="D79" s="100" t="str">
        <f t="shared" si="213"/>
        <v>Le parking du camping</v>
      </c>
      <c r="E79" s="44"/>
      <c r="F79" s="44"/>
      <c r="G79" s="20">
        <f t="shared" si="244"/>
        <v>5</v>
      </c>
      <c r="H79" s="5" t="s">
        <v>130</v>
      </c>
      <c r="I79" s="23">
        <f>IF(G79&lt;&gt;"",MAX(I$1:I78)+1,"")</f>
        <v>65</v>
      </c>
      <c r="J79" s="252" t="s">
        <v>608</v>
      </c>
      <c r="K79" s="253">
        <v>3</v>
      </c>
      <c r="L79" s="254" t="s">
        <v>39</v>
      </c>
      <c r="M79" s="256"/>
      <c r="N79" s="256" t="str">
        <f t="shared" si="207"/>
        <v/>
      </c>
      <c r="O79" s="252" t="s">
        <v>144</v>
      </c>
      <c r="P79" s="348" t="s">
        <v>37</v>
      </c>
      <c r="Q79" s="22"/>
      <c r="R79" s="25"/>
      <c r="S79" s="26">
        <f>K79</f>
        <v>3</v>
      </c>
      <c r="T79" s="26">
        <f>IF(L79="Très Satisfaisant",1,IF(L79="Satisfaisant",0.75,IF(L79="Insatisfaisant",0.25,IF(L79="Très Insatisfaisant",0,IF(L79="Non Mesuré","",0)))))</f>
        <v>1</v>
      </c>
      <c r="U79" s="26">
        <f>IF(L79&lt;&gt;"Non Mesuré",S79*T79,"")</f>
        <v>3</v>
      </c>
      <c r="V79" s="26"/>
      <c r="W79" s="26">
        <f>IF(L79="Non Mesuré",S79,0)</f>
        <v>0</v>
      </c>
      <c r="X79" s="26"/>
      <c r="Y79" s="26">
        <f>S79-W79</f>
        <v>3</v>
      </c>
      <c r="Z79" s="26"/>
      <c r="AA79" s="27"/>
      <c r="AB79" s="27"/>
      <c r="AC79" s="28" t="str">
        <f>IF(G79=1,U79,"")</f>
        <v/>
      </c>
      <c r="AD79" s="28"/>
      <c r="AE79" s="28" t="str">
        <f>IF(G79=1,W79,"")</f>
        <v/>
      </c>
      <c r="AF79" s="28"/>
      <c r="AG79" s="28" t="str">
        <f>IF(G79=1,Y79,"")</f>
        <v/>
      </c>
      <c r="AH79" s="29"/>
      <c r="AI79" s="30"/>
      <c r="AJ79" s="28"/>
      <c r="AK79" s="28" t="str">
        <f>IF(G79=2,U79,"")</f>
        <v/>
      </c>
      <c r="AL79" s="28"/>
      <c r="AM79" s="28" t="str">
        <f>IF(G79=2,W79,"")</f>
        <v/>
      </c>
      <c r="AN79" s="28"/>
      <c r="AO79" s="28" t="str">
        <f>IF(G79=2,Y79,"")</f>
        <v/>
      </c>
      <c r="AP79" s="29"/>
      <c r="AQ79" s="30"/>
      <c r="AR79" s="28"/>
      <c r="AS79" s="28" t="str">
        <f>IF(G79=3,U79,"")</f>
        <v/>
      </c>
      <c r="AT79" s="28"/>
      <c r="AU79" s="28" t="str">
        <f>IF(G79=3,W79,"")</f>
        <v/>
      </c>
      <c r="AV79" s="28"/>
      <c r="AW79" s="28" t="str">
        <f>IF(G79=3,Y79,"")</f>
        <v/>
      </c>
      <c r="AX79" s="29"/>
      <c r="AY79" s="30"/>
      <c r="AZ79" s="28"/>
      <c r="BA79" s="28" t="str">
        <f>IF(G79=4,U79,"")</f>
        <v/>
      </c>
      <c r="BB79" s="28"/>
      <c r="BC79" s="28" t="str">
        <f>IF(G79=4,W79,"")</f>
        <v/>
      </c>
      <c r="BD79" s="28"/>
      <c r="BE79" s="28" t="str">
        <f>IF(G79=4,Y79,"")</f>
        <v/>
      </c>
      <c r="BF79" s="29"/>
      <c r="BG79" s="30"/>
      <c r="BH79" s="26"/>
      <c r="BI79" s="28">
        <f>IF(G79=5,U79,"")</f>
        <v>3</v>
      </c>
      <c r="BJ79" s="28"/>
      <c r="BK79" s="28">
        <f>IF(G79=5,W79,"")</f>
        <v>0</v>
      </c>
      <c r="BL79" s="28"/>
      <c r="BM79" s="28">
        <f>IF(G79=5,Y79,"")</f>
        <v>3</v>
      </c>
      <c r="BN79" s="29"/>
      <c r="BO79" s="30"/>
      <c r="BP79" s="26"/>
      <c r="BQ79" s="28" t="str">
        <f>IF(A79=31,U79,"")</f>
        <v/>
      </c>
      <c r="BR79" s="28"/>
      <c r="BS79" s="28" t="str">
        <f>IF(A79=31,W79,"")</f>
        <v/>
      </c>
      <c r="BT79" s="28"/>
      <c r="BU79" s="28" t="str">
        <f>IF(A79=31,Y79,"")</f>
        <v/>
      </c>
      <c r="BV79" s="29"/>
      <c r="BW79" s="30"/>
      <c r="BX79" s="31"/>
      <c r="BY79" s="28" t="str">
        <f>IF(A79=32,U79,"")</f>
        <v/>
      </c>
      <c r="BZ79" s="28"/>
      <c r="CA79" s="28" t="str">
        <f>IF(A79=32,W79,"")</f>
        <v/>
      </c>
      <c r="CB79" s="28"/>
      <c r="CC79" s="28" t="str">
        <f>IF(A79=32,Y79,"")</f>
        <v/>
      </c>
      <c r="CD79" s="29"/>
      <c r="CE79" s="25"/>
      <c r="CF79" s="25"/>
      <c r="CG79" s="28" t="str">
        <f>IF(A79=33,U79,"")</f>
        <v/>
      </c>
      <c r="CH79" s="28"/>
      <c r="CI79" s="28" t="str">
        <f>IF(A79=33,W79,"")</f>
        <v/>
      </c>
      <c r="CJ79" s="28"/>
      <c r="CK79" s="28" t="str">
        <f>IF(A79=33,Y79,"")</f>
        <v/>
      </c>
      <c r="CL79" s="29"/>
    </row>
    <row r="80" spans="1:90" ht="19.5" customHeight="1" x14ac:dyDescent="0.25">
      <c r="A80" s="25">
        <v>31</v>
      </c>
      <c r="B80" s="44" t="s">
        <v>28</v>
      </c>
      <c r="C80" s="21" t="s">
        <v>128</v>
      </c>
      <c r="D80" s="100" t="str">
        <f t="shared" si="213"/>
        <v>Le parking du camping</v>
      </c>
      <c r="E80" s="44"/>
      <c r="F80" s="44"/>
      <c r="G80" s="20">
        <f t="shared" si="244"/>
        <v>3</v>
      </c>
      <c r="H80" s="5" t="s">
        <v>136</v>
      </c>
      <c r="I80" s="23">
        <f>IF(G80&lt;&gt;"",MAX(I$1:I79)+1,"")</f>
        <v>66</v>
      </c>
      <c r="J80" s="252" t="s">
        <v>609</v>
      </c>
      <c r="K80" s="253">
        <v>3</v>
      </c>
      <c r="L80" s="254" t="s">
        <v>39</v>
      </c>
      <c r="M80" s="256"/>
      <c r="N80" s="256" t="str">
        <f t="shared" si="207"/>
        <v/>
      </c>
      <c r="O80" s="252" t="s">
        <v>610</v>
      </c>
      <c r="P80" s="348" t="s">
        <v>37</v>
      </c>
      <c r="Q80" s="22"/>
      <c r="R80" s="25"/>
      <c r="S80" s="26">
        <f>K80</f>
        <v>3</v>
      </c>
      <c r="T80" s="26">
        <f>IF(L80="Très Satisfaisant",1,IF(L80="Satisfaisant",0.75,IF(L80="Insatisfaisant",0.25,IF(L80="Très Insatisfaisant",0,IF(L80="Non Mesuré","",0)))))</f>
        <v>1</v>
      </c>
      <c r="U80" s="26">
        <f>IF(L80&lt;&gt;"Non Mesuré",S80*T80,"")</f>
        <v>3</v>
      </c>
      <c r="V80" s="26"/>
      <c r="W80" s="26">
        <f>IF(L80="Non Mesuré",S80,0)</f>
        <v>0</v>
      </c>
      <c r="X80" s="26"/>
      <c r="Y80" s="26">
        <f>S80-W80</f>
        <v>3</v>
      </c>
      <c r="Z80" s="26"/>
      <c r="AA80" s="27"/>
      <c r="AB80" s="27"/>
      <c r="AC80" s="28" t="str">
        <f>IF(G80=1,U80,"")</f>
        <v/>
      </c>
      <c r="AD80" s="28"/>
      <c r="AE80" s="28" t="str">
        <f>IF(G80=1,W80,"")</f>
        <v/>
      </c>
      <c r="AF80" s="28"/>
      <c r="AG80" s="28" t="str">
        <f>IF(G80=1,Y80,"")</f>
        <v/>
      </c>
      <c r="AH80" s="29"/>
      <c r="AI80" s="30"/>
      <c r="AJ80" s="28"/>
      <c r="AK80" s="28" t="str">
        <f>IF(G80=2,U80,"")</f>
        <v/>
      </c>
      <c r="AL80" s="28"/>
      <c r="AM80" s="28" t="str">
        <f>IF(G80=2,W80,"")</f>
        <v/>
      </c>
      <c r="AN80" s="28"/>
      <c r="AO80" s="28" t="str">
        <f>IF(G80=2,Y80,"")</f>
        <v/>
      </c>
      <c r="AP80" s="29"/>
      <c r="AQ80" s="30"/>
      <c r="AR80" s="28"/>
      <c r="AS80" s="28">
        <f>IF(G80=3,U80,"")</f>
        <v>3</v>
      </c>
      <c r="AT80" s="28"/>
      <c r="AU80" s="28">
        <f>IF(G80=3,W80,"")</f>
        <v>0</v>
      </c>
      <c r="AV80" s="28"/>
      <c r="AW80" s="28">
        <f>IF(G80=3,Y80,"")</f>
        <v>3</v>
      </c>
      <c r="AX80" s="29"/>
      <c r="AY80" s="30"/>
      <c r="AZ80" s="28"/>
      <c r="BA80" s="28" t="str">
        <f>IF(G80=4,U80,"")</f>
        <v/>
      </c>
      <c r="BB80" s="28"/>
      <c r="BC80" s="28" t="str">
        <f>IF(G80=4,W80,"")</f>
        <v/>
      </c>
      <c r="BD80" s="28"/>
      <c r="BE80" s="28" t="str">
        <f>IF(G80=4,Y80,"")</f>
        <v/>
      </c>
      <c r="BF80" s="29"/>
      <c r="BG80" s="30"/>
      <c r="BH80" s="26"/>
      <c r="BI80" s="28" t="str">
        <f>IF(G80=5,U80,"")</f>
        <v/>
      </c>
      <c r="BJ80" s="28"/>
      <c r="BK80" s="28" t="str">
        <f>IF(G80=5,W80,"")</f>
        <v/>
      </c>
      <c r="BL80" s="28"/>
      <c r="BM80" s="28" t="str">
        <f>IF(G80=5,Y80,"")</f>
        <v/>
      </c>
      <c r="BN80" s="29"/>
      <c r="BO80" s="30"/>
      <c r="BP80" s="26"/>
      <c r="BQ80" s="28">
        <f>IF(A80=31,U80,"")</f>
        <v>3</v>
      </c>
      <c r="BR80" s="28"/>
      <c r="BS80" s="28">
        <f>IF(A80=31,W80,"")</f>
        <v>0</v>
      </c>
      <c r="BT80" s="28"/>
      <c r="BU80" s="28">
        <f>IF(A80=31,Y80,"")</f>
        <v>3</v>
      </c>
      <c r="BV80" s="29"/>
      <c r="BW80" s="30"/>
      <c r="BX80" s="31"/>
      <c r="BY80" s="28" t="str">
        <f>IF(A80=32,U80,"")</f>
        <v/>
      </c>
      <c r="BZ80" s="28"/>
      <c r="CA80" s="28" t="str">
        <f>IF(A80=32,W80,"")</f>
        <v/>
      </c>
      <c r="CB80" s="28"/>
      <c r="CC80" s="28" t="str">
        <f>IF(A80=32,Y80,"")</f>
        <v/>
      </c>
      <c r="CD80" s="29"/>
      <c r="CE80" s="25"/>
      <c r="CF80" s="25"/>
      <c r="CG80" s="28" t="str">
        <f>IF(A80=33,U80,"")</f>
        <v/>
      </c>
      <c r="CH80" s="28"/>
      <c r="CI80" s="28" t="str">
        <f>IF(A80=33,W80,"")</f>
        <v/>
      </c>
      <c r="CJ80" s="28"/>
      <c r="CK80" s="28" t="str">
        <f>IF(A80=33,Y80,"")</f>
        <v/>
      </c>
      <c r="CL80" s="29"/>
    </row>
    <row r="81" spans="1:90" ht="49.5" customHeight="1" x14ac:dyDescent="0.25">
      <c r="A81" s="25"/>
      <c r="B81" s="44" t="s">
        <v>36</v>
      </c>
      <c r="C81" s="21" t="s">
        <v>128</v>
      </c>
      <c r="D81" s="100" t="str">
        <f t="shared" si="213"/>
        <v>Le parking du camping</v>
      </c>
      <c r="E81" s="44"/>
      <c r="F81" s="44"/>
      <c r="G81" s="20">
        <f t="shared" si="244"/>
        <v>5</v>
      </c>
      <c r="H81" s="5" t="s">
        <v>130</v>
      </c>
      <c r="I81" s="23">
        <f>IF(G81&lt;&gt;"",MAX(I$1:I80)+1,"")</f>
        <v>67</v>
      </c>
      <c r="J81" s="252" t="s">
        <v>611</v>
      </c>
      <c r="K81" s="253">
        <v>3</v>
      </c>
      <c r="L81" s="254" t="s">
        <v>30</v>
      </c>
      <c r="M81" s="256"/>
      <c r="N81" s="256" t="str">
        <f t="shared" si="207"/>
        <v/>
      </c>
      <c r="O81" s="252" t="s">
        <v>612</v>
      </c>
      <c r="P81" s="348" t="s">
        <v>37</v>
      </c>
      <c r="Q81" s="22"/>
      <c r="R81" s="25"/>
      <c r="S81" s="26">
        <f>K81</f>
        <v>3</v>
      </c>
      <c r="T81" s="26">
        <f>IF(L81="OUI",1,IF(L81="NON",0,IF(L81="Non Mesuré","",0)))</f>
        <v>1</v>
      </c>
      <c r="U81" s="26">
        <f>IF(L81&lt;&gt;"Non Mesuré",S81*T81,"")</f>
        <v>3</v>
      </c>
      <c r="V81" s="26"/>
      <c r="W81" s="26">
        <f>IF(L81="Non Mesuré",S81,0)</f>
        <v>0</v>
      </c>
      <c r="X81" s="26"/>
      <c r="Y81" s="26">
        <f>S81-W81</f>
        <v>3</v>
      </c>
      <c r="Z81" s="60"/>
      <c r="AA81" s="63"/>
      <c r="AB81" s="63"/>
      <c r="AC81" s="28" t="str">
        <f>IF(G81=1,U81,"")</f>
        <v/>
      </c>
      <c r="AD81" s="28"/>
      <c r="AE81" s="28" t="str">
        <f>IF(G81=1,W81,"")</f>
        <v/>
      </c>
      <c r="AF81" s="28"/>
      <c r="AG81" s="28" t="str">
        <f>IF(G81=1,Y81,"")</f>
        <v/>
      </c>
      <c r="AH81" s="29"/>
      <c r="AI81" s="30"/>
      <c r="AJ81" s="28"/>
      <c r="AK81" s="28" t="str">
        <f>IF(G81=2,U81,"")</f>
        <v/>
      </c>
      <c r="AL81" s="28"/>
      <c r="AM81" s="28" t="str">
        <f>IF(G81=2,W81,"")</f>
        <v/>
      </c>
      <c r="AN81" s="28"/>
      <c r="AO81" s="28" t="str">
        <f>IF(G81=2,Y81,"")</f>
        <v/>
      </c>
      <c r="AP81" s="29"/>
      <c r="AQ81" s="30"/>
      <c r="AR81" s="28"/>
      <c r="AS81" s="28" t="str">
        <f>IF(G81=3,U81,"")</f>
        <v/>
      </c>
      <c r="AT81" s="28"/>
      <c r="AU81" s="28" t="str">
        <f>IF(G81=3,W81,"")</f>
        <v/>
      </c>
      <c r="AV81" s="28"/>
      <c r="AW81" s="28" t="str">
        <f>IF(G81=3,Y81,"")</f>
        <v/>
      </c>
      <c r="AX81" s="29"/>
      <c r="AY81" s="30"/>
      <c r="AZ81" s="28"/>
      <c r="BA81" s="28" t="str">
        <f>IF(G81=4,U81,"")</f>
        <v/>
      </c>
      <c r="BB81" s="28"/>
      <c r="BC81" s="28" t="str">
        <f>IF(G81=4,W81,"")</f>
        <v/>
      </c>
      <c r="BD81" s="28"/>
      <c r="BE81" s="28" t="str">
        <f>IF(G81=4,Y81,"")</f>
        <v/>
      </c>
      <c r="BF81" s="29"/>
      <c r="BG81" s="30"/>
      <c r="BH81" s="26"/>
      <c r="BI81" s="28">
        <f>IF(G81=5,U81,"")</f>
        <v>3</v>
      </c>
      <c r="BJ81" s="28"/>
      <c r="BK81" s="28">
        <f>IF(G81=5,W81,"")</f>
        <v>0</v>
      </c>
      <c r="BL81" s="28"/>
      <c r="BM81" s="28">
        <f>IF(G81=5,Y81,"")</f>
        <v>3</v>
      </c>
      <c r="BN81" s="29"/>
      <c r="BO81" s="30"/>
      <c r="BP81" s="26"/>
      <c r="BQ81" s="28" t="str">
        <f>IF(A81=31,U81,"")</f>
        <v/>
      </c>
      <c r="BR81" s="28"/>
      <c r="BS81" s="28" t="str">
        <f>IF(A81=31,W81,"")</f>
        <v/>
      </c>
      <c r="BT81" s="28"/>
      <c r="BU81" s="28" t="str">
        <f>IF(A81=31,Y81,"")</f>
        <v/>
      </c>
      <c r="BV81" s="29"/>
      <c r="BW81" s="30"/>
      <c r="BX81" s="31"/>
      <c r="BY81" s="28" t="str">
        <f>IF(A81=32,U81,"")</f>
        <v/>
      </c>
      <c r="BZ81" s="28"/>
      <c r="CA81" s="28" t="str">
        <f>IF(A81=32,W81,"")</f>
        <v/>
      </c>
      <c r="CB81" s="28"/>
      <c r="CC81" s="28" t="str">
        <f>IF(A81=32,Y81,"")</f>
        <v/>
      </c>
      <c r="CD81" s="29"/>
      <c r="CE81" s="25"/>
      <c r="CF81" s="25"/>
      <c r="CG81" s="28" t="str">
        <f>IF(A81=33,U81,"")</f>
        <v/>
      </c>
      <c r="CH81" s="28"/>
      <c r="CI81" s="28" t="str">
        <f>IF(A81=33,W81,"")</f>
        <v/>
      </c>
      <c r="CJ81" s="28"/>
      <c r="CK81" s="28" t="str">
        <f>IF(A81=33,Y81,"")</f>
        <v/>
      </c>
      <c r="CL81" s="29"/>
    </row>
    <row r="82" spans="1:90" ht="32.25" customHeight="1" x14ac:dyDescent="0.25">
      <c r="A82" s="25">
        <v>33</v>
      </c>
      <c r="B82" s="44" t="s">
        <v>28</v>
      </c>
      <c r="C82" s="21" t="s">
        <v>128</v>
      </c>
      <c r="D82" s="100" t="str">
        <f t="shared" si="213"/>
        <v>Le parking du camping</v>
      </c>
      <c r="E82" s="44"/>
      <c r="F82" s="44"/>
      <c r="G82" s="20">
        <f t="shared" si="244"/>
        <v>3</v>
      </c>
      <c r="H82" s="5" t="s">
        <v>136</v>
      </c>
      <c r="I82" s="23">
        <f>IF(G82&lt;&gt;"",MAX(I$1:I81)+1,"")</f>
        <v>68</v>
      </c>
      <c r="J82" s="252" t="s">
        <v>145</v>
      </c>
      <c r="K82" s="253">
        <v>1</v>
      </c>
      <c r="L82" s="254" t="s">
        <v>30</v>
      </c>
      <c r="M82" s="256"/>
      <c r="N82" s="256" t="str">
        <f t="shared" si="207"/>
        <v/>
      </c>
      <c r="O82" s="252"/>
      <c r="P82" s="348" t="s">
        <v>37</v>
      </c>
      <c r="Q82" s="22"/>
      <c r="R82" s="25"/>
      <c r="S82" s="26">
        <f>K82</f>
        <v>1</v>
      </c>
      <c r="T82" s="26">
        <f>IF(L82="OUI",1,IF(L82="NON",0,IF(L82="Non Mesuré","",0)))</f>
        <v>1</v>
      </c>
      <c r="U82" s="26">
        <f>IF(L82&lt;&gt;"Non Mesuré",S82*T82,"")</f>
        <v>1</v>
      </c>
      <c r="V82" s="26"/>
      <c r="W82" s="26">
        <f>IF(L82="Non Mesuré",S82,0)</f>
        <v>0</v>
      </c>
      <c r="X82" s="26"/>
      <c r="Y82" s="26">
        <f>S82-W82</f>
        <v>1</v>
      </c>
      <c r="Z82" s="34"/>
      <c r="AA82" s="63"/>
      <c r="AB82" s="63"/>
      <c r="AC82" s="28" t="str">
        <f>IF(G82=1,U82,"")</f>
        <v/>
      </c>
      <c r="AD82" s="28"/>
      <c r="AE82" s="28" t="str">
        <f>IF(G82=1,W82,"")</f>
        <v/>
      </c>
      <c r="AF82" s="28"/>
      <c r="AG82" s="28" t="str">
        <f>IF(G82=1,Y82,"")</f>
        <v/>
      </c>
      <c r="AH82" s="29"/>
      <c r="AI82" s="30"/>
      <c r="AJ82" s="28"/>
      <c r="AK82" s="28" t="str">
        <f>IF(G82=2,U82,"")</f>
        <v/>
      </c>
      <c r="AL82" s="28"/>
      <c r="AM82" s="28" t="str">
        <f>IF(G82=2,W82,"")</f>
        <v/>
      </c>
      <c r="AN82" s="28"/>
      <c r="AO82" s="28" t="str">
        <f>IF(G82=2,Y82,"")</f>
        <v/>
      </c>
      <c r="AP82" s="29"/>
      <c r="AQ82" s="30"/>
      <c r="AR82" s="28"/>
      <c r="AS82" s="28">
        <f>IF(G82=3,U82,"")</f>
        <v>1</v>
      </c>
      <c r="AT82" s="28"/>
      <c r="AU82" s="28">
        <f>IF(G82=3,W82,"")</f>
        <v>0</v>
      </c>
      <c r="AV82" s="28"/>
      <c r="AW82" s="28">
        <f>IF(G82=3,Y82,"")</f>
        <v>1</v>
      </c>
      <c r="AX82" s="29"/>
      <c r="AY82" s="30"/>
      <c r="AZ82" s="28"/>
      <c r="BA82" s="28" t="str">
        <f>IF(G82=4,U82,"")</f>
        <v/>
      </c>
      <c r="BB82" s="28"/>
      <c r="BC82" s="28" t="str">
        <f>IF(G82=4,W82,"")</f>
        <v/>
      </c>
      <c r="BD82" s="28"/>
      <c r="BE82" s="28" t="str">
        <f>IF(G82=4,Y82,"")</f>
        <v/>
      </c>
      <c r="BF82" s="29"/>
      <c r="BG82" s="30"/>
      <c r="BH82" s="26"/>
      <c r="BI82" s="28" t="str">
        <f>IF(G82=5,U82,"")</f>
        <v/>
      </c>
      <c r="BJ82" s="28"/>
      <c r="BK82" s="28" t="str">
        <f>IF(G82=5,W82,"")</f>
        <v/>
      </c>
      <c r="BL82" s="28"/>
      <c r="BM82" s="28" t="str">
        <f>IF(G82=5,Y82,"")</f>
        <v/>
      </c>
      <c r="BN82" s="29"/>
      <c r="BO82" s="30"/>
      <c r="BP82" s="26"/>
      <c r="BQ82" s="28" t="str">
        <f>IF(A82=31,U82,"")</f>
        <v/>
      </c>
      <c r="BR82" s="28"/>
      <c r="BS82" s="28" t="str">
        <f>IF(A82=31,W82,"")</f>
        <v/>
      </c>
      <c r="BT82" s="28"/>
      <c r="BU82" s="28" t="str">
        <f>IF(A82=31,Y82,"")</f>
        <v/>
      </c>
      <c r="BV82" s="29"/>
      <c r="BW82" s="30"/>
      <c r="BX82" s="31"/>
      <c r="BY82" s="28" t="str">
        <f>IF(A82=32,U82,"")</f>
        <v/>
      </c>
      <c r="BZ82" s="28"/>
      <c r="CA82" s="28" t="str">
        <f>IF(A82=32,W82,"")</f>
        <v/>
      </c>
      <c r="CB82" s="28"/>
      <c r="CC82" s="28" t="str">
        <f>IF(A82=32,Y82,"")</f>
        <v/>
      </c>
      <c r="CD82" s="29"/>
      <c r="CE82" s="25"/>
      <c r="CF82" s="25"/>
      <c r="CG82" s="28">
        <f>IF(A82=33,U82,"")</f>
        <v>1</v>
      </c>
      <c r="CH82" s="28"/>
      <c r="CI82" s="28">
        <f>IF(A82=33,W82,"")</f>
        <v>0</v>
      </c>
      <c r="CJ82" s="28"/>
      <c r="CK82" s="28">
        <f>IF(A82=33,Y82,"")</f>
        <v>1</v>
      </c>
      <c r="CL82" s="29"/>
    </row>
    <row r="83" spans="1:90" ht="42" customHeight="1" x14ac:dyDescent="0.25">
      <c r="A83" s="25">
        <v>31</v>
      </c>
      <c r="B83" s="44" t="s">
        <v>28</v>
      </c>
      <c r="C83" s="21" t="s">
        <v>128</v>
      </c>
      <c r="D83" s="100" t="str">
        <f t="shared" si="213"/>
        <v>Le parking du camping</v>
      </c>
      <c r="E83" s="44"/>
      <c r="F83" s="44"/>
      <c r="G83" s="20">
        <f t="shared" si="244"/>
        <v>3</v>
      </c>
      <c r="H83" s="5" t="s">
        <v>136</v>
      </c>
      <c r="I83" s="23">
        <f>IF(G83&lt;&gt;"",MAX(I$1:I82)+1,"")</f>
        <v>69</v>
      </c>
      <c r="J83" s="252" t="s">
        <v>607</v>
      </c>
      <c r="K83" s="253">
        <v>3</v>
      </c>
      <c r="L83" s="254" t="s">
        <v>39</v>
      </c>
      <c r="M83" s="256"/>
      <c r="N83" s="256" t="str">
        <f t="shared" si="207"/>
        <v/>
      </c>
      <c r="O83" s="252" t="s">
        <v>143</v>
      </c>
      <c r="P83" s="348" t="s">
        <v>37</v>
      </c>
      <c r="Q83" s="22"/>
      <c r="R83" s="25"/>
      <c r="S83" s="26">
        <f t="shared" si="239"/>
        <v>3</v>
      </c>
      <c r="T83" s="26">
        <f t="shared" ref="T83" si="245">IF(L83="Très Satisfaisant",1,IF(L83="Satisfaisant",0.75,IF(L83="Insatisfaisant",0.25,IF(L83="Très Insatisfaisant",0,IF(L83="Non Mesuré","",0)))))</f>
        <v>1</v>
      </c>
      <c r="U83" s="26">
        <f t="shared" si="241"/>
        <v>3</v>
      </c>
      <c r="V83" s="26"/>
      <c r="W83" s="26">
        <f t="shared" si="242"/>
        <v>0</v>
      </c>
      <c r="X83" s="26"/>
      <c r="Y83" s="26">
        <f t="shared" si="243"/>
        <v>3</v>
      </c>
      <c r="Z83" s="26"/>
      <c r="AA83" s="27"/>
      <c r="AB83" s="27"/>
      <c r="AC83" s="28" t="str">
        <f t="shared" si="215"/>
        <v/>
      </c>
      <c r="AD83" s="28"/>
      <c r="AE83" s="28" t="str">
        <f t="shared" si="216"/>
        <v/>
      </c>
      <c r="AF83" s="28"/>
      <c r="AG83" s="28" t="str">
        <f t="shared" si="217"/>
        <v/>
      </c>
      <c r="AH83" s="29"/>
      <c r="AI83" s="30"/>
      <c r="AJ83" s="28"/>
      <c r="AK83" s="28" t="str">
        <f t="shared" si="218"/>
        <v/>
      </c>
      <c r="AL83" s="28"/>
      <c r="AM83" s="28" t="str">
        <f t="shared" si="219"/>
        <v/>
      </c>
      <c r="AN83" s="28"/>
      <c r="AO83" s="28" t="str">
        <f t="shared" si="220"/>
        <v/>
      </c>
      <c r="AP83" s="29"/>
      <c r="AQ83" s="30"/>
      <c r="AR83" s="28"/>
      <c r="AS83" s="28">
        <f t="shared" si="221"/>
        <v>3</v>
      </c>
      <c r="AT83" s="28"/>
      <c r="AU83" s="28">
        <f t="shared" si="222"/>
        <v>0</v>
      </c>
      <c r="AV83" s="28"/>
      <c r="AW83" s="28">
        <f t="shared" si="223"/>
        <v>3</v>
      </c>
      <c r="AX83" s="29"/>
      <c r="AY83" s="30"/>
      <c r="AZ83" s="28"/>
      <c r="BA83" s="28" t="str">
        <f t="shared" si="224"/>
        <v/>
      </c>
      <c r="BB83" s="28"/>
      <c r="BC83" s="28" t="str">
        <f t="shared" si="225"/>
        <v/>
      </c>
      <c r="BD83" s="28"/>
      <c r="BE83" s="28" t="str">
        <f t="shared" si="226"/>
        <v/>
      </c>
      <c r="BF83" s="29"/>
      <c r="BG83" s="30"/>
      <c r="BH83" s="26"/>
      <c r="BI83" s="28" t="str">
        <f t="shared" si="227"/>
        <v/>
      </c>
      <c r="BJ83" s="28"/>
      <c r="BK83" s="28" t="str">
        <f t="shared" si="228"/>
        <v/>
      </c>
      <c r="BL83" s="28"/>
      <c r="BM83" s="28" t="str">
        <f t="shared" si="229"/>
        <v/>
      </c>
      <c r="BN83" s="29"/>
      <c r="BO83" s="30"/>
      <c r="BP83" s="26"/>
      <c r="BQ83" s="28">
        <f t="shared" si="230"/>
        <v>3</v>
      </c>
      <c r="BR83" s="28"/>
      <c r="BS83" s="28">
        <f t="shared" si="231"/>
        <v>0</v>
      </c>
      <c r="BT83" s="28"/>
      <c r="BU83" s="28">
        <f t="shared" si="232"/>
        <v>3</v>
      </c>
      <c r="BV83" s="29"/>
      <c r="BW83" s="30"/>
      <c r="BX83" s="31"/>
      <c r="BY83" s="28" t="str">
        <f t="shared" si="233"/>
        <v/>
      </c>
      <c r="BZ83" s="28"/>
      <c r="CA83" s="28" t="str">
        <f t="shared" si="234"/>
        <v/>
      </c>
      <c r="CB83" s="28"/>
      <c r="CC83" s="28" t="str">
        <f t="shared" si="235"/>
        <v/>
      </c>
      <c r="CD83" s="29"/>
      <c r="CE83" s="25"/>
      <c r="CF83" s="25"/>
      <c r="CG83" s="28" t="str">
        <f t="shared" si="236"/>
        <v/>
      </c>
      <c r="CH83" s="28"/>
      <c r="CI83" s="28" t="str">
        <f t="shared" si="237"/>
        <v/>
      </c>
      <c r="CJ83" s="28"/>
      <c r="CK83" s="28" t="str">
        <f t="shared" si="238"/>
        <v/>
      </c>
      <c r="CL83" s="29"/>
    </row>
    <row r="84" spans="1:90" ht="39" customHeight="1" x14ac:dyDescent="0.25">
      <c r="A84" s="25">
        <v>32</v>
      </c>
      <c r="B84" s="44" t="s">
        <v>36</v>
      </c>
      <c r="C84" s="21" t="s">
        <v>128</v>
      </c>
      <c r="D84" s="100" t="str">
        <f t="shared" si="213"/>
        <v>Le parking du camping</v>
      </c>
      <c r="E84" s="44"/>
      <c r="F84" s="44"/>
      <c r="G84" s="20">
        <f t="shared" si="244"/>
        <v>3</v>
      </c>
      <c r="H84" s="5" t="s">
        <v>136</v>
      </c>
      <c r="I84" s="23">
        <f>IF(G84&lt;&gt;"",MAX(I$1:I83)+1,"")</f>
        <v>70</v>
      </c>
      <c r="J84" s="247" t="s">
        <v>614</v>
      </c>
      <c r="K84" s="248">
        <v>3</v>
      </c>
      <c r="L84" s="249" t="s">
        <v>39</v>
      </c>
      <c r="M84" s="251"/>
      <c r="N84" s="251" t="str">
        <f t="shared" si="207"/>
        <v/>
      </c>
      <c r="O84" s="247" t="s">
        <v>143</v>
      </c>
      <c r="P84" s="348" t="s">
        <v>37</v>
      </c>
      <c r="Q84" s="22"/>
      <c r="R84" s="25"/>
      <c r="S84" s="26">
        <f t="shared" ref="S84" si="246">K84</f>
        <v>3</v>
      </c>
      <c r="T84" s="26">
        <f t="shared" ref="T84" si="247">IF(L84="Très Satisfaisant",1,IF(L84="Satisfaisant",0.75,IF(L84="Insatisfaisant",0.25,IF(L84="Très Insatisfaisant",0,IF(L84="Non Mesuré","",0)))))</f>
        <v>1</v>
      </c>
      <c r="U84" s="26">
        <f t="shared" ref="U84" si="248">IF(L84&lt;&gt;"Non Mesuré",S84*T84,"")</f>
        <v>3</v>
      </c>
      <c r="V84" s="26"/>
      <c r="W84" s="26">
        <f t="shared" ref="W84" si="249">IF(L84="Non Mesuré",S84,0)</f>
        <v>0</v>
      </c>
      <c r="X84" s="26"/>
      <c r="Y84" s="26">
        <f t="shared" ref="Y84" si="250">S84-W84</f>
        <v>3</v>
      </c>
      <c r="Z84" s="26"/>
      <c r="AA84" s="27"/>
      <c r="AB84" s="27"/>
      <c r="AC84" s="28" t="str">
        <f t="shared" ref="AC84" si="251">IF(G84=1,U84,"")</f>
        <v/>
      </c>
      <c r="AD84" s="28"/>
      <c r="AE84" s="28" t="str">
        <f t="shared" ref="AE84" si="252">IF(G84=1,W84,"")</f>
        <v/>
      </c>
      <c r="AF84" s="28"/>
      <c r="AG84" s="28" t="str">
        <f t="shared" ref="AG84" si="253">IF(G84=1,Y84,"")</f>
        <v/>
      </c>
      <c r="AH84" s="29"/>
      <c r="AI84" s="30"/>
      <c r="AJ84" s="28"/>
      <c r="AK84" s="28" t="str">
        <f t="shared" ref="AK84" si="254">IF(G84=2,U84,"")</f>
        <v/>
      </c>
      <c r="AL84" s="28"/>
      <c r="AM84" s="28" t="str">
        <f t="shared" ref="AM84" si="255">IF(G84=2,W84,"")</f>
        <v/>
      </c>
      <c r="AN84" s="28"/>
      <c r="AO84" s="28" t="str">
        <f t="shared" ref="AO84" si="256">IF(G84=2,Y84,"")</f>
        <v/>
      </c>
      <c r="AP84" s="29"/>
      <c r="AQ84" s="30"/>
      <c r="AR84" s="28"/>
      <c r="AS84" s="28">
        <f t="shared" ref="AS84" si="257">IF(G84=3,U84,"")</f>
        <v>3</v>
      </c>
      <c r="AT84" s="28"/>
      <c r="AU84" s="28">
        <f t="shared" ref="AU84" si="258">IF(G84=3,W84,"")</f>
        <v>0</v>
      </c>
      <c r="AV84" s="28"/>
      <c r="AW84" s="28">
        <f t="shared" ref="AW84" si="259">IF(G84=3,Y84,"")</f>
        <v>3</v>
      </c>
      <c r="AX84" s="29"/>
      <c r="AY84" s="30"/>
      <c r="AZ84" s="28"/>
      <c r="BA84" s="28" t="str">
        <f t="shared" ref="BA84" si="260">IF(G84=4,U84,"")</f>
        <v/>
      </c>
      <c r="BB84" s="28"/>
      <c r="BC84" s="28" t="str">
        <f t="shared" ref="BC84" si="261">IF(G84=4,W84,"")</f>
        <v/>
      </c>
      <c r="BD84" s="28"/>
      <c r="BE84" s="28" t="str">
        <f t="shared" ref="BE84" si="262">IF(G84=4,Y84,"")</f>
        <v/>
      </c>
      <c r="BF84" s="29"/>
      <c r="BG84" s="30"/>
      <c r="BH84" s="26"/>
      <c r="BI84" s="28" t="str">
        <f t="shared" ref="BI84" si="263">IF(G84=5,U84,"")</f>
        <v/>
      </c>
      <c r="BJ84" s="28"/>
      <c r="BK84" s="28" t="str">
        <f t="shared" ref="BK84" si="264">IF(G84=5,W84,"")</f>
        <v/>
      </c>
      <c r="BL84" s="28"/>
      <c r="BM84" s="28" t="str">
        <f t="shared" ref="BM84" si="265">IF(G84=5,Y84,"")</f>
        <v/>
      </c>
      <c r="BN84" s="29"/>
      <c r="BO84" s="30"/>
      <c r="BP84" s="26"/>
      <c r="BQ84" s="28" t="str">
        <f t="shared" ref="BQ84" si="266">IF(A84=31,U84,"")</f>
        <v/>
      </c>
      <c r="BR84" s="28"/>
      <c r="BS84" s="28" t="str">
        <f t="shared" ref="BS84" si="267">IF(A84=31,W84,"")</f>
        <v/>
      </c>
      <c r="BT84" s="28"/>
      <c r="BU84" s="28" t="str">
        <f t="shared" ref="BU84" si="268">IF(A84=31,Y84,"")</f>
        <v/>
      </c>
      <c r="BV84" s="29"/>
      <c r="BW84" s="30"/>
      <c r="BX84" s="31"/>
      <c r="BY84" s="28">
        <f t="shared" ref="BY84" si="269">IF(A84=32,U84,"")</f>
        <v>3</v>
      </c>
      <c r="BZ84" s="28"/>
      <c r="CA84" s="28">
        <f t="shared" ref="CA84" si="270">IF(A84=32,W84,"")</f>
        <v>0</v>
      </c>
      <c r="CB84" s="28"/>
      <c r="CC84" s="28">
        <f t="shared" ref="CC84" si="271">IF(A84=32,Y84,"")</f>
        <v>3</v>
      </c>
      <c r="CD84" s="29"/>
      <c r="CE84" s="25"/>
      <c r="CF84" s="25"/>
      <c r="CG84" s="28" t="str">
        <f t="shared" ref="CG84" si="272">IF(A84=33,U84,"")</f>
        <v/>
      </c>
      <c r="CH84" s="28"/>
      <c r="CI84" s="28" t="str">
        <f t="shared" ref="CI84" si="273">IF(A84=33,W84,"")</f>
        <v/>
      </c>
      <c r="CJ84" s="28"/>
      <c r="CK84" s="28" t="str">
        <f t="shared" ref="CK84" si="274">IF(A84=33,Y84,"")</f>
        <v/>
      </c>
      <c r="CL84" s="29"/>
    </row>
    <row r="85" spans="1:90" s="238" customFormat="1" ht="27" customHeight="1" x14ac:dyDescent="0.25">
      <c r="A85" s="25"/>
      <c r="B85" s="44" t="s">
        <v>28</v>
      </c>
      <c r="C85" s="21" t="s">
        <v>128</v>
      </c>
      <c r="D85" s="100" t="str">
        <f t="shared" si="213"/>
        <v>Le parking du camping</v>
      </c>
      <c r="E85" s="44"/>
      <c r="F85" s="44"/>
      <c r="G85" s="20"/>
      <c r="H85" s="5"/>
      <c r="I85" s="67" t="str">
        <f>IF(G85&lt;&gt;"",MAX(I$1:I84)+1,"")</f>
        <v/>
      </c>
      <c r="J85" s="309" t="s">
        <v>613</v>
      </c>
      <c r="K85" s="310"/>
      <c r="L85" s="33"/>
      <c r="M85" s="24"/>
      <c r="N85" s="24" t="str">
        <f t="shared" si="207"/>
        <v/>
      </c>
      <c r="O85" s="54"/>
      <c r="P85" s="350"/>
      <c r="Q85" s="65"/>
      <c r="R85" s="41"/>
      <c r="S85" s="34"/>
      <c r="T85" s="34"/>
      <c r="U85" s="34"/>
      <c r="V85" s="34"/>
      <c r="W85" s="34"/>
      <c r="X85" s="34"/>
      <c r="Y85" s="34"/>
      <c r="Z85" s="62"/>
      <c r="AA85" s="61"/>
      <c r="AB85" s="61"/>
      <c r="AC85" s="39" t="str">
        <f t="shared" ref="AC85" si="275">IF(G85=1,U85,"")</f>
        <v/>
      </c>
      <c r="AD85" s="39"/>
      <c r="AE85" s="39" t="str">
        <f t="shared" ref="AE85" si="276">IF(G85=1,W85,"")</f>
        <v/>
      </c>
      <c r="AF85" s="39"/>
      <c r="AG85" s="39" t="str">
        <f t="shared" ref="AG85" si="277">IF(G85=1,Y85,"")</f>
        <v/>
      </c>
      <c r="AH85" s="37"/>
      <c r="AI85" s="38"/>
      <c r="AJ85" s="39"/>
      <c r="AK85" s="39" t="str">
        <f t="shared" ref="AK85" si="278">IF(G85=2,U85,"")</f>
        <v/>
      </c>
      <c r="AL85" s="39"/>
      <c r="AM85" s="39" t="str">
        <f t="shared" ref="AM85" si="279">IF(G85=2,W85,"")</f>
        <v/>
      </c>
      <c r="AN85" s="39"/>
      <c r="AO85" s="39" t="str">
        <f t="shared" ref="AO85" si="280">IF(G85=2,Y85,"")</f>
        <v/>
      </c>
      <c r="AP85" s="37"/>
      <c r="AQ85" s="38"/>
      <c r="AR85" s="39"/>
      <c r="AS85" s="39" t="str">
        <f t="shared" ref="AS85" si="281">IF(G85=3,U85,"")</f>
        <v/>
      </c>
      <c r="AT85" s="39"/>
      <c r="AU85" s="39" t="str">
        <f t="shared" ref="AU85" si="282">IF(G85=3,W85,"")</f>
        <v/>
      </c>
      <c r="AV85" s="39"/>
      <c r="AW85" s="39" t="str">
        <f t="shared" ref="AW85" si="283">IF(G85=3,Y85,"")</f>
        <v/>
      </c>
      <c r="AX85" s="37"/>
      <c r="AY85" s="38"/>
      <c r="AZ85" s="39"/>
      <c r="BA85" s="39" t="str">
        <f t="shared" ref="BA85" si="284">IF(G85=4,U85,"")</f>
        <v/>
      </c>
      <c r="BB85" s="39"/>
      <c r="BC85" s="39" t="str">
        <f t="shared" ref="BC85" si="285">IF(G85=4,W85,"")</f>
        <v/>
      </c>
      <c r="BD85" s="39"/>
      <c r="BE85" s="39" t="str">
        <f t="shared" ref="BE85" si="286">IF(G85=4,Y85,"")</f>
        <v/>
      </c>
      <c r="BF85" s="37"/>
      <c r="BG85" s="38"/>
      <c r="BH85" s="34"/>
      <c r="BI85" s="39" t="str">
        <f t="shared" ref="BI85" si="287">IF(G85=5,U85,"")</f>
        <v/>
      </c>
      <c r="BJ85" s="39"/>
      <c r="BK85" s="39" t="str">
        <f t="shared" ref="BK85" si="288">IF(G85=5,W85,"")</f>
        <v/>
      </c>
      <c r="BL85" s="39"/>
      <c r="BM85" s="39" t="str">
        <f t="shared" ref="BM85" si="289">IF(G85=5,Y85,"")</f>
        <v/>
      </c>
      <c r="BN85" s="37"/>
      <c r="BO85" s="38"/>
      <c r="BP85" s="34"/>
      <c r="BQ85" s="39" t="str">
        <f t="shared" ref="BQ85" si="290">IF(A85=31,U85,"")</f>
        <v/>
      </c>
      <c r="BR85" s="39"/>
      <c r="BS85" s="39" t="str">
        <f t="shared" ref="BS85" si="291">IF(A85=31,W85,"")</f>
        <v/>
      </c>
      <c r="BT85" s="39"/>
      <c r="BU85" s="39" t="str">
        <f t="shared" ref="BU85" si="292">IF(A85=31,Y85,"")</f>
        <v/>
      </c>
      <c r="BV85" s="37"/>
      <c r="BW85" s="38"/>
      <c r="BX85" s="40"/>
      <c r="BY85" s="39" t="str">
        <f t="shared" ref="BY85" si="293">IF(A85=32,U85,"")</f>
        <v/>
      </c>
      <c r="BZ85" s="39"/>
      <c r="CA85" s="39" t="str">
        <f t="shared" ref="CA85" si="294">IF(A85=32,W85,"")</f>
        <v/>
      </c>
      <c r="CB85" s="39"/>
      <c r="CC85" s="39" t="str">
        <f t="shared" ref="CC85" si="295">IF(A85=32,Y85,"")</f>
        <v/>
      </c>
      <c r="CD85" s="37"/>
      <c r="CE85" s="41"/>
      <c r="CF85" s="41"/>
      <c r="CG85" s="39" t="str">
        <f t="shared" ref="CG85" si="296">IF(A85=33,U85,"")</f>
        <v/>
      </c>
      <c r="CH85" s="39"/>
      <c r="CI85" s="39" t="str">
        <f t="shared" ref="CI85" si="297">IF(A85=33,W85,"")</f>
        <v/>
      </c>
      <c r="CJ85" s="39"/>
      <c r="CK85" s="39" t="str">
        <f t="shared" ref="CK85" si="298">IF(A85=33,Y85,"")</f>
        <v/>
      </c>
      <c r="CL85" s="37"/>
    </row>
    <row r="86" spans="1:90" ht="32.25" customHeight="1" x14ac:dyDescent="0.25">
      <c r="A86" s="41"/>
      <c r="B86" s="64" t="s">
        <v>36</v>
      </c>
      <c r="C86" s="21" t="s">
        <v>128</v>
      </c>
      <c r="D86" s="100" t="str">
        <f t="shared" si="213"/>
        <v>Le parking du camping</v>
      </c>
      <c r="E86" s="64"/>
      <c r="F86" s="44"/>
      <c r="G86" s="20">
        <f>IF(H86="Information et Communication",1,IF(H86="Savoir-faire Savoir-être",2,IF(H86="Confort et hygiène",3,IF(H86="Qualité de la prestation",5,IF(H86="Développement Durable",4)))))</f>
        <v>5</v>
      </c>
      <c r="H86" s="5" t="s">
        <v>130</v>
      </c>
      <c r="I86" s="23">
        <f>IF(G86&lt;&gt;"",MAX(I$1:I85)+1,"")</f>
        <v>71</v>
      </c>
      <c r="J86" s="242" t="s">
        <v>146</v>
      </c>
      <c r="K86" s="243">
        <v>1</v>
      </c>
      <c r="L86" s="244" t="s">
        <v>30</v>
      </c>
      <c r="M86" s="246"/>
      <c r="N86" s="246" t="str">
        <f t="shared" si="207"/>
        <v>oui</v>
      </c>
      <c r="O86" s="242" t="s">
        <v>147</v>
      </c>
      <c r="P86" s="348" t="s">
        <v>37</v>
      </c>
      <c r="Q86" s="65"/>
      <c r="R86" s="41"/>
      <c r="S86" s="26">
        <f>K86</f>
        <v>1</v>
      </c>
      <c r="T86" s="26">
        <f>IF(L86="OUI",1,IF(L86="NON",0,IF(L86="Non Mesuré","",0)))</f>
        <v>1</v>
      </c>
      <c r="U86" s="26">
        <f>IF(L86&lt;&gt;"Non Mesuré",S86*T86,"")</f>
        <v>1</v>
      </c>
      <c r="V86" s="26"/>
      <c r="W86" s="26">
        <f>IF(L86="Non Mesuré",S86,0)</f>
        <v>0</v>
      </c>
      <c r="X86" s="26"/>
      <c r="Y86" s="26">
        <f>S86-W86</f>
        <v>1</v>
      </c>
      <c r="Z86" s="34"/>
      <c r="AA86" s="36"/>
      <c r="AB86" s="36"/>
      <c r="AC86" s="28" t="str">
        <f t="shared" si="215"/>
        <v/>
      </c>
      <c r="AD86" s="28"/>
      <c r="AE86" s="28" t="str">
        <f t="shared" si="216"/>
        <v/>
      </c>
      <c r="AF86" s="28"/>
      <c r="AG86" s="28" t="str">
        <f t="shared" si="217"/>
        <v/>
      </c>
      <c r="AH86" s="29"/>
      <c r="AI86" s="30"/>
      <c r="AJ86" s="28"/>
      <c r="AK86" s="28" t="str">
        <f t="shared" si="218"/>
        <v/>
      </c>
      <c r="AL86" s="28"/>
      <c r="AM86" s="28" t="str">
        <f t="shared" si="219"/>
        <v/>
      </c>
      <c r="AN86" s="28"/>
      <c r="AO86" s="28" t="str">
        <f t="shared" si="220"/>
        <v/>
      </c>
      <c r="AP86" s="29"/>
      <c r="AQ86" s="30"/>
      <c r="AR86" s="28"/>
      <c r="AS86" s="28" t="str">
        <f t="shared" si="221"/>
        <v/>
      </c>
      <c r="AT86" s="28"/>
      <c r="AU86" s="28" t="str">
        <f t="shared" si="222"/>
        <v/>
      </c>
      <c r="AV86" s="28"/>
      <c r="AW86" s="28" t="str">
        <f t="shared" si="223"/>
        <v/>
      </c>
      <c r="AX86" s="29"/>
      <c r="AY86" s="30"/>
      <c r="AZ86" s="28"/>
      <c r="BA86" s="28" t="str">
        <f t="shared" si="224"/>
        <v/>
      </c>
      <c r="BB86" s="28"/>
      <c r="BC86" s="28" t="str">
        <f t="shared" si="225"/>
        <v/>
      </c>
      <c r="BD86" s="28"/>
      <c r="BE86" s="28" t="str">
        <f t="shared" si="226"/>
        <v/>
      </c>
      <c r="BF86" s="29"/>
      <c r="BG86" s="30"/>
      <c r="BH86" s="26"/>
      <c r="BI86" s="28">
        <f t="shared" si="227"/>
        <v>1</v>
      </c>
      <c r="BJ86" s="28"/>
      <c r="BK86" s="28">
        <f t="shared" si="228"/>
        <v>0</v>
      </c>
      <c r="BL86" s="28"/>
      <c r="BM86" s="28">
        <f t="shared" si="229"/>
        <v>1</v>
      </c>
      <c r="BN86" s="29"/>
      <c r="BO86" s="30"/>
      <c r="BP86" s="26"/>
      <c r="BQ86" s="28" t="str">
        <f t="shared" si="230"/>
        <v/>
      </c>
      <c r="BR86" s="28"/>
      <c r="BS86" s="28" t="str">
        <f t="shared" si="231"/>
        <v/>
      </c>
      <c r="BT86" s="28"/>
      <c r="BU86" s="28" t="str">
        <f t="shared" si="232"/>
        <v/>
      </c>
      <c r="BV86" s="29"/>
      <c r="BW86" s="30"/>
      <c r="BX86" s="31"/>
      <c r="BY86" s="28" t="str">
        <f t="shared" si="233"/>
        <v/>
      </c>
      <c r="BZ86" s="28"/>
      <c r="CA86" s="28" t="str">
        <f t="shared" si="234"/>
        <v/>
      </c>
      <c r="CB86" s="28"/>
      <c r="CC86" s="28" t="str">
        <f t="shared" si="235"/>
        <v/>
      </c>
      <c r="CD86" s="29"/>
      <c r="CE86" s="25"/>
      <c r="CF86" s="25"/>
      <c r="CG86" s="28" t="str">
        <f t="shared" si="236"/>
        <v/>
      </c>
      <c r="CH86" s="28"/>
      <c r="CI86" s="28" t="str">
        <f t="shared" si="237"/>
        <v/>
      </c>
      <c r="CJ86" s="28"/>
      <c r="CK86" s="28" t="str">
        <f t="shared" si="238"/>
        <v/>
      </c>
      <c r="CL86" s="29"/>
    </row>
    <row r="87" spans="1:90" ht="32.25" customHeight="1" x14ac:dyDescent="0.25">
      <c r="A87" s="25">
        <v>31</v>
      </c>
      <c r="B87" s="44" t="s">
        <v>28</v>
      </c>
      <c r="C87" s="21" t="s">
        <v>128</v>
      </c>
      <c r="D87" s="100" t="str">
        <f t="shared" si="213"/>
        <v>Le parking du camping</v>
      </c>
      <c r="E87" s="44"/>
      <c r="F87" s="44"/>
      <c r="G87" s="20">
        <f>IF(H87="Information et Communication",1,IF(H87="Savoir-faire Savoir-être",2,IF(H87="Confort et hygiène",3,IF(H87="Qualité de la prestation",5,IF(H87="Développement Durable",4)))))</f>
        <v>3</v>
      </c>
      <c r="H87" s="5" t="s">
        <v>136</v>
      </c>
      <c r="I87" s="23">
        <f>IF(G87&lt;&gt;"",MAX(I$1:I86)+1,"")</f>
        <v>72</v>
      </c>
      <c r="J87" s="252" t="s">
        <v>148</v>
      </c>
      <c r="K87" s="253">
        <v>3</v>
      </c>
      <c r="L87" s="254" t="s">
        <v>39</v>
      </c>
      <c r="M87" s="256"/>
      <c r="N87" s="256" t="str">
        <f t="shared" si="207"/>
        <v>oui</v>
      </c>
      <c r="O87" s="252" t="s">
        <v>149</v>
      </c>
      <c r="P87" s="348" t="s">
        <v>37</v>
      </c>
      <c r="Q87" s="22"/>
      <c r="R87" s="25"/>
      <c r="S87" s="26">
        <f t="shared" ref="S87:S88" si="299">K87</f>
        <v>3</v>
      </c>
      <c r="T87" s="26">
        <f t="shared" ref="T87:T88" si="300">IF(L87="Très Satisfaisant",1,IF(L87="Satisfaisant",0.75,IF(L87="Insatisfaisant",0.25,IF(L87="Très Insatisfaisant",0,IF(L87="Non Mesuré","",0)))))</f>
        <v>1</v>
      </c>
      <c r="U87" s="26">
        <f t="shared" ref="U87:U88" si="301">IF(L87&lt;&gt;"Non Mesuré",S87*T87,"")</f>
        <v>3</v>
      </c>
      <c r="V87" s="26"/>
      <c r="W87" s="26">
        <f t="shared" ref="W87:W88" si="302">IF(L87="Non Mesuré",S87,0)</f>
        <v>0</v>
      </c>
      <c r="X87" s="26"/>
      <c r="Y87" s="26">
        <f t="shared" ref="Y87:Y88" si="303">S87-W87</f>
        <v>3</v>
      </c>
      <c r="Z87" s="60"/>
      <c r="AA87" s="63"/>
      <c r="AB87" s="63"/>
      <c r="AC87" s="28" t="str">
        <f t="shared" si="215"/>
        <v/>
      </c>
      <c r="AD87" s="28"/>
      <c r="AE87" s="28" t="str">
        <f t="shared" si="216"/>
        <v/>
      </c>
      <c r="AF87" s="28"/>
      <c r="AG87" s="28" t="str">
        <f t="shared" si="217"/>
        <v/>
      </c>
      <c r="AH87" s="29"/>
      <c r="AI87" s="30"/>
      <c r="AJ87" s="28"/>
      <c r="AK87" s="28" t="str">
        <f t="shared" si="218"/>
        <v/>
      </c>
      <c r="AL87" s="28"/>
      <c r="AM87" s="28" t="str">
        <f t="shared" si="219"/>
        <v/>
      </c>
      <c r="AN87" s="28"/>
      <c r="AO87" s="28" t="str">
        <f t="shared" si="220"/>
        <v/>
      </c>
      <c r="AP87" s="29"/>
      <c r="AQ87" s="30"/>
      <c r="AR87" s="28"/>
      <c r="AS87" s="28">
        <f t="shared" si="221"/>
        <v>3</v>
      </c>
      <c r="AT87" s="28"/>
      <c r="AU87" s="28">
        <f t="shared" si="222"/>
        <v>0</v>
      </c>
      <c r="AV87" s="28"/>
      <c r="AW87" s="28">
        <f t="shared" si="223"/>
        <v>3</v>
      </c>
      <c r="AX87" s="29"/>
      <c r="AY87" s="30"/>
      <c r="AZ87" s="28"/>
      <c r="BA87" s="28" t="str">
        <f t="shared" si="224"/>
        <v/>
      </c>
      <c r="BB87" s="28"/>
      <c r="BC87" s="28" t="str">
        <f t="shared" si="225"/>
        <v/>
      </c>
      <c r="BD87" s="28"/>
      <c r="BE87" s="28" t="str">
        <f t="shared" si="226"/>
        <v/>
      </c>
      <c r="BF87" s="29"/>
      <c r="BG87" s="30"/>
      <c r="BH87" s="26"/>
      <c r="BI87" s="28" t="str">
        <f t="shared" si="227"/>
        <v/>
      </c>
      <c r="BJ87" s="28"/>
      <c r="BK87" s="28" t="str">
        <f t="shared" si="228"/>
        <v/>
      </c>
      <c r="BL87" s="28"/>
      <c r="BM87" s="28" t="str">
        <f t="shared" si="229"/>
        <v/>
      </c>
      <c r="BN87" s="29"/>
      <c r="BO87" s="30"/>
      <c r="BP87" s="26"/>
      <c r="BQ87" s="28">
        <f t="shared" si="230"/>
        <v>3</v>
      </c>
      <c r="BR87" s="28"/>
      <c r="BS87" s="28">
        <f t="shared" si="231"/>
        <v>0</v>
      </c>
      <c r="BT87" s="28"/>
      <c r="BU87" s="28">
        <f t="shared" si="232"/>
        <v>3</v>
      </c>
      <c r="BV87" s="29"/>
      <c r="BW87" s="30"/>
      <c r="BX87" s="31"/>
      <c r="BY87" s="28" t="str">
        <f t="shared" si="233"/>
        <v/>
      </c>
      <c r="BZ87" s="28"/>
      <c r="CA87" s="28" t="str">
        <f t="shared" si="234"/>
        <v/>
      </c>
      <c r="CB87" s="28"/>
      <c r="CC87" s="28" t="str">
        <f t="shared" si="235"/>
        <v/>
      </c>
      <c r="CD87" s="29"/>
      <c r="CE87" s="25"/>
      <c r="CF87" s="25"/>
      <c r="CG87" s="28" t="str">
        <f t="shared" si="236"/>
        <v/>
      </c>
      <c r="CH87" s="28"/>
      <c r="CI87" s="28" t="str">
        <f t="shared" si="237"/>
        <v/>
      </c>
      <c r="CJ87" s="28"/>
      <c r="CK87" s="28" t="str">
        <f t="shared" si="238"/>
        <v/>
      </c>
      <c r="CL87" s="29"/>
    </row>
    <row r="88" spans="1:90" ht="32.25" customHeight="1" x14ac:dyDescent="0.25">
      <c r="A88" s="20">
        <v>32</v>
      </c>
      <c r="B88" s="20" t="s">
        <v>36</v>
      </c>
      <c r="C88" s="21" t="s">
        <v>128</v>
      </c>
      <c r="D88" s="100" t="str">
        <f t="shared" si="213"/>
        <v>Le parking du camping</v>
      </c>
      <c r="E88" s="20"/>
      <c r="F88" s="15"/>
      <c r="G88" s="20">
        <f>IF(H88="Information et Communication",1,IF(H88="Savoir-faire Savoir-être",2,IF(H88="Confort et hygiène",3,IF(H88="Qualité de la prestation",5,IF(H88="Développement Durable",4)))))</f>
        <v>3</v>
      </c>
      <c r="H88" s="5" t="s">
        <v>136</v>
      </c>
      <c r="I88" s="23">
        <f>IF(G88&lt;&gt;"",MAX(I$1:I87)+1,"")</f>
        <v>73</v>
      </c>
      <c r="J88" s="247" t="s">
        <v>150</v>
      </c>
      <c r="K88" s="248">
        <v>3</v>
      </c>
      <c r="L88" s="249" t="s">
        <v>39</v>
      </c>
      <c r="M88" s="265"/>
      <c r="N88" s="251" t="str">
        <f t="shared" si="207"/>
        <v>oui</v>
      </c>
      <c r="O88" s="247" t="s">
        <v>149</v>
      </c>
      <c r="P88" s="348" t="s">
        <v>37</v>
      </c>
      <c r="Q88" s="23"/>
      <c r="R88" s="25"/>
      <c r="S88" s="26">
        <f t="shared" si="299"/>
        <v>3</v>
      </c>
      <c r="T88" s="26">
        <f t="shared" si="300"/>
        <v>1</v>
      </c>
      <c r="U88" s="26">
        <f t="shared" si="301"/>
        <v>3</v>
      </c>
      <c r="V88" s="26"/>
      <c r="W88" s="26">
        <f t="shared" si="302"/>
        <v>0</v>
      </c>
      <c r="X88" s="26"/>
      <c r="Y88" s="26">
        <f t="shared" si="303"/>
        <v>3</v>
      </c>
      <c r="Z88" s="26"/>
      <c r="AA88" s="27"/>
      <c r="AB88" s="27"/>
      <c r="AC88" s="28" t="str">
        <f t="shared" si="215"/>
        <v/>
      </c>
      <c r="AD88" s="28"/>
      <c r="AE88" s="28" t="str">
        <f t="shared" si="216"/>
        <v/>
      </c>
      <c r="AF88" s="28"/>
      <c r="AG88" s="28" t="str">
        <f t="shared" si="217"/>
        <v/>
      </c>
      <c r="AH88" s="29"/>
      <c r="AI88" s="30"/>
      <c r="AJ88" s="28"/>
      <c r="AK88" s="28" t="str">
        <f t="shared" si="218"/>
        <v/>
      </c>
      <c r="AL88" s="28"/>
      <c r="AM88" s="28" t="str">
        <f t="shared" si="219"/>
        <v/>
      </c>
      <c r="AN88" s="28"/>
      <c r="AO88" s="28" t="str">
        <f t="shared" si="220"/>
        <v/>
      </c>
      <c r="AP88" s="29"/>
      <c r="AQ88" s="30"/>
      <c r="AR88" s="28"/>
      <c r="AS88" s="28">
        <f t="shared" si="221"/>
        <v>3</v>
      </c>
      <c r="AT88" s="28"/>
      <c r="AU88" s="28">
        <f t="shared" si="222"/>
        <v>0</v>
      </c>
      <c r="AV88" s="28"/>
      <c r="AW88" s="28">
        <f t="shared" si="223"/>
        <v>3</v>
      </c>
      <c r="AX88" s="29"/>
      <c r="AY88" s="30"/>
      <c r="AZ88" s="28"/>
      <c r="BA88" s="28" t="str">
        <f t="shared" si="224"/>
        <v/>
      </c>
      <c r="BB88" s="28"/>
      <c r="BC88" s="28" t="str">
        <f t="shared" si="225"/>
        <v/>
      </c>
      <c r="BD88" s="28"/>
      <c r="BE88" s="28" t="str">
        <f t="shared" si="226"/>
        <v/>
      </c>
      <c r="BF88" s="29"/>
      <c r="BG88" s="30"/>
      <c r="BH88" s="26"/>
      <c r="BI88" s="28" t="str">
        <f t="shared" si="227"/>
        <v/>
      </c>
      <c r="BJ88" s="28"/>
      <c r="BK88" s="28" t="str">
        <f t="shared" si="228"/>
        <v/>
      </c>
      <c r="BL88" s="28"/>
      <c r="BM88" s="28" t="str">
        <f t="shared" si="229"/>
        <v/>
      </c>
      <c r="BN88" s="29"/>
      <c r="BO88" s="30"/>
      <c r="BP88" s="26"/>
      <c r="BQ88" s="28" t="str">
        <f t="shared" si="230"/>
        <v/>
      </c>
      <c r="BR88" s="28"/>
      <c r="BS88" s="28" t="str">
        <f t="shared" si="231"/>
        <v/>
      </c>
      <c r="BT88" s="28"/>
      <c r="BU88" s="28" t="str">
        <f t="shared" si="232"/>
        <v/>
      </c>
      <c r="BV88" s="29"/>
      <c r="BW88" s="30"/>
      <c r="BX88" s="31"/>
      <c r="BY88" s="28">
        <f t="shared" si="233"/>
        <v>3</v>
      </c>
      <c r="BZ88" s="28"/>
      <c r="CA88" s="28">
        <f t="shared" si="234"/>
        <v>0</v>
      </c>
      <c r="CB88" s="28"/>
      <c r="CC88" s="28">
        <f t="shared" si="235"/>
        <v>3</v>
      </c>
      <c r="CD88" s="29"/>
      <c r="CE88" s="25"/>
      <c r="CF88" s="25"/>
      <c r="CG88" s="28" t="str">
        <f t="shared" si="236"/>
        <v/>
      </c>
      <c r="CH88" s="28"/>
      <c r="CI88" s="28" t="str">
        <f t="shared" si="237"/>
        <v/>
      </c>
      <c r="CJ88" s="28"/>
      <c r="CK88" s="28" t="str">
        <f t="shared" si="238"/>
        <v/>
      </c>
      <c r="CL88" s="29"/>
    </row>
    <row r="89" spans="1:90" s="238" customFormat="1" ht="27" customHeight="1" x14ac:dyDescent="0.25">
      <c r="A89" s="25"/>
      <c r="B89" s="44" t="s">
        <v>36</v>
      </c>
      <c r="C89" s="21" t="s">
        <v>128</v>
      </c>
      <c r="D89" s="5" t="s">
        <v>151</v>
      </c>
      <c r="E89" s="44"/>
      <c r="F89" s="44"/>
      <c r="G89" s="20"/>
      <c r="H89" s="22"/>
      <c r="I89" s="67" t="str">
        <f>IF(G89&lt;&gt;"",MAX(I$1:I88)+1,"")</f>
        <v/>
      </c>
      <c r="J89" s="71" t="s">
        <v>151</v>
      </c>
      <c r="K89" s="307"/>
      <c r="L89" s="33"/>
      <c r="M89" s="372"/>
      <c r="N89" s="24" t="str">
        <f t="shared" si="207"/>
        <v/>
      </c>
      <c r="O89" s="65"/>
      <c r="P89" s="353"/>
      <c r="Q89" s="67"/>
      <c r="R89" s="41"/>
      <c r="S89" s="34"/>
      <c r="T89" s="34"/>
      <c r="U89" s="34"/>
      <c r="V89" s="34"/>
      <c r="W89" s="34"/>
      <c r="X89" s="34"/>
      <c r="Y89" s="34"/>
      <c r="Z89" s="34"/>
      <c r="AA89" s="36"/>
      <c r="AB89" s="36"/>
      <c r="AC89" s="39" t="str">
        <f t="shared" si="215"/>
        <v/>
      </c>
      <c r="AD89" s="39"/>
      <c r="AE89" s="39" t="str">
        <f t="shared" si="216"/>
        <v/>
      </c>
      <c r="AF89" s="39"/>
      <c r="AG89" s="39" t="str">
        <f t="shared" si="217"/>
        <v/>
      </c>
      <c r="AH89" s="37"/>
      <c r="AI89" s="38"/>
      <c r="AJ89" s="39"/>
      <c r="AK89" s="39" t="str">
        <f t="shared" si="218"/>
        <v/>
      </c>
      <c r="AL89" s="39"/>
      <c r="AM89" s="39" t="str">
        <f t="shared" si="219"/>
        <v/>
      </c>
      <c r="AN89" s="39"/>
      <c r="AO89" s="39" t="str">
        <f t="shared" si="220"/>
        <v/>
      </c>
      <c r="AP89" s="37"/>
      <c r="AQ89" s="38"/>
      <c r="AR89" s="39"/>
      <c r="AS89" s="39" t="str">
        <f t="shared" si="221"/>
        <v/>
      </c>
      <c r="AT89" s="39"/>
      <c r="AU89" s="39" t="str">
        <f t="shared" si="222"/>
        <v/>
      </c>
      <c r="AV89" s="39"/>
      <c r="AW89" s="39" t="str">
        <f t="shared" si="223"/>
        <v/>
      </c>
      <c r="AX89" s="37"/>
      <c r="AY89" s="38"/>
      <c r="AZ89" s="39"/>
      <c r="BA89" s="39" t="str">
        <f t="shared" si="224"/>
        <v/>
      </c>
      <c r="BB89" s="39"/>
      <c r="BC89" s="39" t="str">
        <f t="shared" si="225"/>
        <v/>
      </c>
      <c r="BD89" s="39"/>
      <c r="BE89" s="39" t="str">
        <f t="shared" si="226"/>
        <v/>
      </c>
      <c r="BF89" s="37"/>
      <c r="BG89" s="38"/>
      <c r="BH89" s="34"/>
      <c r="BI89" s="39" t="str">
        <f t="shared" si="227"/>
        <v/>
      </c>
      <c r="BJ89" s="39"/>
      <c r="BK89" s="39" t="str">
        <f t="shared" si="228"/>
        <v/>
      </c>
      <c r="BL89" s="39"/>
      <c r="BM89" s="39" t="str">
        <f t="shared" si="229"/>
        <v/>
      </c>
      <c r="BN89" s="37"/>
      <c r="BO89" s="38"/>
      <c r="BP89" s="34"/>
      <c r="BQ89" s="39" t="str">
        <f t="shared" si="230"/>
        <v/>
      </c>
      <c r="BR89" s="39"/>
      <c r="BS89" s="39" t="str">
        <f t="shared" si="231"/>
        <v/>
      </c>
      <c r="BT89" s="39"/>
      <c r="BU89" s="39" t="str">
        <f t="shared" si="232"/>
        <v/>
      </c>
      <c r="BV89" s="37"/>
      <c r="BW89" s="38"/>
      <c r="BX89" s="40"/>
      <c r="BY89" s="39" t="str">
        <f t="shared" si="233"/>
        <v/>
      </c>
      <c r="BZ89" s="39"/>
      <c r="CA89" s="39" t="str">
        <f t="shared" si="234"/>
        <v/>
      </c>
      <c r="CB89" s="39"/>
      <c r="CC89" s="39" t="str">
        <f t="shared" si="235"/>
        <v/>
      </c>
      <c r="CD89" s="37"/>
      <c r="CE89" s="41"/>
      <c r="CF89" s="41"/>
      <c r="CG89" s="39" t="str">
        <f t="shared" si="236"/>
        <v/>
      </c>
      <c r="CH89" s="39"/>
      <c r="CI89" s="39" t="str">
        <f t="shared" si="237"/>
        <v/>
      </c>
      <c r="CJ89" s="39"/>
      <c r="CK89" s="39" t="str">
        <f t="shared" si="238"/>
        <v/>
      </c>
      <c r="CL89" s="37"/>
    </row>
    <row r="90" spans="1:90" ht="19.5" customHeight="1" x14ac:dyDescent="0.25">
      <c r="A90" s="46"/>
      <c r="B90" s="20" t="s">
        <v>36</v>
      </c>
      <c r="C90" s="21" t="s">
        <v>128</v>
      </c>
      <c r="D90" s="5" t="s">
        <v>151</v>
      </c>
      <c r="E90" s="20"/>
      <c r="F90" s="15"/>
      <c r="G90" s="20">
        <f t="shared" ref="G90:G96" si="304">IF(H90="Information et Communication",1,IF(H90="Savoir-faire Savoir-être",2,IF(H90="Confort et hygiène",3,IF(H90="Qualité de la prestation",5,IF(H90="Développement Durable",4)))))</f>
        <v>1</v>
      </c>
      <c r="H90" s="22" t="s">
        <v>29</v>
      </c>
      <c r="I90" s="23">
        <f>IF(G90&lt;&gt;"",MAX(I$1:I89)+1,"")</f>
        <v>74</v>
      </c>
      <c r="J90" s="242" t="s">
        <v>773</v>
      </c>
      <c r="K90" s="243">
        <v>3</v>
      </c>
      <c r="L90" s="244" t="s">
        <v>30</v>
      </c>
      <c r="M90" s="245"/>
      <c r="N90" s="246" t="str">
        <f t="shared" si="207"/>
        <v/>
      </c>
      <c r="O90" s="242" t="s">
        <v>152</v>
      </c>
      <c r="P90" s="348" t="s">
        <v>37</v>
      </c>
      <c r="Q90" s="23"/>
      <c r="R90" s="25"/>
      <c r="S90" s="26">
        <f t="shared" ref="S90:S94" si="305">K90</f>
        <v>3</v>
      </c>
      <c r="T90" s="26">
        <f t="shared" ref="T90:T92" si="306">IF(L90="OUI",1,IF(L90="NON",0,IF(L90="Non Mesuré","",0)))</f>
        <v>1</v>
      </c>
      <c r="U90" s="26">
        <f t="shared" ref="U90:U94" si="307">IF(L90&lt;&gt;"Non Mesuré",S90*T90,"")</f>
        <v>3</v>
      </c>
      <c r="V90" s="26"/>
      <c r="W90" s="26">
        <f t="shared" ref="W90:W94" si="308">IF(L90="Non Mesuré",S90,0)</f>
        <v>0</v>
      </c>
      <c r="X90" s="26"/>
      <c r="Y90" s="26">
        <f t="shared" ref="Y90:Y94" si="309">S90-W90</f>
        <v>3</v>
      </c>
      <c r="Z90" s="60"/>
      <c r="AA90" s="63"/>
      <c r="AB90" s="63"/>
      <c r="AC90" s="28">
        <f t="shared" si="215"/>
        <v>3</v>
      </c>
      <c r="AD90" s="28"/>
      <c r="AE90" s="28">
        <f t="shared" si="216"/>
        <v>0</v>
      </c>
      <c r="AF90" s="28"/>
      <c r="AG90" s="28">
        <f t="shared" si="217"/>
        <v>3</v>
      </c>
      <c r="AH90" s="29"/>
      <c r="AI90" s="30"/>
      <c r="AJ90" s="28"/>
      <c r="AK90" s="28" t="str">
        <f t="shared" si="218"/>
        <v/>
      </c>
      <c r="AL90" s="28"/>
      <c r="AM90" s="28" t="str">
        <f t="shared" si="219"/>
        <v/>
      </c>
      <c r="AN90" s="28"/>
      <c r="AO90" s="28" t="str">
        <f t="shared" si="220"/>
        <v/>
      </c>
      <c r="AP90" s="29"/>
      <c r="AQ90" s="30"/>
      <c r="AR90" s="28"/>
      <c r="AS90" s="28" t="str">
        <f t="shared" si="221"/>
        <v/>
      </c>
      <c r="AT90" s="28"/>
      <c r="AU90" s="28" t="str">
        <f t="shared" si="222"/>
        <v/>
      </c>
      <c r="AV90" s="28"/>
      <c r="AW90" s="28" t="str">
        <f t="shared" si="223"/>
        <v/>
      </c>
      <c r="AX90" s="29"/>
      <c r="AY90" s="30"/>
      <c r="AZ90" s="28"/>
      <c r="BA90" s="28" t="str">
        <f t="shared" si="224"/>
        <v/>
      </c>
      <c r="BB90" s="28"/>
      <c r="BC90" s="28" t="str">
        <f t="shared" si="225"/>
        <v/>
      </c>
      <c r="BD90" s="28"/>
      <c r="BE90" s="28" t="str">
        <f t="shared" si="226"/>
        <v/>
      </c>
      <c r="BF90" s="29"/>
      <c r="BG90" s="30"/>
      <c r="BH90" s="26"/>
      <c r="BI90" s="28" t="str">
        <f t="shared" si="227"/>
        <v/>
      </c>
      <c r="BJ90" s="28"/>
      <c r="BK90" s="28" t="str">
        <f t="shared" si="228"/>
        <v/>
      </c>
      <c r="BL90" s="28"/>
      <c r="BM90" s="28" t="str">
        <f t="shared" si="229"/>
        <v/>
      </c>
      <c r="BN90" s="29"/>
      <c r="BO90" s="30"/>
      <c r="BP90" s="26"/>
      <c r="BQ90" s="28" t="str">
        <f t="shared" si="230"/>
        <v/>
      </c>
      <c r="BR90" s="28"/>
      <c r="BS90" s="28" t="str">
        <f t="shared" si="231"/>
        <v/>
      </c>
      <c r="BT90" s="28"/>
      <c r="BU90" s="28" t="str">
        <f t="shared" si="232"/>
        <v/>
      </c>
      <c r="BV90" s="29"/>
      <c r="BW90" s="30"/>
      <c r="BX90" s="31"/>
      <c r="BY90" s="28" t="str">
        <f t="shared" si="233"/>
        <v/>
      </c>
      <c r="BZ90" s="28"/>
      <c r="CA90" s="28" t="str">
        <f t="shared" si="234"/>
        <v/>
      </c>
      <c r="CB90" s="28"/>
      <c r="CC90" s="28" t="str">
        <f t="shared" si="235"/>
        <v/>
      </c>
      <c r="CD90" s="29"/>
      <c r="CE90" s="25"/>
      <c r="CF90" s="25"/>
      <c r="CG90" s="28" t="str">
        <f t="shared" si="236"/>
        <v/>
      </c>
      <c r="CH90" s="28"/>
      <c r="CI90" s="28" t="str">
        <f t="shared" si="237"/>
        <v/>
      </c>
      <c r="CJ90" s="28"/>
      <c r="CK90" s="28" t="str">
        <f t="shared" si="238"/>
        <v/>
      </c>
      <c r="CL90" s="29"/>
    </row>
    <row r="91" spans="1:90" ht="49.5" customHeight="1" x14ac:dyDescent="0.25">
      <c r="A91" s="20"/>
      <c r="B91" s="20" t="s">
        <v>36</v>
      </c>
      <c r="C91" s="21" t="s">
        <v>128</v>
      </c>
      <c r="D91" s="5" t="s">
        <v>151</v>
      </c>
      <c r="E91" s="20"/>
      <c r="F91" s="15"/>
      <c r="G91" s="20">
        <f t="shared" si="304"/>
        <v>1</v>
      </c>
      <c r="H91" s="22" t="s">
        <v>29</v>
      </c>
      <c r="I91" s="23">
        <f>IF(G91&lt;&gt;"",MAX(I$1:I90)+1,"")</f>
        <v>75</v>
      </c>
      <c r="J91" s="252" t="s">
        <v>774</v>
      </c>
      <c r="K91" s="253">
        <v>1</v>
      </c>
      <c r="L91" s="254" t="s">
        <v>30</v>
      </c>
      <c r="M91" s="255"/>
      <c r="N91" s="256" t="str">
        <f t="shared" si="207"/>
        <v>oui</v>
      </c>
      <c r="O91" s="252" t="s">
        <v>153</v>
      </c>
      <c r="P91" s="348" t="s">
        <v>37</v>
      </c>
      <c r="Q91" s="23"/>
      <c r="R91" s="25"/>
      <c r="S91" s="26">
        <f t="shared" si="305"/>
        <v>1</v>
      </c>
      <c r="T91" s="26">
        <f t="shared" si="306"/>
        <v>1</v>
      </c>
      <c r="U91" s="26">
        <f t="shared" si="307"/>
        <v>1</v>
      </c>
      <c r="V91" s="26"/>
      <c r="W91" s="26">
        <f t="shared" si="308"/>
        <v>0</v>
      </c>
      <c r="X91" s="26"/>
      <c r="Y91" s="26">
        <f t="shared" si="309"/>
        <v>1</v>
      </c>
      <c r="Z91" s="60"/>
      <c r="AA91" s="63"/>
      <c r="AB91" s="63"/>
      <c r="AC91" s="28">
        <f t="shared" si="215"/>
        <v>1</v>
      </c>
      <c r="AD91" s="28"/>
      <c r="AE91" s="28">
        <f t="shared" si="216"/>
        <v>0</v>
      </c>
      <c r="AF91" s="28"/>
      <c r="AG91" s="28">
        <f t="shared" si="217"/>
        <v>1</v>
      </c>
      <c r="AH91" s="29"/>
      <c r="AI91" s="30"/>
      <c r="AJ91" s="28"/>
      <c r="AK91" s="28" t="str">
        <f t="shared" si="218"/>
        <v/>
      </c>
      <c r="AL91" s="28"/>
      <c r="AM91" s="28" t="str">
        <f t="shared" si="219"/>
        <v/>
      </c>
      <c r="AN91" s="28"/>
      <c r="AO91" s="28" t="str">
        <f t="shared" si="220"/>
        <v/>
      </c>
      <c r="AP91" s="29"/>
      <c r="AQ91" s="30"/>
      <c r="AR91" s="28"/>
      <c r="AS91" s="28" t="str">
        <f t="shared" si="221"/>
        <v/>
      </c>
      <c r="AT91" s="28"/>
      <c r="AU91" s="28" t="str">
        <f t="shared" si="222"/>
        <v/>
      </c>
      <c r="AV91" s="28"/>
      <c r="AW91" s="28" t="str">
        <f t="shared" si="223"/>
        <v/>
      </c>
      <c r="AX91" s="29"/>
      <c r="AY91" s="30"/>
      <c r="AZ91" s="28"/>
      <c r="BA91" s="28" t="str">
        <f t="shared" si="224"/>
        <v/>
      </c>
      <c r="BB91" s="28"/>
      <c r="BC91" s="28" t="str">
        <f t="shared" si="225"/>
        <v/>
      </c>
      <c r="BD91" s="28"/>
      <c r="BE91" s="28" t="str">
        <f t="shared" si="226"/>
        <v/>
      </c>
      <c r="BF91" s="29"/>
      <c r="BG91" s="30"/>
      <c r="BH91" s="26"/>
      <c r="BI91" s="28" t="str">
        <f t="shared" si="227"/>
        <v/>
      </c>
      <c r="BJ91" s="28"/>
      <c r="BK91" s="28" t="str">
        <f t="shared" si="228"/>
        <v/>
      </c>
      <c r="BL91" s="28"/>
      <c r="BM91" s="28" t="str">
        <f t="shared" si="229"/>
        <v/>
      </c>
      <c r="BN91" s="29"/>
      <c r="BO91" s="30"/>
      <c r="BP91" s="26"/>
      <c r="BQ91" s="28" t="str">
        <f t="shared" si="230"/>
        <v/>
      </c>
      <c r="BR91" s="28"/>
      <c r="BS91" s="28" t="str">
        <f t="shared" si="231"/>
        <v/>
      </c>
      <c r="BT91" s="28"/>
      <c r="BU91" s="28" t="str">
        <f t="shared" si="232"/>
        <v/>
      </c>
      <c r="BV91" s="29"/>
      <c r="BW91" s="30"/>
      <c r="BX91" s="31"/>
      <c r="BY91" s="28" t="str">
        <f t="shared" si="233"/>
        <v/>
      </c>
      <c r="BZ91" s="28"/>
      <c r="CA91" s="28" t="str">
        <f t="shared" si="234"/>
        <v/>
      </c>
      <c r="CB91" s="28"/>
      <c r="CC91" s="28" t="str">
        <f t="shared" si="235"/>
        <v/>
      </c>
      <c r="CD91" s="29"/>
      <c r="CE91" s="25"/>
      <c r="CF91" s="25"/>
      <c r="CG91" s="28" t="str">
        <f t="shared" si="236"/>
        <v/>
      </c>
      <c r="CH91" s="28"/>
      <c r="CI91" s="28" t="str">
        <f t="shared" si="237"/>
        <v/>
      </c>
      <c r="CJ91" s="28"/>
      <c r="CK91" s="28" t="str">
        <f t="shared" si="238"/>
        <v/>
      </c>
      <c r="CL91" s="29"/>
    </row>
    <row r="92" spans="1:90" ht="49.5" customHeight="1" x14ac:dyDescent="0.25">
      <c r="A92" s="20"/>
      <c r="B92" s="20" t="s">
        <v>36</v>
      </c>
      <c r="C92" s="21" t="s">
        <v>128</v>
      </c>
      <c r="D92" s="5" t="s">
        <v>151</v>
      </c>
      <c r="E92" s="20"/>
      <c r="F92" s="15"/>
      <c r="G92" s="20">
        <f t="shared" si="304"/>
        <v>1</v>
      </c>
      <c r="H92" s="22" t="s">
        <v>29</v>
      </c>
      <c r="I92" s="23">
        <f>IF(G92&lt;&gt;"",MAX(I$1:I91)+1,"")</f>
        <v>76</v>
      </c>
      <c r="J92" s="252" t="s">
        <v>154</v>
      </c>
      <c r="K92" s="253">
        <v>1</v>
      </c>
      <c r="L92" s="254" t="s">
        <v>30</v>
      </c>
      <c r="M92" s="255"/>
      <c r="N92" s="256" t="str">
        <f t="shared" si="207"/>
        <v/>
      </c>
      <c r="O92" s="252" t="s">
        <v>155</v>
      </c>
      <c r="P92" s="348" t="s">
        <v>37</v>
      </c>
      <c r="Q92" s="23"/>
      <c r="R92" s="25"/>
      <c r="S92" s="26">
        <f t="shared" si="305"/>
        <v>1</v>
      </c>
      <c r="T92" s="26">
        <f t="shared" si="306"/>
        <v>1</v>
      </c>
      <c r="U92" s="26">
        <f t="shared" si="307"/>
        <v>1</v>
      </c>
      <c r="V92" s="26"/>
      <c r="W92" s="26">
        <f t="shared" si="308"/>
        <v>0</v>
      </c>
      <c r="X92" s="26"/>
      <c r="Y92" s="26">
        <f t="shared" si="309"/>
        <v>1</v>
      </c>
      <c r="Z92" s="26"/>
      <c r="AA92" s="27"/>
      <c r="AB92" s="27"/>
      <c r="AC92" s="28">
        <f t="shared" si="215"/>
        <v>1</v>
      </c>
      <c r="AD92" s="28"/>
      <c r="AE92" s="28">
        <f t="shared" si="216"/>
        <v>0</v>
      </c>
      <c r="AF92" s="28"/>
      <c r="AG92" s="28">
        <f t="shared" si="217"/>
        <v>1</v>
      </c>
      <c r="AH92" s="29"/>
      <c r="AI92" s="30"/>
      <c r="AJ92" s="28"/>
      <c r="AK92" s="28" t="str">
        <f t="shared" si="218"/>
        <v/>
      </c>
      <c r="AL92" s="28"/>
      <c r="AM92" s="28" t="str">
        <f t="shared" si="219"/>
        <v/>
      </c>
      <c r="AN92" s="28"/>
      <c r="AO92" s="28" t="str">
        <f t="shared" si="220"/>
        <v/>
      </c>
      <c r="AP92" s="29"/>
      <c r="AQ92" s="30"/>
      <c r="AR92" s="28"/>
      <c r="AS92" s="28" t="str">
        <f t="shared" si="221"/>
        <v/>
      </c>
      <c r="AT92" s="28"/>
      <c r="AU92" s="28" t="str">
        <f t="shared" si="222"/>
        <v/>
      </c>
      <c r="AV92" s="28"/>
      <c r="AW92" s="28" t="str">
        <f t="shared" si="223"/>
        <v/>
      </c>
      <c r="AX92" s="29"/>
      <c r="AY92" s="30"/>
      <c r="AZ92" s="28"/>
      <c r="BA92" s="28" t="str">
        <f t="shared" si="224"/>
        <v/>
      </c>
      <c r="BB92" s="28"/>
      <c r="BC92" s="28" t="str">
        <f t="shared" si="225"/>
        <v/>
      </c>
      <c r="BD92" s="28"/>
      <c r="BE92" s="28" t="str">
        <f t="shared" si="226"/>
        <v/>
      </c>
      <c r="BF92" s="29"/>
      <c r="BG92" s="30"/>
      <c r="BH92" s="26"/>
      <c r="BI92" s="28" t="str">
        <f t="shared" si="227"/>
        <v/>
      </c>
      <c r="BJ92" s="28"/>
      <c r="BK92" s="28" t="str">
        <f t="shared" si="228"/>
        <v/>
      </c>
      <c r="BL92" s="28"/>
      <c r="BM92" s="28" t="str">
        <f t="shared" si="229"/>
        <v/>
      </c>
      <c r="BN92" s="29"/>
      <c r="BO92" s="30"/>
      <c r="BP92" s="26"/>
      <c r="BQ92" s="28" t="str">
        <f t="shared" si="230"/>
        <v/>
      </c>
      <c r="BR92" s="28"/>
      <c r="BS92" s="28" t="str">
        <f t="shared" si="231"/>
        <v/>
      </c>
      <c r="BT92" s="28"/>
      <c r="BU92" s="28" t="str">
        <f t="shared" si="232"/>
        <v/>
      </c>
      <c r="BV92" s="29"/>
      <c r="BW92" s="30"/>
      <c r="BX92" s="31"/>
      <c r="BY92" s="28" t="str">
        <f t="shared" si="233"/>
        <v/>
      </c>
      <c r="BZ92" s="28"/>
      <c r="CA92" s="28" t="str">
        <f t="shared" si="234"/>
        <v/>
      </c>
      <c r="CB92" s="28"/>
      <c r="CC92" s="28" t="str">
        <f t="shared" si="235"/>
        <v/>
      </c>
      <c r="CD92" s="29"/>
      <c r="CE92" s="25"/>
      <c r="CF92" s="25"/>
      <c r="CG92" s="28" t="str">
        <f t="shared" si="236"/>
        <v/>
      </c>
      <c r="CH92" s="28"/>
      <c r="CI92" s="28" t="str">
        <f t="shared" si="237"/>
        <v/>
      </c>
      <c r="CJ92" s="28"/>
      <c r="CK92" s="28" t="str">
        <f t="shared" si="238"/>
        <v/>
      </c>
      <c r="CL92" s="29"/>
    </row>
    <row r="93" spans="1:90" ht="19.5" customHeight="1" x14ac:dyDescent="0.25">
      <c r="A93" s="25">
        <v>31</v>
      </c>
      <c r="B93" s="44" t="s">
        <v>28</v>
      </c>
      <c r="C93" s="21" t="s">
        <v>128</v>
      </c>
      <c r="D93" s="5" t="s">
        <v>151</v>
      </c>
      <c r="E93" s="44"/>
      <c r="F93" s="44"/>
      <c r="G93" s="20">
        <f t="shared" si="304"/>
        <v>3</v>
      </c>
      <c r="H93" s="5" t="s">
        <v>136</v>
      </c>
      <c r="I93" s="23">
        <f>IF(G93&lt;&gt;"",MAX(I$1:I92)+1,"")</f>
        <v>77</v>
      </c>
      <c r="J93" s="252" t="s">
        <v>156</v>
      </c>
      <c r="K93" s="253">
        <v>3</v>
      </c>
      <c r="L93" s="254" t="s">
        <v>39</v>
      </c>
      <c r="M93" s="256"/>
      <c r="N93" s="256" t="str">
        <f t="shared" si="207"/>
        <v/>
      </c>
      <c r="O93" s="252" t="s">
        <v>157</v>
      </c>
      <c r="P93" s="348" t="s">
        <v>37</v>
      </c>
      <c r="Q93" s="22"/>
      <c r="R93" s="25"/>
      <c r="S93" s="26">
        <f t="shared" si="305"/>
        <v>3</v>
      </c>
      <c r="T93" s="26">
        <f t="shared" ref="T93:T94" si="310">IF(L93="Très Satisfaisant",1,IF(L93="Satisfaisant",0.75,IF(L93="Insatisfaisant",0.25,IF(L93="Très Insatisfaisant",0,IF(L93="Non Mesuré","",0)))))</f>
        <v>1</v>
      </c>
      <c r="U93" s="26">
        <f t="shared" si="307"/>
        <v>3</v>
      </c>
      <c r="V93" s="26"/>
      <c r="W93" s="26">
        <f t="shared" si="308"/>
        <v>0</v>
      </c>
      <c r="X93" s="26"/>
      <c r="Y93" s="26">
        <f t="shared" si="309"/>
        <v>3</v>
      </c>
      <c r="Z93" s="26"/>
      <c r="AA93" s="27"/>
      <c r="AB93" s="27"/>
      <c r="AC93" s="28" t="str">
        <f t="shared" si="215"/>
        <v/>
      </c>
      <c r="AD93" s="28"/>
      <c r="AE93" s="28" t="str">
        <f t="shared" si="216"/>
        <v/>
      </c>
      <c r="AF93" s="28"/>
      <c r="AG93" s="28" t="str">
        <f t="shared" si="217"/>
        <v/>
      </c>
      <c r="AH93" s="29"/>
      <c r="AI93" s="30"/>
      <c r="AJ93" s="28"/>
      <c r="AK93" s="28" t="str">
        <f t="shared" si="218"/>
        <v/>
      </c>
      <c r="AL93" s="28"/>
      <c r="AM93" s="28" t="str">
        <f t="shared" si="219"/>
        <v/>
      </c>
      <c r="AN93" s="28"/>
      <c r="AO93" s="28" t="str">
        <f t="shared" si="220"/>
        <v/>
      </c>
      <c r="AP93" s="29"/>
      <c r="AQ93" s="30"/>
      <c r="AR93" s="28"/>
      <c r="AS93" s="28">
        <f t="shared" si="221"/>
        <v>3</v>
      </c>
      <c r="AT93" s="28"/>
      <c r="AU93" s="28">
        <f t="shared" si="222"/>
        <v>0</v>
      </c>
      <c r="AV93" s="28"/>
      <c r="AW93" s="28">
        <f t="shared" si="223"/>
        <v>3</v>
      </c>
      <c r="AX93" s="29"/>
      <c r="AY93" s="30"/>
      <c r="AZ93" s="28"/>
      <c r="BA93" s="28" t="str">
        <f t="shared" si="224"/>
        <v/>
      </c>
      <c r="BB93" s="28"/>
      <c r="BC93" s="28" t="str">
        <f t="shared" si="225"/>
        <v/>
      </c>
      <c r="BD93" s="28"/>
      <c r="BE93" s="28" t="str">
        <f t="shared" si="226"/>
        <v/>
      </c>
      <c r="BF93" s="29"/>
      <c r="BG93" s="30"/>
      <c r="BH93" s="26"/>
      <c r="BI93" s="28" t="str">
        <f t="shared" si="227"/>
        <v/>
      </c>
      <c r="BJ93" s="28"/>
      <c r="BK93" s="28" t="str">
        <f t="shared" si="228"/>
        <v/>
      </c>
      <c r="BL93" s="28"/>
      <c r="BM93" s="28" t="str">
        <f t="shared" si="229"/>
        <v/>
      </c>
      <c r="BN93" s="29"/>
      <c r="BO93" s="30"/>
      <c r="BP93" s="26"/>
      <c r="BQ93" s="28">
        <f t="shared" si="230"/>
        <v>3</v>
      </c>
      <c r="BR93" s="28"/>
      <c r="BS93" s="28">
        <f t="shared" si="231"/>
        <v>0</v>
      </c>
      <c r="BT93" s="28"/>
      <c r="BU93" s="28">
        <f t="shared" si="232"/>
        <v>3</v>
      </c>
      <c r="BV93" s="29"/>
      <c r="BW93" s="30"/>
      <c r="BX93" s="31"/>
      <c r="BY93" s="28" t="str">
        <f t="shared" si="233"/>
        <v/>
      </c>
      <c r="BZ93" s="28"/>
      <c r="CA93" s="28" t="str">
        <f t="shared" si="234"/>
        <v/>
      </c>
      <c r="CB93" s="28"/>
      <c r="CC93" s="28" t="str">
        <f t="shared" si="235"/>
        <v/>
      </c>
      <c r="CD93" s="29"/>
      <c r="CE93" s="25"/>
      <c r="CF93" s="25"/>
      <c r="CG93" s="28" t="str">
        <f t="shared" si="236"/>
        <v/>
      </c>
      <c r="CH93" s="28"/>
      <c r="CI93" s="28" t="str">
        <f t="shared" si="237"/>
        <v/>
      </c>
      <c r="CJ93" s="28"/>
      <c r="CK93" s="28" t="str">
        <f t="shared" si="238"/>
        <v/>
      </c>
      <c r="CL93" s="29"/>
    </row>
    <row r="94" spans="1:90" ht="19.5" customHeight="1" x14ac:dyDescent="0.25">
      <c r="A94" s="20">
        <v>32</v>
      </c>
      <c r="B94" s="20" t="s">
        <v>36</v>
      </c>
      <c r="C94" s="21" t="s">
        <v>128</v>
      </c>
      <c r="D94" s="5" t="s">
        <v>151</v>
      </c>
      <c r="E94" s="20"/>
      <c r="F94" s="15"/>
      <c r="G94" s="20">
        <f t="shared" si="304"/>
        <v>3</v>
      </c>
      <c r="H94" s="5" t="s">
        <v>136</v>
      </c>
      <c r="I94" s="23">
        <f>IF(G94&lt;&gt;"",MAX(I$1:I93)+1,"")</f>
        <v>78</v>
      </c>
      <c r="J94" s="252" t="s">
        <v>158</v>
      </c>
      <c r="K94" s="253">
        <v>3</v>
      </c>
      <c r="L94" s="254" t="s">
        <v>39</v>
      </c>
      <c r="M94" s="256"/>
      <c r="N94" s="266" t="str">
        <f t="shared" si="207"/>
        <v/>
      </c>
      <c r="O94" s="252" t="s">
        <v>157</v>
      </c>
      <c r="P94" s="348" t="s">
        <v>37</v>
      </c>
      <c r="Q94" s="23"/>
      <c r="R94" s="25"/>
      <c r="S94" s="26">
        <f t="shared" si="305"/>
        <v>3</v>
      </c>
      <c r="T94" s="26">
        <f t="shared" si="310"/>
        <v>1</v>
      </c>
      <c r="U94" s="26">
        <f t="shared" si="307"/>
        <v>3</v>
      </c>
      <c r="V94" s="26"/>
      <c r="W94" s="26">
        <f t="shared" si="308"/>
        <v>0</v>
      </c>
      <c r="X94" s="26"/>
      <c r="Y94" s="26">
        <f t="shared" si="309"/>
        <v>3</v>
      </c>
      <c r="Z94" s="26"/>
      <c r="AA94" s="27"/>
      <c r="AB94" s="27"/>
      <c r="AC94" s="28" t="str">
        <f t="shared" si="215"/>
        <v/>
      </c>
      <c r="AD94" s="28"/>
      <c r="AE94" s="28" t="str">
        <f t="shared" si="216"/>
        <v/>
      </c>
      <c r="AF94" s="28"/>
      <c r="AG94" s="28" t="str">
        <f t="shared" si="217"/>
        <v/>
      </c>
      <c r="AH94" s="29"/>
      <c r="AI94" s="30"/>
      <c r="AJ94" s="28"/>
      <c r="AK94" s="28" t="str">
        <f t="shared" si="218"/>
        <v/>
      </c>
      <c r="AL94" s="28"/>
      <c r="AM94" s="28" t="str">
        <f t="shared" si="219"/>
        <v/>
      </c>
      <c r="AN94" s="28"/>
      <c r="AO94" s="28" t="str">
        <f t="shared" si="220"/>
        <v/>
      </c>
      <c r="AP94" s="29"/>
      <c r="AQ94" s="30"/>
      <c r="AR94" s="28"/>
      <c r="AS94" s="28">
        <f t="shared" si="221"/>
        <v>3</v>
      </c>
      <c r="AT94" s="28"/>
      <c r="AU94" s="28">
        <f t="shared" si="222"/>
        <v>0</v>
      </c>
      <c r="AV94" s="28"/>
      <c r="AW94" s="28">
        <f t="shared" si="223"/>
        <v>3</v>
      </c>
      <c r="AX94" s="29"/>
      <c r="AY94" s="30"/>
      <c r="AZ94" s="28"/>
      <c r="BA94" s="28" t="str">
        <f t="shared" si="224"/>
        <v/>
      </c>
      <c r="BB94" s="28"/>
      <c r="BC94" s="28" t="str">
        <f t="shared" si="225"/>
        <v/>
      </c>
      <c r="BD94" s="28"/>
      <c r="BE94" s="28" t="str">
        <f t="shared" si="226"/>
        <v/>
      </c>
      <c r="BF94" s="29"/>
      <c r="BG94" s="30"/>
      <c r="BH94" s="26"/>
      <c r="BI94" s="28" t="str">
        <f t="shared" si="227"/>
        <v/>
      </c>
      <c r="BJ94" s="28"/>
      <c r="BK94" s="28" t="str">
        <f t="shared" si="228"/>
        <v/>
      </c>
      <c r="BL94" s="28"/>
      <c r="BM94" s="28" t="str">
        <f t="shared" si="229"/>
        <v/>
      </c>
      <c r="BN94" s="29"/>
      <c r="BO94" s="30"/>
      <c r="BP94" s="26"/>
      <c r="BQ94" s="28" t="str">
        <f t="shared" si="230"/>
        <v/>
      </c>
      <c r="BR94" s="28"/>
      <c r="BS94" s="28" t="str">
        <f t="shared" si="231"/>
        <v/>
      </c>
      <c r="BT94" s="28"/>
      <c r="BU94" s="28" t="str">
        <f t="shared" si="232"/>
        <v/>
      </c>
      <c r="BV94" s="29"/>
      <c r="BW94" s="30"/>
      <c r="BX94" s="31"/>
      <c r="BY94" s="28">
        <f t="shared" si="233"/>
        <v>3</v>
      </c>
      <c r="BZ94" s="28"/>
      <c r="CA94" s="28">
        <f t="shared" si="234"/>
        <v>0</v>
      </c>
      <c r="CB94" s="28"/>
      <c r="CC94" s="28">
        <f t="shared" si="235"/>
        <v>3</v>
      </c>
      <c r="CD94" s="29"/>
      <c r="CE94" s="25"/>
      <c r="CF94" s="25"/>
      <c r="CG94" s="28" t="str">
        <f t="shared" si="236"/>
        <v/>
      </c>
      <c r="CH94" s="28"/>
      <c r="CI94" s="28" t="str">
        <f t="shared" si="237"/>
        <v/>
      </c>
      <c r="CJ94" s="28"/>
      <c r="CK94" s="28" t="str">
        <f t="shared" si="238"/>
        <v/>
      </c>
      <c r="CL94" s="29"/>
    </row>
    <row r="95" spans="1:90" ht="32.25" customHeight="1" x14ac:dyDescent="0.25">
      <c r="A95" s="2"/>
      <c r="B95" s="2" t="s">
        <v>36</v>
      </c>
      <c r="C95" s="21" t="s">
        <v>159</v>
      </c>
      <c r="D95" s="5" t="s">
        <v>151</v>
      </c>
      <c r="E95" s="2"/>
      <c r="F95" s="15"/>
      <c r="G95" s="20">
        <f t="shared" si="304"/>
        <v>1</v>
      </c>
      <c r="H95" s="22" t="s">
        <v>29</v>
      </c>
      <c r="I95" s="23">
        <f>IF(G95&lt;&gt;"",MAX(I$1:I94)+1,"")</f>
        <v>79</v>
      </c>
      <c r="J95" s="252" t="s">
        <v>160</v>
      </c>
      <c r="K95" s="253">
        <v>3</v>
      </c>
      <c r="L95" s="254" t="s">
        <v>30</v>
      </c>
      <c r="M95" s="255"/>
      <c r="N95" s="256" t="str">
        <f t="shared" si="207"/>
        <v/>
      </c>
      <c r="O95" s="252" t="s">
        <v>161</v>
      </c>
      <c r="P95" s="348" t="s">
        <v>37</v>
      </c>
      <c r="Q95" s="67"/>
      <c r="R95" s="41"/>
      <c r="S95" s="26">
        <f t="shared" ref="S95:S96" si="311">K95</f>
        <v>3</v>
      </c>
      <c r="T95" s="26">
        <f t="shared" ref="T95:T96" si="312">IF(L95="OUI",1,IF(L95="NON",0,IF(L95="Non Mesuré","",0)))</f>
        <v>1</v>
      </c>
      <c r="U95" s="26">
        <f t="shared" ref="U95:U96" si="313">IF(L95&lt;&gt;"Non Mesuré",S95*T95,"")</f>
        <v>3</v>
      </c>
      <c r="V95" s="26"/>
      <c r="W95" s="26">
        <f t="shared" ref="W95:W96" si="314">IF(L95="Non Mesuré",S95,0)</f>
        <v>0</v>
      </c>
      <c r="X95" s="26"/>
      <c r="Y95" s="26">
        <f t="shared" ref="Y95:Y96" si="315">S95-W95</f>
        <v>3</v>
      </c>
      <c r="Z95" s="55"/>
      <c r="AA95" s="56"/>
      <c r="AB95" s="61"/>
      <c r="AC95" s="28">
        <f t="shared" si="215"/>
        <v>3</v>
      </c>
      <c r="AD95" s="28"/>
      <c r="AE95" s="28">
        <f t="shared" si="216"/>
        <v>0</v>
      </c>
      <c r="AF95" s="28"/>
      <c r="AG95" s="28">
        <f t="shared" si="217"/>
        <v>3</v>
      </c>
      <c r="AH95" s="29"/>
      <c r="AI95" s="30"/>
      <c r="AJ95" s="28"/>
      <c r="AK95" s="28" t="str">
        <f t="shared" si="218"/>
        <v/>
      </c>
      <c r="AL95" s="28"/>
      <c r="AM95" s="28" t="str">
        <f t="shared" si="219"/>
        <v/>
      </c>
      <c r="AN95" s="28"/>
      <c r="AO95" s="28" t="str">
        <f t="shared" si="220"/>
        <v/>
      </c>
      <c r="AP95" s="29"/>
      <c r="AQ95" s="30"/>
      <c r="AR95" s="28"/>
      <c r="AS95" s="28" t="str">
        <f t="shared" si="221"/>
        <v/>
      </c>
      <c r="AT95" s="28"/>
      <c r="AU95" s="28" t="str">
        <f t="shared" si="222"/>
        <v/>
      </c>
      <c r="AV95" s="28"/>
      <c r="AW95" s="28" t="str">
        <f t="shared" si="223"/>
        <v/>
      </c>
      <c r="AX95" s="29"/>
      <c r="AY95" s="30"/>
      <c r="AZ95" s="28"/>
      <c r="BA95" s="28" t="str">
        <f t="shared" si="224"/>
        <v/>
      </c>
      <c r="BB95" s="28"/>
      <c r="BC95" s="28" t="str">
        <f t="shared" si="225"/>
        <v/>
      </c>
      <c r="BD95" s="28"/>
      <c r="BE95" s="28" t="str">
        <f t="shared" si="226"/>
        <v/>
      </c>
      <c r="BF95" s="29"/>
      <c r="BG95" s="30"/>
      <c r="BH95" s="26"/>
      <c r="BI95" s="28" t="str">
        <f t="shared" si="227"/>
        <v/>
      </c>
      <c r="BJ95" s="28"/>
      <c r="BK95" s="28" t="str">
        <f t="shared" si="228"/>
        <v/>
      </c>
      <c r="BL95" s="28"/>
      <c r="BM95" s="28" t="str">
        <f t="shared" si="229"/>
        <v/>
      </c>
      <c r="BN95" s="29"/>
      <c r="BO95" s="30"/>
      <c r="BP95" s="26"/>
      <c r="BQ95" s="28" t="str">
        <f t="shared" si="230"/>
        <v/>
      </c>
      <c r="BR95" s="28"/>
      <c r="BS95" s="28" t="str">
        <f t="shared" si="231"/>
        <v/>
      </c>
      <c r="BT95" s="28"/>
      <c r="BU95" s="28" t="str">
        <f t="shared" si="232"/>
        <v/>
      </c>
      <c r="BV95" s="29"/>
      <c r="BW95" s="30"/>
      <c r="BX95" s="31"/>
      <c r="BY95" s="28" t="str">
        <f t="shared" si="233"/>
        <v/>
      </c>
      <c r="BZ95" s="28"/>
      <c r="CA95" s="28" t="str">
        <f t="shared" si="234"/>
        <v/>
      </c>
      <c r="CB95" s="28"/>
      <c r="CC95" s="28" t="str">
        <f t="shared" si="235"/>
        <v/>
      </c>
      <c r="CD95" s="29"/>
      <c r="CE95" s="25"/>
      <c r="CF95" s="25"/>
      <c r="CG95" s="28" t="str">
        <f t="shared" si="236"/>
        <v/>
      </c>
      <c r="CH95" s="28"/>
      <c r="CI95" s="28" t="str">
        <f t="shared" si="237"/>
        <v/>
      </c>
      <c r="CJ95" s="28"/>
      <c r="CK95" s="28" t="str">
        <f t="shared" si="238"/>
        <v/>
      </c>
      <c r="CL95" s="29"/>
    </row>
    <row r="96" spans="1:90" ht="49.5" customHeight="1" x14ac:dyDescent="0.25">
      <c r="A96" s="20"/>
      <c r="B96" s="20" t="s">
        <v>36</v>
      </c>
      <c r="C96" s="21" t="s">
        <v>162</v>
      </c>
      <c r="D96" s="5" t="s">
        <v>151</v>
      </c>
      <c r="E96" s="20"/>
      <c r="F96" s="15"/>
      <c r="G96" s="20">
        <f t="shared" si="304"/>
        <v>1</v>
      </c>
      <c r="H96" s="22" t="s">
        <v>29</v>
      </c>
      <c r="I96" s="23">
        <f>IF(G96&lt;&gt;"",MAX(I$1:I95)+1,"")</f>
        <v>80</v>
      </c>
      <c r="J96" s="247" t="s">
        <v>163</v>
      </c>
      <c r="K96" s="248">
        <v>3</v>
      </c>
      <c r="L96" s="249" t="s">
        <v>30</v>
      </c>
      <c r="M96" s="250"/>
      <c r="N96" s="251" t="str">
        <f t="shared" si="207"/>
        <v/>
      </c>
      <c r="O96" s="247" t="s">
        <v>729</v>
      </c>
      <c r="P96" s="348" t="s">
        <v>37</v>
      </c>
      <c r="Q96" s="23"/>
      <c r="R96" s="25"/>
      <c r="S96" s="26">
        <f t="shared" si="311"/>
        <v>3</v>
      </c>
      <c r="T96" s="26">
        <f t="shared" si="312"/>
        <v>1</v>
      </c>
      <c r="U96" s="26">
        <f t="shared" si="313"/>
        <v>3</v>
      </c>
      <c r="V96" s="26"/>
      <c r="W96" s="26">
        <f t="shared" si="314"/>
        <v>0</v>
      </c>
      <c r="X96" s="26"/>
      <c r="Y96" s="26">
        <f t="shared" si="315"/>
        <v>3</v>
      </c>
      <c r="Z96" s="60"/>
      <c r="AA96" s="63"/>
      <c r="AB96" s="63"/>
      <c r="AC96" s="28">
        <f t="shared" si="215"/>
        <v>3</v>
      </c>
      <c r="AD96" s="28"/>
      <c r="AE96" s="28">
        <f t="shared" si="216"/>
        <v>0</v>
      </c>
      <c r="AF96" s="28"/>
      <c r="AG96" s="28">
        <f t="shared" si="217"/>
        <v>3</v>
      </c>
      <c r="AH96" s="29"/>
      <c r="AI96" s="30"/>
      <c r="AJ96" s="28"/>
      <c r="AK96" s="28" t="str">
        <f t="shared" si="218"/>
        <v/>
      </c>
      <c r="AL96" s="28"/>
      <c r="AM96" s="28" t="str">
        <f t="shared" si="219"/>
        <v/>
      </c>
      <c r="AN96" s="28"/>
      <c r="AO96" s="28" t="str">
        <f t="shared" si="220"/>
        <v/>
      </c>
      <c r="AP96" s="29"/>
      <c r="AQ96" s="30"/>
      <c r="AR96" s="28"/>
      <c r="AS96" s="28" t="str">
        <f t="shared" si="221"/>
        <v/>
      </c>
      <c r="AT96" s="28"/>
      <c r="AU96" s="28" t="str">
        <f t="shared" si="222"/>
        <v/>
      </c>
      <c r="AV96" s="28"/>
      <c r="AW96" s="28" t="str">
        <f t="shared" si="223"/>
        <v/>
      </c>
      <c r="AX96" s="29"/>
      <c r="AY96" s="30"/>
      <c r="AZ96" s="28"/>
      <c r="BA96" s="28" t="str">
        <f t="shared" si="224"/>
        <v/>
      </c>
      <c r="BB96" s="28"/>
      <c r="BC96" s="28" t="str">
        <f t="shared" si="225"/>
        <v/>
      </c>
      <c r="BD96" s="28"/>
      <c r="BE96" s="28" t="str">
        <f t="shared" si="226"/>
        <v/>
      </c>
      <c r="BF96" s="29"/>
      <c r="BG96" s="30"/>
      <c r="BH96" s="26"/>
      <c r="BI96" s="28" t="str">
        <f t="shared" si="227"/>
        <v/>
      </c>
      <c r="BJ96" s="28"/>
      <c r="BK96" s="28" t="str">
        <f t="shared" si="228"/>
        <v/>
      </c>
      <c r="BL96" s="28"/>
      <c r="BM96" s="28" t="str">
        <f t="shared" si="229"/>
        <v/>
      </c>
      <c r="BN96" s="29"/>
      <c r="BO96" s="30"/>
      <c r="BP96" s="26"/>
      <c r="BQ96" s="28" t="str">
        <f t="shared" si="230"/>
        <v/>
      </c>
      <c r="BR96" s="28"/>
      <c r="BS96" s="28" t="str">
        <f t="shared" si="231"/>
        <v/>
      </c>
      <c r="BT96" s="28"/>
      <c r="BU96" s="28" t="str">
        <f t="shared" si="232"/>
        <v/>
      </c>
      <c r="BV96" s="29"/>
      <c r="BW96" s="30"/>
      <c r="BX96" s="31"/>
      <c r="BY96" s="28" t="str">
        <f t="shared" si="233"/>
        <v/>
      </c>
      <c r="BZ96" s="28"/>
      <c r="CA96" s="28" t="str">
        <f t="shared" si="234"/>
        <v/>
      </c>
      <c r="CB96" s="28"/>
      <c r="CC96" s="28" t="str">
        <f t="shared" si="235"/>
        <v/>
      </c>
      <c r="CD96" s="29"/>
      <c r="CE96" s="25"/>
      <c r="CF96" s="25"/>
      <c r="CG96" s="28" t="str">
        <f t="shared" si="236"/>
        <v/>
      </c>
      <c r="CH96" s="28"/>
      <c r="CI96" s="28" t="str">
        <f t="shared" si="237"/>
        <v/>
      </c>
      <c r="CJ96" s="28"/>
      <c r="CK96" s="28" t="str">
        <f t="shared" si="238"/>
        <v/>
      </c>
      <c r="CL96" s="29"/>
    </row>
    <row r="97" spans="1:90" s="237" customFormat="1" ht="33.75" customHeight="1" x14ac:dyDescent="0.25">
      <c r="A97" s="20"/>
      <c r="B97" s="20"/>
      <c r="C97" s="21" t="str">
        <f>J97</f>
        <v xml:space="preserve">4 - LE BATIMENT D'ACCUEIL </v>
      </c>
      <c r="D97" s="5"/>
      <c r="E97" s="20"/>
      <c r="F97" s="21"/>
      <c r="G97" s="20"/>
      <c r="H97" s="22"/>
      <c r="I97" s="23" t="str">
        <f>IF(G97&lt;&gt;"",MAX(I$1:I96)+1,"")</f>
        <v/>
      </c>
      <c r="J97" s="331" t="s">
        <v>810</v>
      </c>
      <c r="K97" s="339" t="s">
        <v>2</v>
      </c>
      <c r="L97" s="329" t="s">
        <v>3</v>
      </c>
      <c r="M97" s="330" t="s">
        <v>656</v>
      </c>
      <c r="N97" s="331" t="s">
        <v>4</v>
      </c>
      <c r="O97" s="327" t="s">
        <v>4</v>
      </c>
      <c r="P97" s="349" t="s">
        <v>778</v>
      </c>
      <c r="Q97" s="23"/>
      <c r="R97" s="46"/>
      <c r="S97" s="50"/>
      <c r="T97" s="50"/>
      <c r="U97" s="50"/>
      <c r="V97" s="26">
        <f>SUM(U68:U96)</f>
        <v>60</v>
      </c>
      <c r="W97" s="31"/>
      <c r="X97" s="26">
        <f>SUM(W68:W96)</f>
        <v>0</v>
      </c>
      <c r="Y97" s="31"/>
      <c r="Z97" s="26">
        <f>SUM(Y68:Y96)</f>
        <v>60</v>
      </c>
      <c r="AA97" s="27">
        <f>V97/Z97</f>
        <v>1</v>
      </c>
      <c r="AB97" s="69"/>
      <c r="AC97" s="28" t="str">
        <f t="shared" si="215"/>
        <v/>
      </c>
      <c r="AD97" s="28"/>
      <c r="AE97" s="28" t="str">
        <f t="shared" si="216"/>
        <v/>
      </c>
      <c r="AF97" s="28"/>
      <c r="AG97" s="28" t="str">
        <f t="shared" si="217"/>
        <v/>
      </c>
      <c r="AH97" s="29"/>
      <c r="AI97" s="30"/>
      <c r="AJ97" s="28"/>
      <c r="AK97" s="28" t="str">
        <f t="shared" si="218"/>
        <v/>
      </c>
      <c r="AL97" s="28"/>
      <c r="AM97" s="28" t="str">
        <f t="shared" si="219"/>
        <v/>
      </c>
      <c r="AN97" s="28"/>
      <c r="AO97" s="28" t="str">
        <f t="shared" si="220"/>
        <v/>
      </c>
      <c r="AP97" s="29"/>
      <c r="AQ97" s="30"/>
      <c r="AR97" s="28"/>
      <c r="AS97" s="28" t="str">
        <f t="shared" si="221"/>
        <v/>
      </c>
      <c r="AT97" s="28"/>
      <c r="AU97" s="28" t="str">
        <f t="shared" si="222"/>
        <v/>
      </c>
      <c r="AV97" s="28"/>
      <c r="AW97" s="28" t="str">
        <f t="shared" si="223"/>
        <v/>
      </c>
      <c r="AX97" s="29"/>
      <c r="AY97" s="30"/>
      <c r="AZ97" s="28"/>
      <c r="BA97" s="28" t="str">
        <f t="shared" si="224"/>
        <v/>
      </c>
      <c r="BB97" s="28"/>
      <c r="BC97" s="28" t="str">
        <f t="shared" si="225"/>
        <v/>
      </c>
      <c r="BD97" s="28"/>
      <c r="BE97" s="28" t="str">
        <f t="shared" si="226"/>
        <v/>
      </c>
      <c r="BF97" s="29"/>
      <c r="BG97" s="30"/>
      <c r="BH97" s="26"/>
      <c r="BI97" s="28" t="str">
        <f t="shared" si="227"/>
        <v/>
      </c>
      <c r="BJ97" s="28"/>
      <c r="BK97" s="28" t="str">
        <f t="shared" si="228"/>
        <v/>
      </c>
      <c r="BL97" s="28"/>
      <c r="BM97" s="28" t="str">
        <f t="shared" si="229"/>
        <v/>
      </c>
      <c r="BN97" s="29"/>
      <c r="BO97" s="30"/>
      <c r="BP97" s="26"/>
      <c r="BQ97" s="28" t="str">
        <f t="shared" si="230"/>
        <v/>
      </c>
      <c r="BR97" s="28"/>
      <c r="BS97" s="28" t="str">
        <f t="shared" si="231"/>
        <v/>
      </c>
      <c r="BT97" s="28"/>
      <c r="BU97" s="28" t="str">
        <f t="shared" si="232"/>
        <v/>
      </c>
      <c r="BV97" s="29"/>
      <c r="BW97" s="30"/>
      <c r="BX97" s="31"/>
      <c r="BY97" s="28" t="str">
        <f t="shared" si="233"/>
        <v/>
      </c>
      <c r="BZ97" s="28"/>
      <c r="CA97" s="28" t="str">
        <f t="shared" si="234"/>
        <v/>
      </c>
      <c r="CB97" s="28"/>
      <c r="CC97" s="28" t="str">
        <f t="shared" si="235"/>
        <v/>
      </c>
      <c r="CD97" s="29"/>
      <c r="CE97" s="25"/>
      <c r="CF97" s="25"/>
      <c r="CG97" s="28" t="str">
        <f t="shared" si="236"/>
        <v/>
      </c>
      <c r="CH97" s="28"/>
      <c r="CI97" s="28" t="str">
        <f t="shared" si="237"/>
        <v/>
      </c>
      <c r="CJ97" s="28"/>
      <c r="CK97" s="28" t="str">
        <f t="shared" si="238"/>
        <v/>
      </c>
      <c r="CL97" s="29"/>
    </row>
    <row r="98" spans="1:90" s="238" customFormat="1" ht="27" customHeight="1" x14ac:dyDescent="0.25">
      <c r="A98" s="20"/>
      <c r="B98" s="20" t="s">
        <v>36</v>
      </c>
      <c r="C98" s="21" t="str">
        <f t="shared" ref="C98:C108" si="316">J$97</f>
        <v xml:space="preserve">4 - LE BATIMENT D'ACCUEIL </v>
      </c>
      <c r="D98" s="5" t="str">
        <f>J$98</f>
        <v>L'aspect extérieur du bâtiment d'accueil</v>
      </c>
      <c r="E98" s="20"/>
      <c r="F98" s="15"/>
      <c r="G98" s="20"/>
      <c r="H98" s="22"/>
      <c r="I98" s="67" t="str">
        <f>IF(G98&lt;&gt;"",MAX(I$1:I97)+1,"")</f>
        <v/>
      </c>
      <c r="J98" s="71" t="s">
        <v>164</v>
      </c>
      <c r="K98" s="307"/>
      <c r="L98" s="33"/>
      <c r="M98" s="372"/>
      <c r="N98" s="24" t="str">
        <f t="shared" ref="N98:N108" si="317">IF(ISERROR(SEARCH("Pas de NM possible",O98)),"","oui")</f>
        <v/>
      </c>
      <c r="O98" s="65"/>
      <c r="P98" s="353"/>
      <c r="Q98" s="67"/>
      <c r="R98" s="41"/>
      <c r="S98" s="34"/>
      <c r="T98" s="34"/>
      <c r="U98" s="34"/>
      <c r="V98" s="34"/>
      <c r="W98" s="34"/>
      <c r="X98" s="34"/>
      <c r="Y98" s="34"/>
      <c r="Z98" s="62"/>
      <c r="AA98" s="61"/>
      <c r="AB98" s="61"/>
      <c r="AC98" s="39" t="str">
        <f t="shared" si="215"/>
        <v/>
      </c>
      <c r="AD98" s="39"/>
      <c r="AE98" s="39" t="str">
        <f t="shared" si="216"/>
        <v/>
      </c>
      <c r="AF98" s="39"/>
      <c r="AG98" s="39" t="str">
        <f t="shared" si="217"/>
        <v/>
      </c>
      <c r="AH98" s="37"/>
      <c r="AI98" s="38"/>
      <c r="AJ98" s="39"/>
      <c r="AK98" s="39" t="str">
        <f t="shared" si="218"/>
        <v/>
      </c>
      <c r="AL98" s="39"/>
      <c r="AM98" s="39" t="str">
        <f t="shared" si="219"/>
        <v/>
      </c>
      <c r="AN98" s="39"/>
      <c r="AO98" s="39" t="str">
        <f t="shared" si="220"/>
        <v/>
      </c>
      <c r="AP98" s="37"/>
      <c r="AQ98" s="38"/>
      <c r="AR98" s="39"/>
      <c r="AS98" s="39" t="str">
        <f t="shared" si="221"/>
        <v/>
      </c>
      <c r="AT98" s="39"/>
      <c r="AU98" s="39" t="str">
        <f t="shared" si="222"/>
        <v/>
      </c>
      <c r="AV98" s="39"/>
      <c r="AW98" s="39" t="str">
        <f t="shared" si="223"/>
        <v/>
      </c>
      <c r="AX98" s="37"/>
      <c r="AY98" s="38"/>
      <c r="AZ98" s="39"/>
      <c r="BA98" s="39" t="str">
        <f t="shared" si="224"/>
        <v/>
      </c>
      <c r="BB98" s="39"/>
      <c r="BC98" s="39" t="str">
        <f t="shared" si="225"/>
        <v/>
      </c>
      <c r="BD98" s="39"/>
      <c r="BE98" s="39" t="str">
        <f t="shared" si="226"/>
        <v/>
      </c>
      <c r="BF98" s="37"/>
      <c r="BG98" s="38"/>
      <c r="BH98" s="34"/>
      <c r="BI98" s="39" t="str">
        <f t="shared" si="227"/>
        <v/>
      </c>
      <c r="BJ98" s="39"/>
      <c r="BK98" s="39" t="str">
        <f t="shared" si="228"/>
        <v/>
      </c>
      <c r="BL98" s="39"/>
      <c r="BM98" s="39" t="str">
        <f t="shared" si="229"/>
        <v/>
      </c>
      <c r="BN98" s="37"/>
      <c r="BO98" s="38"/>
      <c r="BP98" s="34"/>
      <c r="BQ98" s="39" t="str">
        <f t="shared" si="230"/>
        <v/>
      </c>
      <c r="BR98" s="39"/>
      <c r="BS98" s="39" t="str">
        <f t="shared" si="231"/>
        <v/>
      </c>
      <c r="BT98" s="39"/>
      <c r="BU98" s="39" t="str">
        <f t="shared" si="232"/>
        <v/>
      </c>
      <c r="BV98" s="37"/>
      <c r="BW98" s="38"/>
      <c r="BX98" s="40"/>
      <c r="BY98" s="39" t="str">
        <f t="shared" si="233"/>
        <v/>
      </c>
      <c r="BZ98" s="39"/>
      <c r="CA98" s="39" t="str">
        <f t="shared" si="234"/>
        <v/>
      </c>
      <c r="CB98" s="39"/>
      <c r="CC98" s="39" t="str">
        <f t="shared" si="235"/>
        <v/>
      </c>
      <c r="CD98" s="37"/>
      <c r="CE98" s="41"/>
      <c r="CF98" s="41"/>
      <c r="CG98" s="39" t="str">
        <f t="shared" si="236"/>
        <v/>
      </c>
      <c r="CH98" s="39"/>
      <c r="CI98" s="39" t="str">
        <f t="shared" si="237"/>
        <v/>
      </c>
      <c r="CJ98" s="39"/>
      <c r="CK98" s="39" t="str">
        <f t="shared" si="238"/>
        <v/>
      </c>
      <c r="CL98" s="37"/>
    </row>
    <row r="99" spans="1:90" ht="66" customHeight="1" x14ac:dyDescent="0.25">
      <c r="A99" s="20"/>
      <c r="B99" s="20" t="s">
        <v>28</v>
      </c>
      <c r="C99" s="21" t="str">
        <f t="shared" si="316"/>
        <v xml:space="preserve">4 - LE BATIMENT D'ACCUEIL </v>
      </c>
      <c r="D99" s="5" t="str">
        <f>J$98</f>
        <v>L'aspect extérieur du bâtiment d'accueil</v>
      </c>
      <c r="E99" s="20"/>
      <c r="F99" s="15"/>
      <c r="G99" s="20">
        <f>IF(H99="Information et Communication",1,IF(H99="Savoir-faire Savoir-être",2,IF(H99="Confort et hygiène",3,IF(H99="Qualité de la prestation",5,IF(H99="Développement Durable",4)))))</f>
        <v>5</v>
      </c>
      <c r="H99" s="22" t="s">
        <v>130</v>
      </c>
      <c r="I99" s="23">
        <f>IF(G99&lt;&gt;"",MAX(I$1:I98)+1,"")</f>
        <v>81</v>
      </c>
      <c r="J99" s="242" t="s">
        <v>165</v>
      </c>
      <c r="K99" s="243">
        <v>1</v>
      </c>
      <c r="L99" s="244" t="s">
        <v>30</v>
      </c>
      <c r="M99" s="245"/>
      <c r="N99" s="246" t="str">
        <f t="shared" si="317"/>
        <v>oui</v>
      </c>
      <c r="O99" s="242" t="s">
        <v>166</v>
      </c>
      <c r="P99" s="348" t="s">
        <v>37</v>
      </c>
      <c r="Q99" s="23"/>
      <c r="R99" s="25"/>
      <c r="S99" s="26">
        <f>K99</f>
        <v>1</v>
      </c>
      <c r="T99" s="26">
        <f>IF(L99="OUI",1,IF(L99="NON",0,IF(L99="Non Mesuré","",0)))</f>
        <v>1</v>
      </c>
      <c r="U99" s="26">
        <f>IF(L99&lt;&gt;"Non Mesuré",S99*T99,"")</f>
        <v>1</v>
      </c>
      <c r="V99" s="26"/>
      <c r="W99" s="26">
        <f>IF(L99="Non Mesuré",S99,0)</f>
        <v>0</v>
      </c>
      <c r="X99" s="26"/>
      <c r="Y99" s="26">
        <f>S99-W99</f>
        <v>1</v>
      </c>
      <c r="Z99" s="26"/>
      <c r="AA99" s="27"/>
      <c r="AB99" s="27"/>
      <c r="AC99" s="28" t="str">
        <f t="shared" si="215"/>
        <v/>
      </c>
      <c r="AD99" s="28"/>
      <c r="AE99" s="28" t="str">
        <f t="shared" si="216"/>
        <v/>
      </c>
      <c r="AF99" s="28"/>
      <c r="AG99" s="28" t="str">
        <f t="shared" si="217"/>
        <v/>
      </c>
      <c r="AH99" s="29"/>
      <c r="AI99" s="30"/>
      <c r="AJ99" s="28"/>
      <c r="AK99" s="28" t="str">
        <f t="shared" si="218"/>
        <v/>
      </c>
      <c r="AL99" s="28"/>
      <c r="AM99" s="28" t="str">
        <f t="shared" si="219"/>
        <v/>
      </c>
      <c r="AN99" s="28"/>
      <c r="AO99" s="28" t="str">
        <f t="shared" si="220"/>
        <v/>
      </c>
      <c r="AP99" s="29"/>
      <c r="AQ99" s="30"/>
      <c r="AR99" s="28"/>
      <c r="AS99" s="28" t="str">
        <f t="shared" si="221"/>
        <v/>
      </c>
      <c r="AT99" s="28"/>
      <c r="AU99" s="28" t="str">
        <f t="shared" si="222"/>
        <v/>
      </c>
      <c r="AV99" s="28"/>
      <c r="AW99" s="28" t="str">
        <f t="shared" si="223"/>
        <v/>
      </c>
      <c r="AX99" s="29"/>
      <c r="AY99" s="30"/>
      <c r="AZ99" s="28"/>
      <c r="BA99" s="28" t="str">
        <f t="shared" si="224"/>
        <v/>
      </c>
      <c r="BB99" s="28"/>
      <c r="BC99" s="28" t="str">
        <f t="shared" si="225"/>
        <v/>
      </c>
      <c r="BD99" s="28"/>
      <c r="BE99" s="28" t="str">
        <f t="shared" si="226"/>
        <v/>
      </c>
      <c r="BF99" s="29"/>
      <c r="BG99" s="30"/>
      <c r="BH99" s="26"/>
      <c r="BI99" s="28">
        <f t="shared" si="227"/>
        <v>1</v>
      </c>
      <c r="BJ99" s="28"/>
      <c r="BK99" s="28">
        <f t="shared" si="228"/>
        <v>0</v>
      </c>
      <c r="BL99" s="28"/>
      <c r="BM99" s="28">
        <f t="shared" si="229"/>
        <v>1</v>
      </c>
      <c r="BN99" s="29"/>
      <c r="BO99" s="30"/>
      <c r="BP99" s="26"/>
      <c r="BQ99" s="28" t="str">
        <f t="shared" si="230"/>
        <v/>
      </c>
      <c r="BR99" s="28"/>
      <c r="BS99" s="28" t="str">
        <f t="shared" si="231"/>
        <v/>
      </c>
      <c r="BT99" s="28"/>
      <c r="BU99" s="28" t="str">
        <f t="shared" si="232"/>
        <v/>
      </c>
      <c r="BV99" s="29"/>
      <c r="BW99" s="30"/>
      <c r="BX99" s="31"/>
      <c r="BY99" s="28" t="str">
        <f t="shared" si="233"/>
        <v/>
      </c>
      <c r="BZ99" s="28"/>
      <c r="CA99" s="28" t="str">
        <f t="shared" si="234"/>
        <v/>
      </c>
      <c r="CB99" s="28"/>
      <c r="CC99" s="28" t="str">
        <f t="shared" si="235"/>
        <v/>
      </c>
      <c r="CD99" s="29"/>
      <c r="CE99" s="25"/>
      <c r="CF99" s="25"/>
      <c r="CG99" s="28" t="str">
        <f t="shared" si="236"/>
        <v/>
      </c>
      <c r="CH99" s="28"/>
      <c r="CI99" s="28" t="str">
        <f t="shared" si="237"/>
        <v/>
      </c>
      <c r="CJ99" s="28"/>
      <c r="CK99" s="28" t="str">
        <f t="shared" si="238"/>
        <v/>
      </c>
      <c r="CL99" s="29"/>
    </row>
    <row r="100" spans="1:90" ht="50.25" customHeight="1" x14ac:dyDescent="0.25">
      <c r="A100" s="20">
        <v>31</v>
      </c>
      <c r="B100" s="20" t="s">
        <v>28</v>
      </c>
      <c r="C100" s="21" t="str">
        <f t="shared" si="316"/>
        <v xml:space="preserve">4 - LE BATIMENT D'ACCUEIL </v>
      </c>
      <c r="D100" s="5" t="str">
        <f>J$98</f>
        <v>L'aspect extérieur du bâtiment d'accueil</v>
      </c>
      <c r="E100" s="20"/>
      <c r="F100" s="15"/>
      <c r="G100" s="20">
        <f>IF(H100="Information et Communication",1,IF(H100="Savoir-faire Savoir-être",2,IF(H100="Confort et hygiène",3,IF(H100="Qualité de la prestation",5,IF(H100="Développement Durable",4)))))</f>
        <v>3</v>
      </c>
      <c r="H100" s="5" t="s">
        <v>136</v>
      </c>
      <c r="I100" s="23">
        <f>IF(G100&lt;&gt;"",MAX(I$1:I99)+1,"")</f>
        <v>82</v>
      </c>
      <c r="J100" s="252" t="s">
        <v>167</v>
      </c>
      <c r="K100" s="253">
        <v>3</v>
      </c>
      <c r="L100" s="254" t="s">
        <v>39</v>
      </c>
      <c r="M100" s="255"/>
      <c r="N100" s="256" t="str">
        <f t="shared" si="317"/>
        <v/>
      </c>
      <c r="O100" s="252" t="s">
        <v>730</v>
      </c>
      <c r="P100" s="348" t="s">
        <v>37</v>
      </c>
      <c r="Q100" s="23"/>
      <c r="R100" s="25"/>
      <c r="S100" s="26">
        <f t="shared" ref="S100:S101" si="318">K100</f>
        <v>3</v>
      </c>
      <c r="T100" s="26">
        <f t="shared" ref="T100:T101" si="319">IF(L100="Très Satisfaisant",1,IF(L100="Satisfaisant",0.75,IF(L100="Insatisfaisant",0.25,IF(L100="Très Insatisfaisant",0,IF(L100="Non Mesuré","",0)))))</f>
        <v>1</v>
      </c>
      <c r="U100" s="26">
        <f t="shared" ref="U100:U101" si="320">IF(L100&lt;&gt;"Non Mesuré",S100*T100,"")</f>
        <v>3</v>
      </c>
      <c r="V100" s="26"/>
      <c r="W100" s="26">
        <f t="shared" ref="W100:W101" si="321">IF(L100="Non Mesuré",S100,0)</f>
        <v>0</v>
      </c>
      <c r="X100" s="26"/>
      <c r="Y100" s="26">
        <f t="shared" ref="Y100:Y101" si="322">S100-W100</f>
        <v>3</v>
      </c>
      <c r="Z100" s="26"/>
      <c r="AA100" s="27"/>
      <c r="AB100" s="27"/>
      <c r="AC100" s="28" t="str">
        <f t="shared" si="215"/>
        <v/>
      </c>
      <c r="AD100" s="28"/>
      <c r="AE100" s="28" t="str">
        <f t="shared" si="216"/>
        <v/>
      </c>
      <c r="AF100" s="28"/>
      <c r="AG100" s="28" t="str">
        <f t="shared" si="217"/>
        <v/>
      </c>
      <c r="AH100" s="29"/>
      <c r="AI100" s="30"/>
      <c r="AJ100" s="28"/>
      <c r="AK100" s="28" t="str">
        <f t="shared" si="218"/>
        <v/>
      </c>
      <c r="AL100" s="28"/>
      <c r="AM100" s="28" t="str">
        <f t="shared" si="219"/>
        <v/>
      </c>
      <c r="AN100" s="28"/>
      <c r="AO100" s="28" t="str">
        <f t="shared" si="220"/>
        <v/>
      </c>
      <c r="AP100" s="29"/>
      <c r="AQ100" s="30"/>
      <c r="AR100" s="28"/>
      <c r="AS100" s="28">
        <f t="shared" si="221"/>
        <v>3</v>
      </c>
      <c r="AT100" s="28"/>
      <c r="AU100" s="28">
        <f t="shared" si="222"/>
        <v>0</v>
      </c>
      <c r="AV100" s="28"/>
      <c r="AW100" s="28">
        <f t="shared" si="223"/>
        <v>3</v>
      </c>
      <c r="AX100" s="29"/>
      <c r="AY100" s="30"/>
      <c r="AZ100" s="28"/>
      <c r="BA100" s="28" t="str">
        <f t="shared" si="224"/>
        <v/>
      </c>
      <c r="BB100" s="28"/>
      <c r="BC100" s="28" t="str">
        <f t="shared" si="225"/>
        <v/>
      </c>
      <c r="BD100" s="28"/>
      <c r="BE100" s="28" t="str">
        <f t="shared" si="226"/>
        <v/>
      </c>
      <c r="BF100" s="29"/>
      <c r="BG100" s="30"/>
      <c r="BH100" s="26"/>
      <c r="BI100" s="28" t="str">
        <f t="shared" si="227"/>
        <v/>
      </c>
      <c r="BJ100" s="28"/>
      <c r="BK100" s="28" t="str">
        <f t="shared" si="228"/>
        <v/>
      </c>
      <c r="BL100" s="28"/>
      <c r="BM100" s="28" t="str">
        <f t="shared" si="229"/>
        <v/>
      </c>
      <c r="BN100" s="29"/>
      <c r="BO100" s="30"/>
      <c r="BP100" s="26"/>
      <c r="BQ100" s="28">
        <f t="shared" si="230"/>
        <v>3</v>
      </c>
      <c r="BR100" s="28"/>
      <c r="BS100" s="28">
        <f t="shared" si="231"/>
        <v>0</v>
      </c>
      <c r="BT100" s="28"/>
      <c r="BU100" s="28">
        <f t="shared" si="232"/>
        <v>3</v>
      </c>
      <c r="BV100" s="29"/>
      <c r="BW100" s="30"/>
      <c r="BX100" s="31"/>
      <c r="BY100" s="28" t="str">
        <f t="shared" si="233"/>
        <v/>
      </c>
      <c r="BZ100" s="28"/>
      <c r="CA100" s="28" t="str">
        <f t="shared" si="234"/>
        <v/>
      </c>
      <c r="CB100" s="28"/>
      <c r="CC100" s="28" t="str">
        <f t="shared" si="235"/>
        <v/>
      </c>
      <c r="CD100" s="29"/>
      <c r="CE100" s="25"/>
      <c r="CF100" s="25"/>
      <c r="CG100" s="28" t="str">
        <f t="shared" si="236"/>
        <v/>
      </c>
      <c r="CH100" s="28"/>
      <c r="CI100" s="28" t="str">
        <f t="shared" si="237"/>
        <v/>
      </c>
      <c r="CJ100" s="28"/>
      <c r="CK100" s="28" t="str">
        <f t="shared" si="238"/>
        <v/>
      </c>
      <c r="CL100" s="29"/>
    </row>
    <row r="101" spans="1:90" ht="49.5" customHeight="1" x14ac:dyDescent="0.25">
      <c r="A101" s="20">
        <v>32</v>
      </c>
      <c r="B101" s="20" t="s">
        <v>28</v>
      </c>
      <c r="C101" s="21" t="str">
        <f t="shared" si="316"/>
        <v xml:space="preserve">4 - LE BATIMENT D'ACCUEIL </v>
      </c>
      <c r="D101" s="5" t="str">
        <f>J$98</f>
        <v>L'aspect extérieur du bâtiment d'accueil</v>
      </c>
      <c r="E101" s="20"/>
      <c r="F101" s="15"/>
      <c r="G101" s="20">
        <f>IF(H101="Information et Communication",1,IF(H101="Savoir-faire Savoir-être",2,IF(H101="Confort et hygiène",3,IF(H101="Qualité de la prestation",5,IF(H101="Développement Durable",4)))))</f>
        <v>3</v>
      </c>
      <c r="H101" s="5" t="s">
        <v>136</v>
      </c>
      <c r="I101" s="23">
        <f>IF(G101&lt;&gt;"",MAX(I$1:I100)+1,"")</f>
        <v>83</v>
      </c>
      <c r="J101" s="247" t="s">
        <v>168</v>
      </c>
      <c r="K101" s="248">
        <v>3</v>
      </c>
      <c r="L101" s="249" t="s">
        <v>39</v>
      </c>
      <c r="M101" s="250"/>
      <c r="N101" s="251" t="str">
        <f t="shared" si="317"/>
        <v/>
      </c>
      <c r="O101" s="247" t="s">
        <v>169</v>
      </c>
      <c r="P101" s="348" t="s">
        <v>37</v>
      </c>
      <c r="Q101" s="23"/>
      <c r="R101" s="46"/>
      <c r="S101" s="26">
        <f t="shared" si="318"/>
        <v>3</v>
      </c>
      <c r="T101" s="26">
        <f t="shared" si="319"/>
        <v>1</v>
      </c>
      <c r="U101" s="26">
        <f t="shared" si="320"/>
        <v>3</v>
      </c>
      <c r="V101" s="26"/>
      <c r="W101" s="26">
        <f t="shared" si="321"/>
        <v>0</v>
      </c>
      <c r="X101" s="26"/>
      <c r="Y101" s="26">
        <f t="shared" si="322"/>
        <v>3</v>
      </c>
      <c r="Z101" s="50"/>
      <c r="AA101" s="70"/>
      <c r="AB101" s="70"/>
      <c r="AC101" s="28" t="str">
        <f t="shared" si="215"/>
        <v/>
      </c>
      <c r="AD101" s="28"/>
      <c r="AE101" s="28" t="str">
        <f t="shared" si="216"/>
        <v/>
      </c>
      <c r="AF101" s="28"/>
      <c r="AG101" s="28" t="str">
        <f t="shared" si="217"/>
        <v/>
      </c>
      <c r="AH101" s="29"/>
      <c r="AI101" s="30"/>
      <c r="AJ101" s="28"/>
      <c r="AK101" s="28" t="str">
        <f t="shared" si="218"/>
        <v/>
      </c>
      <c r="AL101" s="28"/>
      <c r="AM101" s="28" t="str">
        <f t="shared" si="219"/>
        <v/>
      </c>
      <c r="AN101" s="28"/>
      <c r="AO101" s="28" t="str">
        <f t="shared" si="220"/>
        <v/>
      </c>
      <c r="AP101" s="29"/>
      <c r="AQ101" s="30"/>
      <c r="AR101" s="28"/>
      <c r="AS101" s="28">
        <f t="shared" si="221"/>
        <v>3</v>
      </c>
      <c r="AT101" s="28"/>
      <c r="AU101" s="28">
        <f t="shared" si="222"/>
        <v>0</v>
      </c>
      <c r="AV101" s="28"/>
      <c r="AW101" s="28">
        <f t="shared" si="223"/>
        <v>3</v>
      </c>
      <c r="AX101" s="29"/>
      <c r="AY101" s="30"/>
      <c r="AZ101" s="28"/>
      <c r="BA101" s="28" t="str">
        <f t="shared" si="224"/>
        <v/>
      </c>
      <c r="BB101" s="28"/>
      <c r="BC101" s="28" t="str">
        <f t="shared" si="225"/>
        <v/>
      </c>
      <c r="BD101" s="28"/>
      <c r="BE101" s="28" t="str">
        <f t="shared" si="226"/>
        <v/>
      </c>
      <c r="BF101" s="29"/>
      <c r="BG101" s="30"/>
      <c r="BH101" s="26"/>
      <c r="BI101" s="28" t="str">
        <f t="shared" si="227"/>
        <v/>
      </c>
      <c r="BJ101" s="28"/>
      <c r="BK101" s="28" t="str">
        <f t="shared" si="228"/>
        <v/>
      </c>
      <c r="BL101" s="28"/>
      <c r="BM101" s="28" t="str">
        <f t="shared" si="229"/>
        <v/>
      </c>
      <c r="BN101" s="29"/>
      <c r="BO101" s="30"/>
      <c r="BP101" s="26"/>
      <c r="BQ101" s="28" t="str">
        <f t="shared" si="230"/>
        <v/>
      </c>
      <c r="BR101" s="28"/>
      <c r="BS101" s="28" t="str">
        <f t="shared" si="231"/>
        <v/>
      </c>
      <c r="BT101" s="28"/>
      <c r="BU101" s="28" t="str">
        <f t="shared" si="232"/>
        <v/>
      </c>
      <c r="BV101" s="29"/>
      <c r="BW101" s="30"/>
      <c r="BX101" s="31"/>
      <c r="BY101" s="28">
        <f t="shared" si="233"/>
        <v>3</v>
      </c>
      <c r="BZ101" s="28"/>
      <c r="CA101" s="28">
        <f t="shared" si="234"/>
        <v>0</v>
      </c>
      <c r="CB101" s="28"/>
      <c r="CC101" s="28">
        <f t="shared" si="235"/>
        <v>3</v>
      </c>
      <c r="CD101" s="29"/>
      <c r="CE101" s="25"/>
      <c r="CF101" s="25"/>
      <c r="CG101" s="28" t="str">
        <f t="shared" si="236"/>
        <v/>
      </c>
      <c r="CH101" s="28"/>
      <c r="CI101" s="28" t="str">
        <f t="shared" si="237"/>
        <v/>
      </c>
      <c r="CJ101" s="28"/>
      <c r="CK101" s="28" t="str">
        <f t="shared" si="238"/>
        <v/>
      </c>
      <c r="CL101" s="29"/>
    </row>
    <row r="102" spans="1:90" s="238" customFormat="1" ht="27" customHeight="1" x14ac:dyDescent="0.25">
      <c r="A102" s="20"/>
      <c r="B102" s="20" t="s">
        <v>28</v>
      </c>
      <c r="C102" s="21" t="str">
        <f t="shared" si="316"/>
        <v xml:space="preserve">4 - LE BATIMENT D'ACCUEIL </v>
      </c>
      <c r="D102" s="5" t="str">
        <f t="shared" ref="D102:D108" si="323">J$102</f>
        <v>L'aspect intérieur de bâtiment d'accueil</v>
      </c>
      <c r="E102" s="20"/>
      <c r="F102" s="15"/>
      <c r="G102" s="20"/>
      <c r="H102" s="22"/>
      <c r="I102" s="67" t="str">
        <f>IF(G102&lt;&gt;"",MAX(I$1:I101)+1,"")</f>
        <v/>
      </c>
      <c r="J102" s="71" t="s">
        <v>170</v>
      </c>
      <c r="K102" s="307"/>
      <c r="L102" s="33"/>
      <c r="M102" s="372"/>
      <c r="N102" s="24" t="str">
        <f t="shared" si="317"/>
        <v/>
      </c>
      <c r="O102" s="65"/>
      <c r="P102" s="353"/>
      <c r="Q102" s="67"/>
      <c r="R102" s="1"/>
      <c r="S102" s="34"/>
      <c r="T102" s="34"/>
      <c r="U102" s="34"/>
      <c r="V102" s="34"/>
      <c r="W102" s="34"/>
      <c r="X102" s="34"/>
      <c r="Y102" s="34"/>
      <c r="Z102" s="62"/>
      <c r="AA102" s="61"/>
      <c r="AB102" s="61"/>
      <c r="AC102" s="39" t="str">
        <f t="shared" si="215"/>
        <v/>
      </c>
      <c r="AD102" s="39"/>
      <c r="AE102" s="39" t="str">
        <f t="shared" si="216"/>
        <v/>
      </c>
      <c r="AF102" s="39"/>
      <c r="AG102" s="39" t="str">
        <f t="shared" si="217"/>
        <v/>
      </c>
      <c r="AH102" s="37"/>
      <c r="AI102" s="38"/>
      <c r="AJ102" s="39"/>
      <c r="AK102" s="39" t="str">
        <f t="shared" si="218"/>
        <v/>
      </c>
      <c r="AL102" s="39"/>
      <c r="AM102" s="39" t="str">
        <f t="shared" si="219"/>
        <v/>
      </c>
      <c r="AN102" s="39"/>
      <c r="AO102" s="39" t="str">
        <f t="shared" si="220"/>
        <v/>
      </c>
      <c r="AP102" s="37"/>
      <c r="AQ102" s="38"/>
      <c r="AR102" s="39"/>
      <c r="AS102" s="39" t="str">
        <f t="shared" si="221"/>
        <v/>
      </c>
      <c r="AT102" s="39"/>
      <c r="AU102" s="39" t="str">
        <f t="shared" si="222"/>
        <v/>
      </c>
      <c r="AV102" s="39"/>
      <c r="AW102" s="39" t="str">
        <f t="shared" si="223"/>
        <v/>
      </c>
      <c r="AX102" s="37"/>
      <c r="AY102" s="38"/>
      <c r="AZ102" s="39"/>
      <c r="BA102" s="39" t="str">
        <f t="shared" si="224"/>
        <v/>
      </c>
      <c r="BB102" s="39"/>
      <c r="BC102" s="39" t="str">
        <f t="shared" si="225"/>
        <v/>
      </c>
      <c r="BD102" s="39"/>
      <c r="BE102" s="39" t="str">
        <f t="shared" si="226"/>
        <v/>
      </c>
      <c r="BF102" s="37"/>
      <c r="BG102" s="38"/>
      <c r="BH102" s="34"/>
      <c r="BI102" s="39" t="str">
        <f t="shared" si="227"/>
        <v/>
      </c>
      <c r="BJ102" s="39"/>
      <c r="BK102" s="39" t="str">
        <f t="shared" si="228"/>
        <v/>
      </c>
      <c r="BL102" s="39"/>
      <c r="BM102" s="39" t="str">
        <f t="shared" si="229"/>
        <v/>
      </c>
      <c r="BN102" s="37"/>
      <c r="BO102" s="38"/>
      <c r="BP102" s="34"/>
      <c r="BQ102" s="39" t="str">
        <f t="shared" si="230"/>
        <v/>
      </c>
      <c r="BR102" s="39"/>
      <c r="BS102" s="39" t="str">
        <f t="shared" si="231"/>
        <v/>
      </c>
      <c r="BT102" s="39"/>
      <c r="BU102" s="39" t="str">
        <f t="shared" si="232"/>
        <v/>
      </c>
      <c r="BV102" s="37"/>
      <c r="BW102" s="38"/>
      <c r="BX102" s="40"/>
      <c r="BY102" s="39" t="str">
        <f t="shared" si="233"/>
        <v/>
      </c>
      <c r="BZ102" s="39"/>
      <c r="CA102" s="39" t="str">
        <f t="shared" si="234"/>
        <v/>
      </c>
      <c r="CB102" s="39"/>
      <c r="CC102" s="39" t="str">
        <f t="shared" si="235"/>
        <v/>
      </c>
      <c r="CD102" s="37"/>
      <c r="CE102" s="41"/>
      <c r="CF102" s="41"/>
      <c r="CG102" s="39" t="str">
        <f t="shared" si="236"/>
        <v/>
      </c>
      <c r="CH102" s="39"/>
      <c r="CI102" s="39" t="str">
        <f t="shared" si="237"/>
        <v/>
      </c>
      <c r="CJ102" s="39"/>
      <c r="CK102" s="39" t="str">
        <f t="shared" si="238"/>
        <v/>
      </c>
      <c r="CL102" s="37"/>
    </row>
    <row r="103" spans="1:90" ht="36" customHeight="1" x14ac:dyDescent="0.25">
      <c r="A103" s="20">
        <v>33</v>
      </c>
      <c r="B103" s="20" t="s">
        <v>28</v>
      </c>
      <c r="C103" s="21" t="str">
        <f t="shared" si="316"/>
        <v xml:space="preserve">4 - LE BATIMENT D'ACCUEIL </v>
      </c>
      <c r="D103" s="5" t="str">
        <f t="shared" si="323"/>
        <v>L'aspect intérieur de bâtiment d'accueil</v>
      </c>
      <c r="E103" s="20"/>
      <c r="F103" s="15"/>
      <c r="G103" s="20">
        <f t="shared" ref="G103:G108" si="324">IF(H103="Information et Communication",1,IF(H103="Savoir-faire Savoir-être",2,IF(H103="Confort et hygiène",3,IF(H103="Qualité de la prestation",5,IF(H103="Développement Durable",4)))))</f>
        <v>3</v>
      </c>
      <c r="H103" s="5" t="s">
        <v>136</v>
      </c>
      <c r="I103" s="23">
        <f>IF(G103&lt;&gt;"",MAX(I$1:I102)+1,"")</f>
        <v>84</v>
      </c>
      <c r="J103" s="242" t="s">
        <v>171</v>
      </c>
      <c r="K103" s="243">
        <v>3</v>
      </c>
      <c r="L103" s="244" t="s">
        <v>30</v>
      </c>
      <c r="M103" s="245"/>
      <c r="N103" s="246" t="str">
        <f t="shared" si="317"/>
        <v/>
      </c>
      <c r="O103" s="242" t="s">
        <v>172</v>
      </c>
      <c r="P103" s="348" t="s">
        <v>37</v>
      </c>
      <c r="Q103" s="23"/>
      <c r="R103" s="46"/>
      <c r="S103" s="26">
        <f t="shared" ref="S103:S108" si="325">K103</f>
        <v>3</v>
      </c>
      <c r="T103" s="26">
        <f t="shared" ref="T103:T106" si="326">IF(L103="OUI",1,IF(L103="NON",0,IF(L103="Non Mesuré","",0)))</f>
        <v>1</v>
      </c>
      <c r="U103" s="26">
        <f t="shared" ref="U103:U108" si="327">IF(L103&lt;&gt;"Non Mesuré",S103*T103,"")</f>
        <v>3</v>
      </c>
      <c r="V103" s="26"/>
      <c r="W103" s="26">
        <f t="shared" ref="W103:W108" si="328">IF(L103="Non Mesuré",S103,0)</f>
        <v>0</v>
      </c>
      <c r="X103" s="26"/>
      <c r="Y103" s="26">
        <f t="shared" ref="Y103:Y108" si="329">S103-W103</f>
        <v>3</v>
      </c>
      <c r="Z103" s="50"/>
      <c r="AA103" s="70"/>
      <c r="AB103" s="70"/>
      <c r="AC103" s="28" t="str">
        <f t="shared" si="215"/>
        <v/>
      </c>
      <c r="AD103" s="28"/>
      <c r="AE103" s="28" t="str">
        <f t="shared" si="216"/>
        <v/>
      </c>
      <c r="AF103" s="28"/>
      <c r="AG103" s="28" t="str">
        <f t="shared" si="217"/>
        <v/>
      </c>
      <c r="AH103" s="29"/>
      <c r="AI103" s="30"/>
      <c r="AJ103" s="28"/>
      <c r="AK103" s="28" t="str">
        <f t="shared" si="218"/>
        <v/>
      </c>
      <c r="AL103" s="28"/>
      <c r="AM103" s="28" t="str">
        <f t="shared" si="219"/>
        <v/>
      </c>
      <c r="AN103" s="28"/>
      <c r="AO103" s="28" t="str">
        <f t="shared" si="220"/>
        <v/>
      </c>
      <c r="AP103" s="29"/>
      <c r="AQ103" s="30"/>
      <c r="AR103" s="28"/>
      <c r="AS103" s="28">
        <f t="shared" si="221"/>
        <v>3</v>
      </c>
      <c r="AT103" s="28"/>
      <c r="AU103" s="28">
        <f t="shared" si="222"/>
        <v>0</v>
      </c>
      <c r="AV103" s="28"/>
      <c r="AW103" s="28">
        <f t="shared" si="223"/>
        <v>3</v>
      </c>
      <c r="AX103" s="29"/>
      <c r="AY103" s="30"/>
      <c r="AZ103" s="28"/>
      <c r="BA103" s="28" t="str">
        <f t="shared" si="224"/>
        <v/>
      </c>
      <c r="BB103" s="28"/>
      <c r="BC103" s="28" t="str">
        <f t="shared" si="225"/>
        <v/>
      </c>
      <c r="BD103" s="28"/>
      <c r="BE103" s="28" t="str">
        <f t="shared" si="226"/>
        <v/>
      </c>
      <c r="BF103" s="29"/>
      <c r="BG103" s="30"/>
      <c r="BH103" s="26"/>
      <c r="BI103" s="28" t="str">
        <f t="shared" si="227"/>
        <v/>
      </c>
      <c r="BJ103" s="28"/>
      <c r="BK103" s="28" t="str">
        <f t="shared" si="228"/>
        <v/>
      </c>
      <c r="BL103" s="28"/>
      <c r="BM103" s="28" t="str">
        <f t="shared" si="229"/>
        <v/>
      </c>
      <c r="BN103" s="29"/>
      <c r="BO103" s="30"/>
      <c r="BP103" s="26"/>
      <c r="BQ103" s="28" t="str">
        <f t="shared" si="230"/>
        <v/>
      </c>
      <c r="BR103" s="28"/>
      <c r="BS103" s="28" t="str">
        <f t="shared" si="231"/>
        <v/>
      </c>
      <c r="BT103" s="28"/>
      <c r="BU103" s="28" t="str">
        <f t="shared" si="232"/>
        <v/>
      </c>
      <c r="BV103" s="29"/>
      <c r="BW103" s="30"/>
      <c r="BX103" s="31"/>
      <c r="BY103" s="28" t="str">
        <f t="shared" si="233"/>
        <v/>
      </c>
      <c r="BZ103" s="28"/>
      <c r="CA103" s="28" t="str">
        <f t="shared" si="234"/>
        <v/>
      </c>
      <c r="CB103" s="28"/>
      <c r="CC103" s="28" t="str">
        <f t="shared" si="235"/>
        <v/>
      </c>
      <c r="CD103" s="29"/>
      <c r="CE103" s="25"/>
      <c r="CF103" s="25"/>
      <c r="CG103" s="28">
        <f t="shared" si="236"/>
        <v>3</v>
      </c>
      <c r="CH103" s="28"/>
      <c r="CI103" s="28">
        <f t="shared" si="237"/>
        <v>0</v>
      </c>
      <c r="CJ103" s="28"/>
      <c r="CK103" s="28">
        <f t="shared" si="238"/>
        <v>3</v>
      </c>
      <c r="CL103" s="29"/>
    </row>
    <row r="104" spans="1:90" ht="19.5" customHeight="1" x14ac:dyDescent="0.25">
      <c r="A104" s="20">
        <v>33</v>
      </c>
      <c r="B104" s="20" t="s">
        <v>28</v>
      </c>
      <c r="C104" s="21" t="str">
        <f t="shared" si="316"/>
        <v xml:space="preserve">4 - LE BATIMENT D'ACCUEIL </v>
      </c>
      <c r="D104" s="5" t="str">
        <f t="shared" si="323"/>
        <v>L'aspect intérieur de bâtiment d'accueil</v>
      </c>
      <c r="E104" s="20"/>
      <c r="F104" s="15"/>
      <c r="G104" s="20">
        <f t="shared" si="324"/>
        <v>3</v>
      </c>
      <c r="H104" s="22" t="s">
        <v>136</v>
      </c>
      <c r="I104" s="23">
        <f>IF(G104&lt;&gt;"",MAX(I$1:I103)+1,"")</f>
        <v>85</v>
      </c>
      <c r="J104" s="252" t="s">
        <v>173</v>
      </c>
      <c r="K104" s="253">
        <v>3</v>
      </c>
      <c r="L104" s="254" t="s">
        <v>30</v>
      </c>
      <c r="M104" s="255"/>
      <c r="N104" s="256" t="str">
        <f t="shared" si="317"/>
        <v/>
      </c>
      <c r="O104" s="252"/>
      <c r="P104" s="348" t="s">
        <v>37</v>
      </c>
      <c r="Q104" s="23"/>
      <c r="R104" s="46"/>
      <c r="S104" s="26">
        <f t="shared" si="325"/>
        <v>3</v>
      </c>
      <c r="T104" s="26">
        <f t="shared" si="326"/>
        <v>1</v>
      </c>
      <c r="U104" s="26">
        <f t="shared" si="327"/>
        <v>3</v>
      </c>
      <c r="V104" s="26"/>
      <c r="W104" s="26">
        <f t="shared" si="328"/>
        <v>0</v>
      </c>
      <c r="X104" s="26"/>
      <c r="Y104" s="26">
        <f t="shared" si="329"/>
        <v>3</v>
      </c>
      <c r="Z104" s="26"/>
      <c r="AA104" s="27"/>
      <c r="AB104" s="27"/>
      <c r="AC104" s="28" t="str">
        <f t="shared" si="215"/>
        <v/>
      </c>
      <c r="AD104" s="28"/>
      <c r="AE104" s="28" t="str">
        <f t="shared" si="216"/>
        <v/>
      </c>
      <c r="AF104" s="28"/>
      <c r="AG104" s="28" t="str">
        <f t="shared" si="217"/>
        <v/>
      </c>
      <c r="AH104" s="29"/>
      <c r="AI104" s="30"/>
      <c r="AJ104" s="28"/>
      <c r="AK104" s="28" t="str">
        <f t="shared" si="218"/>
        <v/>
      </c>
      <c r="AL104" s="28"/>
      <c r="AM104" s="28" t="str">
        <f t="shared" si="219"/>
        <v/>
      </c>
      <c r="AN104" s="28"/>
      <c r="AO104" s="28" t="str">
        <f t="shared" si="220"/>
        <v/>
      </c>
      <c r="AP104" s="29"/>
      <c r="AQ104" s="30"/>
      <c r="AR104" s="28"/>
      <c r="AS104" s="28">
        <f t="shared" si="221"/>
        <v>3</v>
      </c>
      <c r="AT104" s="28"/>
      <c r="AU104" s="28">
        <f t="shared" si="222"/>
        <v>0</v>
      </c>
      <c r="AV104" s="28"/>
      <c r="AW104" s="28">
        <f t="shared" si="223"/>
        <v>3</v>
      </c>
      <c r="AX104" s="29"/>
      <c r="AY104" s="30"/>
      <c r="AZ104" s="28"/>
      <c r="BA104" s="28" t="str">
        <f t="shared" si="224"/>
        <v/>
      </c>
      <c r="BB104" s="28"/>
      <c r="BC104" s="28" t="str">
        <f t="shared" si="225"/>
        <v/>
      </c>
      <c r="BD104" s="28"/>
      <c r="BE104" s="28" t="str">
        <f t="shared" si="226"/>
        <v/>
      </c>
      <c r="BF104" s="29"/>
      <c r="BG104" s="30"/>
      <c r="BH104" s="26"/>
      <c r="BI104" s="28" t="str">
        <f t="shared" si="227"/>
        <v/>
      </c>
      <c r="BJ104" s="28"/>
      <c r="BK104" s="28" t="str">
        <f t="shared" si="228"/>
        <v/>
      </c>
      <c r="BL104" s="28"/>
      <c r="BM104" s="28" t="str">
        <f t="shared" si="229"/>
        <v/>
      </c>
      <c r="BN104" s="29"/>
      <c r="BO104" s="30"/>
      <c r="BP104" s="26"/>
      <c r="BQ104" s="28" t="str">
        <f t="shared" si="230"/>
        <v/>
      </c>
      <c r="BR104" s="28"/>
      <c r="BS104" s="28" t="str">
        <f t="shared" si="231"/>
        <v/>
      </c>
      <c r="BT104" s="28"/>
      <c r="BU104" s="28" t="str">
        <f t="shared" si="232"/>
        <v/>
      </c>
      <c r="BV104" s="29"/>
      <c r="BW104" s="30"/>
      <c r="BX104" s="31"/>
      <c r="BY104" s="28" t="str">
        <f t="shared" si="233"/>
        <v/>
      </c>
      <c r="BZ104" s="28"/>
      <c r="CA104" s="28" t="str">
        <f t="shared" si="234"/>
        <v/>
      </c>
      <c r="CB104" s="28"/>
      <c r="CC104" s="28" t="str">
        <f t="shared" si="235"/>
        <v/>
      </c>
      <c r="CD104" s="29"/>
      <c r="CE104" s="25"/>
      <c r="CF104" s="25"/>
      <c r="CG104" s="28">
        <f t="shared" si="236"/>
        <v>3</v>
      </c>
      <c r="CH104" s="28"/>
      <c r="CI104" s="28">
        <f t="shared" si="237"/>
        <v>0</v>
      </c>
      <c r="CJ104" s="28"/>
      <c r="CK104" s="28">
        <f t="shared" si="238"/>
        <v>3</v>
      </c>
      <c r="CL104" s="29"/>
    </row>
    <row r="105" spans="1:90" ht="49.5" customHeight="1" x14ac:dyDescent="0.25">
      <c r="A105" s="20">
        <v>33</v>
      </c>
      <c r="B105" s="20" t="s">
        <v>28</v>
      </c>
      <c r="C105" s="21" t="str">
        <f t="shared" si="316"/>
        <v xml:space="preserve">4 - LE BATIMENT D'ACCUEIL </v>
      </c>
      <c r="D105" s="5" t="str">
        <f t="shared" si="323"/>
        <v>L'aspect intérieur de bâtiment d'accueil</v>
      </c>
      <c r="E105" s="20"/>
      <c r="F105" s="15"/>
      <c r="G105" s="20">
        <f t="shared" si="324"/>
        <v>3</v>
      </c>
      <c r="H105" s="22" t="s">
        <v>136</v>
      </c>
      <c r="I105" s="23">
        <f>IF(G105&lt;&gt;"",MAX(I$1:I104)+1,"")</f>
        <v>86</v>
      </c>
      <c r="J105" s="252" t="s">
        <v>174</v>
      </c>
      <c r="K105" s="253">
        <v>3</v>
      </c>
      <c r="L105" s="254" t="s">
        <v>30</v>
      </c>
      <c r="M105" s="255"/>
      <c r="N105" s="256" t="str">
        <f t="shared" si="317"/>
        <v/>
      </c>
      <c r="O105" s="252" t="s">
        <v>175</v>
      </c>
      <c r="P105" s="348" t="s">
        <v>37</v>
      </c>
      <c r="Q105" s="23"/>
      <c r="R105" s="46"/>
      <c r="S105" s="26">
        <f t="shared" si="325"/>
        <v>3</v>
      </c>
      <c r="T105" s="26">
        <f t="shared" si="326"/>
        <v>1</v>
      </c>
      <c r="U105" s="26">
        <f t="shared" si="327"/>
        <v>3</v>
      </c>
      <c r="V105" s="26"/>
      <c r="W105" s="26">
        <f t="shared" si="328"/>
        <v>0</v>
      </c>
      <c r="X105" s="26"/>
      <c r="Y105" s="26">
        <f t="shared" si="329"/>
        <v>3</v>
      </c>
      <c r="Z105" s="68"/>
      <c r="AA105" s="69"/>
      <c r="AB105" s="69"/>
      <c r="AC105" s="28" t="str">
        <f t="shared" si="215"/>
        <v/>
      </c>
      <c r="AD105" s="28"/>
      <c r="AE105" s="28" t="str">
        <f t="shared" si="216"/>
        <v/>
      </c>
      <c r="AF105" s="28"/>
      <c r="AG105" s="28" t="str">
        <f t="shared" si="217"/>
        <v/>
      </c>
      <c r="AH105" s="29"/>
      <c r="AI105" s="30"/>
      <c r="AJ105" s="28"/>
      <c r="AK105" s="28" t="str">
        <f t="shared" si="218"/>
        <v/>
      </c>
      <c r="AL105" s="28"/>
      <c r="AM105" s="28" t="str">
        <f t="shared" si="219"/>
        <v/>
      </c>
      <c r="AN105" s="28"/>
      <c r="AO105" s="28" t="str">
        <f t="shared" si="220"/>
        <v/>
      </c>
      <c r="AP105" s="29"/>
      <c r="AQ105" s="30"/>
      <c r="AR105" s="28"/>
      <c r="AS105" s="28">
        <f t="shared" si="221"/>
        <v>3</v>
      </c>
      <c r="AT105" s="28"/>
      <c r="AU105" s="28">
        <f t="shared" si="222"/>
        <v>0</v>
      </c>
      <c r="AV105" s="28"/>
      <c r="AW105" s="28">
        <f t="shared" si="223"/>
        <v>3</v>
      </c>
      <c r="AX105" s="29"/>
      <c r="AY105" s="30"/>
      <c r="AZ105" s="28"/>
      <c r="BA105" s="28" t="str">
        <f t="shared" si="224"/>
        <v/>
      </c>
      <c r="BB105" s="28"/>
      <c r="BC105" s="28" t="str">
        <f t="shared" si="225"/>
        <v/>
      </c>
      <c r="BD105" s="28"/>
      <c r="BE105" s="28" t="str">
        <f t="shared" si="226"/>
        <v/>
      </c>
      <c r="BF105" s="29"/>
      <c r="BG105" s="30"/>
      <c r="BH105" s="26"/>
      <c r="BI105" s="28" t="str">
        <f t="shared" si="227"/>
        <v/>
      </c>
      <c r="BJ105" s="28"/>
      <c r="BK105" s="28" t="str">
        <f t="shared" si="228"/>
        <v/>
      </c>
      <c r="BL105" s="28"/>
      <c r="BM105" s="28" t="str">
        <f t="shared" si="229"/>
        <v/>
      </c>
      <c r="BN105" s="29"/>
      <c r="BO105" s="30"/>
      <c r="BP105" s="26"/>
      <c r="BQ105" s="28" t="str">
        <f t="shared" si="230"/>
        <v/>
      </c>
      <c r="BR105" s="28"/>
      <c r="BS105" s="28" t="str">
        <f t="shared" si="231"/>
        <v/>
      </c>
      <c r="BT105" s="28"/>
      <c r="BU105" s="28" t="str">
        <f t="shared" si="232"/>
        <v/>
      </c>
      <c r="BV105" s="29"/>
      <c r="BW105" s="30"/>
      <c r="BX105" s="31"/>
      <c r="BY105" s="28" t="str">
        <f t="shared" si="233"/>
        <v/>
      </c>
      <c r="BZ105" s="28"/>
      <c r="CA105" s="28" t="str">
        <f t="shared" si="234"/>
        <v/>
      </c>
      <c r="CB105" s="28"/>
      <c r="CC105" s="28" t="str">
        <f t="shared" si="235"/>
        <v/>
      </c>
      <c r="CD105" s="29"/>
      <c r="CE105" s="25"/>
      <c r="CF105" s="25"/>
      <c r="CG105" s="28">
        <f t="shared" si="236"/>
        <v>3</v>
      </c>
      <c r="CH105" s="28"/>
      <c r="CI105" s="28">
        <f t="shared" si="237"/>
        <v>0</v>
      </c>
      <c r="CJ105" s="28"/>
      <c r="CK105" s="28">
        <f t="shared" si="238"/>
        <v>3</v>
      </c>
      <c r="CL105" s="29"/>
    </row>
    <row r="106" spans="1:90" ht="36" customHeight="1" x14ac:dyDescent="0.25">
      <c r="A106" s="2">
        <v>31</v>
      </c>
      <c r="B106" s="2" t="s">
        <v>28</v>
      </c>
      <c r="C106" s="21" t="str">
        <f t="shared" si="316"/>
        <v xml:space="preserve">4 - LE BATIMENT D'ACCUEIL </v>
      </c>
      <c r="D106" s="5" t="str">
        <f t="shared" si="323"/>
        <v>L'aspect intérieur de bâtiment d'accueil</v>
      </c>
      <c r="E106" s="2"/>
      <c r="F106" s="15"/>
      <c r="G106" s="20">
        <f t="shared" si="324"/>
        <v>3</v>
      </c>
      <c r="H106" s="22" t="s">
        <v>136</v>
      </c>
      <c r="I106" s="23">
        <f>IF(G106&lt;&gt;"",MAX(I$1:I105)+1,"")</f>
        <v>87</v>
      </c>
      <c r="J106" s="252" t="s">
        <v>176</v>
      </c>
      <c r="K106" s="253">
        <v>3</v>
      </c>
      <c r="L106" s="254" t="s">
        <v>30</v>
      </c>
      <c r="M106" s="255"/>
      <c r="N106" s="256" t="str">
        <f t="shared" si="317"/>
        <v/>
      </c>
      <c r="O106" s="252" t="s">
        <v>177</v>
      </c>
      <c r="P106" s="348" t="s">
        <v>37</v>
      </c>
      <c r="Q106" s="67"/>
      <c r="R106" s="41"/>
      <c r="S106" s="26">
        <f t="shared" si="325"/>
        <v>3</v>
      </c>
      <c r="T106" s="26">
        <f t="shared" si="326"/>
        <v>1</v>
      </c>
      <c r="U106" s="26">
        <f t="shared" si="327"/>
        <v>3</v>
      </c>
      <c r="V106" s="26"/>
      <c r="W106" s="26">
        <f t="shared" si="328"/>
        <v>0</v>
      </c>
      <c r="X106" s="26"/>
      <c r="Y106" s="26">
        <f t="shared" si="329"/>
        <v>3</v>
      </c>
      <c r="Z106" s="34"/>
      <c r="AA106" s="36"/>
      <c r="AB106" s="36"/>
      <c r="AC106" s="28" t="str">
        <f t="shared" si="215"/>
        <v/>
      </c>
      <c r="AD106" s="28"/>
      <c r="AE106" s="28" t="str">
        <f t="shared" si="216"/>
        <v/>
      </c>
      <c r="AF106" s="28"/>
      <c r="AG106" s="28" t="str">
        <f t="shared" si="217"/>
        <v/>
      </c>
      <c r="AH106" s="29"/>
      <c r="AI106" s="30"/>
      <c r="AJ106" s="28"/>
      <c r="AK106" s="28" t="str">
        <f t="shared" si="218"/>
        <v/>
      </c>
      <c r="AL106" s="28"/>
      <c r="AM106" s="28" t="str">
        <f t="shared" si="219"/>
        <v/>
      </c>
      <c r="AN106" s="28"/>
      <c r="AO106" s="28" t="str">
        <f t="shared" si="220"/>
        <v/>
      </c>
      <c r="AP106" s="29"/>
      <c r="AQ106" s="30"/>
      <c r="AR106" s="28"/>
      <c r="AS106" s="28">
        <f t="shared" si="221"/>
        <v>3</v>
      </c>
      <c r="AT106" s="28"/>
      <c r="AU106" s="28">
        <f t="shared" si="222"/>
        <v>0</v>
      </c>
      <c r="AV106" s="28"/>
      <c r="AW106" s="28">
        <f t="shared" si="223"/>
        <v>3</v>
      </c>
      <c r="AX106" s="29"/>
      <c r="AY106" s="30"/>
      <c r="AZ106" s="28"/>
      <c r="BA106" s="28" t="str">
        <f t="shared" si="224"/>
        <v/>
      </c>
      <c r="BB106" s="28"/>
      <c r="BC106" s="28" t="str">
        <f t="shared" si="225"/>
        <v/>
      </c>
      <c r="BD106" s="28"/>
      <c r="BE106" s="28" t="str">
        <f t="shared" si="226"/>
        <v/>
      </c>
      <c r="BF106" s="29"/>
      <c r="BG106" s="30"/>
      <c r="BH106" s="26"/>
      <c r="BI106" s="28" t="str">
        <f t="shared" si="227"/>
        <v/>
      </c>
      <c r="BJ106" s="28"/>
      <c r="BK106" s="28" t="str">
        <f t="shared" si="228"/>
        <v/>
      </c>
      <c r="BL106" s="28"/>
      <c r="BM106" s="28" t="str">
        <f t="shared" si="229"/>
        <v/>
      </c>
      <c r="BN106" s="29"/>
      <c r="BO106" s="30"/>
      <c r="BP106" s="26"/>
      <c r="BQ106" s="28">
        <f t="shared" si="230"/>
        <v>3</v>
      </c>
      <c r="BR106" s="28"/>
      <c r="BS106" s="28">
        <f t="shared" si="231"/>
        <v>0</v>
      </c>
      <c r="BT106" s="28"/>
      <c r="BU106" s="28">
        <f t="shared" si="232"/>
        <v>3</v>
      </c>
      <c r="BV106" s="29"/>
      <c r="BW106" s="30"/>
      <c r="BX106" s="31"/>
      <c r="BY106" s="28" t="str">
        <f t="shared" si="233"/>
        <v/>
      </c>
      <c r="BZ106" s="28"/>
      <c r="CA106" s="28" t="str">
        <f t="shared" si="234"/>
        <v/>
      </c>
      <c r="CB106" s="28"/>
      <c r="CC106" s="28" t="str">
        <f t="shared" si="235"/>
        <v/>
      </c>
      <c r="CD106" s="29"/>
      <c r="CE106" s="25"/>
      <c r="CF106" s="25"/>
      <c r="CG106" s="28" t="str">
        <f t="shared" si="236"/>
        <v/>
      </c>
      <c r="CH106" s="28"/>
      <c r="CI106" s="28" t="str">
        <f t="shared" si="237"/>
        <v/>
      </c>
      <c r="CJ106" s="28"/>
      <c r="CK106" s="28" t="str">
        <f t="shared" si="238"/>
        <v/>
      </c>
      <c r="CL106" s="29"/>
    </row>
    <row r="107" spans="1:90" ht="19.5" customHeight="1" x14ac:dyDescent="0.25">
      <c r="A107" s="20">
        <v>31</v>
      </c>
      <c r="B107" s="2" t="s">
        <v>28</v>
      </c>
      <c r="C107" s="21" t="str">
        <f t="shared" si="316"/>
        <v xml:space="preserve">4 - LE BATIMENT D'ACCUEIL </v>
      </c>
      <c r="D107" s="5" t="str">
        <f t="shared" si="323"/>
        <v>L'aspect intérieur de bâtiment d'accueil</v>
      </c>
      <c r="E107" s="71"/>
      <c r="F107" s="15"/>
      <c r="G107" s="20">
        <f t="shared" si="324"/>
        <v>3</v>
      </c>
      <c r="H107" s="22" t="s">
        <v>136</v>
      </c>
      <c r="I107" s="23">
        <f>IF(G107&lt;&gt;"",MAX(I$1:I106)+1,"")</f>
        <v>88</v>
      </c>
      <c r="J107" s="252" t="s">
        <v>544</v>
      </c>
      <c r="K107" s="253">
        <v>3</v>
      </c>
      <c r="L107" s="254" t="s">
        <v>39</v>
      </c>
      <c r="M107" s="255"/>
      <c r="N107" s="256" t="str">
        <f t="shared" si="317"/>
        <v/>
      </c>
      <c r="O107" s="252"/>
      <c r="P107" s="348" t="s">
        <v>37</v>
      </c>
      <c r="Q107" s="23"/>
      <c r="R107" s="46"/>
      <c r="S107" s="26">
        <f t="shared" si="325"/>
        <v>3</v>
      </c>
      <c r="T107" s="26">
        <f t="shared" ref="T107:T108" si="330">IF(L107="Très Satisfaisant",1,IF(L107="Satisfaisant",0.75,IF(L107="Insatisfaisant",0.25,IF(L107="Très Insatisfaisant",0,IF(L107="Non Mesuré","",0)))))</f>
        <v>1</v>
      </c>
      <c r="U107" s="26">
        <f t="shared" si="327"/>
        <v>3</v>
      </c>
      <c r="V107" s="26"/>
      <c r="W107" s="26">
        <f t="shared" si="328"/>
        <v>0</v>
      </c>
      <c r="X107" s="26"/>
      <c r="Y107" s="26">
        <f t="shared" si="329"/>
        <v>3</v>
      </c>
      <c r="Z107" s="26"/>
      <c r="AA107" s="27"/>
      <c r="AB107" s="27"/>
      <c r="AC107" s="28" t="str">
        <f t="shared" si="215"/>
        <v/>
      </c>
      <c r="AD107" s="28"/>
      <c r="AE107" s="28" t="str">
        <f t="shared" si="216"/>
        <v/>
      </c>
      <c r="AF107" s="28"/>
      <c r="AG107" s="28" t="str">
        <f t="shared" si="217"/>
        <v/>
      </c>
      <c r="AH107" s="29"/>
      <c r="AI107" s="30"/>
      <c r="AJ107" s="28"/>
      <c r="AK107" s="28" t="str">
        <f t="shared" si="218"/>
        <v/>
      </c>
      <c r="AL107" s="28"/>
      <c r="AM107" s="28" t="str">
        <f t="shared" si="219"/>
        <v/>
      </c>
      <c r="AN107" s="28"/>
      <c r="AO107" s="28" t="str">
        <f t="shared" si="220"/>
        <v/>
      </c>
      <c r="AP107" s="29"/>
      <c r="AQ107" s="30"/>
      <c r="AR107" s="28"/>
      <c r="AS107" s="28">
        <f t="shared" si="221"/>
        <v>3</v>
      </c>
      <c r="AT107" s="28"/>
      <c r="AU107" s="28">
        <f t="shared" si="222"/>
        <v>0</v>
      </c>
      <c r="AV107" s="28"/>
      <c r="AW107" s="28">
        <f t="shared" si="223"/>
        <v>3</v>
      </c>
      <c r="AX107" s="29"/>
      <c r="AY107" s="30"/>
      <c r="AZ107" s="28"/>
      <c r="BA107" s="28" t="str">
        <f t="shared" si="224"/>
        <v/>
      </c>
      <c r="BB107" s="28"/>
      <c r="BC107" s="28" t="str">
        <f t="shared" si="225"/>
        <v/>
      </c>
      <c r="BD107" s="28"/>
      <c r="BE107" s="28" t="str">
        <f t="shared" si="226"/>
        <v/>
      </c>
      <c r="BF107" s="29"/>
      <c r="BG107" s="30"/>
      <c r="BH107" s="26"/>
      <c r="BI107" s="28" t="str">
        <f t="shared" si="227"/>
        <v/>
      </c>
      <c r="BJ107" s="28"/>
      <c r="BK107" s="28" t="str">
        <f t="shared" si="228"/>
        <v/>
      </c>
      <c r="BL107" s="28"/>
      <c r="BM107" s="28" t="str">
        <f t="shared" si="229"/>
        <v/>
      </c>
      <c r="BN107" s="29"/>
      <c r="BO107" s="30"/>
      <c r="BP107" s="26"/>
      <c r="BQ107" s="28">
        <f t="shared" si="230"/>
        <v>3</v>
      </c>
      <c r="BR107" s="28"/>
      <c r="BS107" s="28">
        <f t="shared" si="231"/>
        <v>0</v>
      </c>
      <c r="BT107" s="28"/>
      <c r="BU107" s="28">
        <f t="shared" si="232"/>
        <v>3</v>
      </c>
      <c r="BV107" s="29"/>
      <c r="BW107" s="30"/>
      <c r="BX107" s="31"/>
      <c r="BY107" s="28" t="str">
        <f t="shared" si="233"/>
        <v/>
      </c>
      <c r="BZ107" s="28"/>
      <c r="CA107" s="28" t="str">
        <f t="shared" si="234"/>
        <v/>
      </c>
      <c r="CB107" s="28"/>
      <c r="CC107" s="28" t="str">
        <f t="shared" si="235"/>
        <v/>
      </c>
      <c r="CD107" s="29"/>
      <c r="CE107" s="25"/>
      <c r="CF107" s="25"/>
      <c r="CG107" s="28" t="str">
        <f t="shared" si="236"/>
        <v/>
      </c>
      <c r="CH107" s="28"/>
      <c r="CI107" s="28" t="str">
        <f t="shared" si="237"/>
        <v/>
      </c>
      <c r="CJ107" s="28"/>
      <c r="CK107" s="28" t="str">
        <f t="shared" si="238"/>
        <v/>
      </c>
      <c r="CL107" s="29"/>
    </row>
    <row r="108" spans="1:90" ht="19.5" customHeight="1" x14ac:dyDescent="0.25">
      <c r="A108" s="20">
        <v>32</v>
      </c>
      <c r="B108" s="20" t="s">
        <v>36</v>
      </c>
      <c r="C108" s="21" t="str">
        <f t="shared" si="316"/>
        <v xml:space="preserve">4 - LE BATIMENT D'ACCUEIL </v>
      </c>
      <c r="D108" s="5" t="str">
        <f t="shared" si="323"/>
        <v>L'aspect intérieur de bâtiment d'accueil</v>
      </c>
      <c r="E108" s="71"/>
      <c r="F108" s="15"/>
      <c r="G108" s="20">
        <f t="shared" si="324"/>
        <v>3</v>
      </c>
      <c r="H108" s="22" t="s">
        <v>136</v>
      </c>
      <c r="I108" s="23">
        <f>IF(G108&lt;&gt;"",MAX(I$1:I107)+1,"")</f>
        <v>89</v>
      </c>
      <c r="J108" s="247" t="s">
        <v>545</v>
      </c>
      <c r="K108" s="248">
        <v>3</v>
      </c>
      <c r="L108" s="249" t="s">
        <v>39</v>
      </c>
      <c r="M108" s="250"/>
      <c r="N108" s="251" t="str">
        <f t="shared" si="317"/>
        <v/>
      </c>
      <c r="O108" s="247"/>
      <c r="P108" s="348" t="s">
        <v>37</v>
      </c>
      <c r="Q108" s="23"/>
      <c r="R108" s="46"/>
      <c r="S108" s="26">
        <f t="shared" si="325"/>
        <v>3</v>
      </c>
      <c r="T108" s="26">
        <f t="shared" si="330"/>
        <v>1</v>
      </c>
      <c r="U108" s="26">
        <f t="shared" si="327"/>
        <v>3</v>
      </c>
      <c r="V108" s="26"/>
      <c r="W108" s="26">
        <f t="shared" si="328"/>
        <v>0</v>
      </c>
      <c r="X108" s="26"/>
      <c r="Y108" s="26">
        <f t="shared" si="329"/>
        <v>3</v>
      </c>
      <c r="Z108" s="60"/>
      <c r="AA108" s="63"/>
      <c r="AB108" s="63"/>
      <c r="AC108" s="28" t="str">
        <f t="shared" si="215"/>
        <v/>
      </c>
      <c r="AD108" s="28"/>
      <c r="AE108" s="28" t="str">
        <f t="shared" si="216"/>
        <v/>
      </c>
      <c r="AF108" s="28"/>
      <c r="AG108" s="28" t="str">
        <f t="shared" si="217"/>
        <v/>
      </c>
      <c r="AH108" s="29"/>
      <c r="AI108" s="30"/>
      <c r="AJ108" s="28"/>
      <c r="AK108" s="28" t="str">
        <f t="shared" si="218"/>
        <v/>
      </c>
      <c r="AL108" s="28"/>
      <c r="AM108" s="28" t="str">
        <f t="shared" si="219"/>
        <v/>
      </c>
      <c r="AN108" s="28"/>
      <c r="AO108" s="28" t="str">
        <f t="shared" si="220"/>
        <v/>
      </c>
      <c r="AP108" s="29"/>
      <c r="AQ108" s="30"/>
      <c r="AR108" s="28"/>
      <c r="AS108" s="28">
        <f t="shared" si="221"/>
        <v>3</v>
      </c>
      <c r="AT108" s="28"/>
      <c r="AU108" s="28">
        <f t="shared" si="222"/>
        <v>0</v>
      </c>
      <c r="AV108" s="28"/>
      <c r="AW108" s="28">
        <f t="shared" si="223"/>
        <v>3</v>
      </c>
      <c r="AX108" s="29"/>
      <c r="AY108" s="30"/>
      <c r="AZ108" s="28"/>
      <c r="BA108" s="28" t="str">
        <f t="shared" si="224"/>
        <v/>
      </c>
      <c r="BB108" s="28"/>
      <c r="BC108" s="28" t="str">
        <f t="shared" si="225"/>
        <v/>
      </c>
      <c r="BD108" s="28"/>
      <c r="BE108" s="28" t="str">
        <f t="shared" si="226"/>
        <v/>
      </c>
      <c r="BF108" s="29"/>
      <c r="BG108" s="30"/>
      <c r="BH108" s="26"/>
      <c r="BI108" s="28" t="str">
        <f t="shared" si="227"/>
        <v/>
      </c>
      <c r="BJ108" s="28"/>
      <c r="BK108" s="28" t="str">
        <f t="shared" si="228"/>
        <v/>
      </c>
      <c r="BL108" s="28"/>
      <c r="BM108" s="28" t="str">
        <f t="shared" si="229"/>
        <v/>
      </c>
      <c r="BN108" s="29"/>
      <c r="BO108" s="30"/>
      <c r="BP108" s="26"/>
      <c r="BQ108" s="28" t="str">
        <f t="shared" si="230"/>
        <v/>
      </c>
      <c r="BR108" s="28"/>
      <c r="BS108" s="28" t="str">
        <f t="shared" si="231"/>
        <v/>
      </c>
      <c r="BT108" s="28"/>
      <c r="BU108" s="28" t="str">
        <f t="shared" si="232"/>
        <v/>
      </c>
      <c r="BV108" s="29"/>
      <c r="BW108" s="30"/>
      <c r="BX108" s="31"/>
      <c r="BY108" s="28">
        <f t="shared" si="233"/>
        <v>3</v>
      </c>
      <c r="BZ108" s="28"/>
      <c r="CA108" s="28">
        <f t="shared" si="234"/>
        <v>0</v>
      </c>
      <c r="CB108" s="28"/>
      <c r="CC108" s="28">
        <f t="shared" si="235"/>
        <v>3</v>
      </c>
      <c r="CD108" s="29"/>
      <c r="CE108" s="25"/>
      <c r="CF108" s="25"/>
      <c r="CG108" s="28" t="str">
        <f t="shared" si="236"/>
        <v/>
      </c>
      <c r="CH108" s="28"/>
      <c r="CI108" s="28" t="str">
        <f t="shared" si="237"/>
        <v/>
      </c>
      <c r="CJ108" s="28"/>
      <c r="CK108" s="28" t="str">
        <f t="shared" si="238"/>
        <v/>
      </c>
      <c r="CL108" s="29"/>
    </row>
    <row r="109" spans="1:90" s="237" customFormat="1" ht="33.75" customHeight="1" x14ac:dyDescent="0.25">
      <c r="A109" s="20"/>
      <c r="B109" s="20"/>
      <c r="C109" s="21" t="str">
        <f>J109</f>
        <v xml:space="preserve">5  L'ACCUEIL DU CLIENT - LA PRISE EN CHARGE DURANT LE SEJOUR - LE DEPART </v>
      </c>
      <c r="D109" s="5"/>
      <c r="E109" s="66"/>
      <c r="F109" s="21"/>
      <c r="G109" s="20"/>
      <c r="H109" s="22"/>
      <c r="I109" s="23" t="str">
        <f>IF(G109&lt;&gt;"",MAX(I$1:I108)+1,"")</f>
        <v/>
      </c>
      <c r="J109" s="331" t="s">
        <v>811</v>
      </c>
      <c r="K109" s="339" t="s">
        <v>2</v>
      </c>
      <c r="L109" s="329" t="s">
        <v>3</v>
      </c>
      <c r="M109" s="330" t="s">
        <v>656</v>
      </c>
      <c r="N109" s="331" t="s">
        <v>4</v>
      </c>
      <c r="O109" s="327" t="s">
        <v>4</v>
      </c>
      <c r="P109" s="349" t="s">
        <v>778</v>
      </c>
      <c r="Q109" s="23"/>
      <c r="R109" s="46"/>
      <c r="S109" s="26"/>
      <c r="T109" s="26"/>
      <c r="U109" s="26"/>
      <c r="V109" s="26">
        <f>SUM(U98:U108)</f>
        <v>25</v>
      </c>
      <c r="W109" s="31"/>
      <c r="X109" s="26">
        <f>SUM(W98:W108)</f>
        <v>0</v>
      </c>
      <c r="Y109" s="31"/>
      <c r="Z109" s="26">
        <f>SUM(Y98:Y108)</f>
        <v>25</v>
      </c>
      <c r="AA109" s="27">
        <f>V109/Z109</f>
        <v>1</v>
      </c>
      <c r="AB109" s="63"/>
      <c r="AC109" s="28" t="str">
        <f t="shared" si="215"/>
        <v/>
      </c>
      <c r="AD109" s="28"/>
      <c r="AE109" s="28" t="str">
        <f t="shared" si="216"/>
        <v/>
      </c>
      <c r="AF109" s="28"/>
      <c r="AG109" s="28" t="str">
        <f t="shared" si="217"/>
        <v/>
      </c>
      <c r="AH109" s="29"/>
      <c r="AI109" s="30"/>
      <c r="AJ109" s="28"/>
      <c r="AK109" s="28" t="str">
        <f t="shared" si="218"/>
        <v/>
      </c>
      <c r="AL109" s="28"/>
      <c r="AM109" s="28" t="str">
        <f t="shared" si="219"/>
        <v/>
      </c>
      <c r="AN109" s="28"/>
      <c r="AO109" s="28" t="str">
        <f t="shared" si="220"/>
        <v/>
      </c>
      <c r="AP109" s="29"/>
      <c r="AQ109" s="30"/>
      <c r="AR109" s="28"/>
      <c r="AS109" s="28" t="str">
        <f t="shared" si="221"/>
        <v/>
      </c>
      <c r="AT109" s="28"/>
      <c r="AU109" s="28" t="str">
        <f t="shared" si="222"/>
        <v/>
      </c>
      <c r="AV109" s="28"/>
      <c r="AW109" s="28" t="str">
        <f t="shared" si="223"/>
        <v/>
      </c>
      <c r="AX109" s="29"/>
      <c r="AY109" s="30"/>
      <c r="AZ109" s="28"/>
      <c r="BA109" s="28" t="str">
        <f t="shared" si="224"/>
        <v/>
      </c>
      <c r="BB109" s="28"/>
      <c r="BC109" s="28" t="str">
        <f t="shared" si="225"/>
        <v/>
      </c>
      <c r="BD109" s="28"/>
      <c r="BE109" s="28" t="str">
        <f t="shared" si="226"/>
        <v/>
      </c>
      <c r="BF109" s="29"/>
      <c r="BG109" s="30"/>
      <c r="BH109" s="26"/>
      <c r="BI109" s="28" t="str">
        <f t="shared" si="227"/>
        <v/>
      </c>
      <c r="BJ109" s="28"/>
      <c r="BK109" s="28" t="str">
        <f t="shared" si="228"/>
        <v/>
      </c>
      <c r="BL109" s="28"/>
      <c r="BM109" s="28" t="str">
        <f t="shared" si="229"/>
        <v/>
      </c>
      <c r="BN109" s="29"/>
      <c r="BO109" s="30"/>
      <c r="BP109" s="26"/>
      <c r="BQ109" s="28" t="str">
        <f t="shared" si="230"/>
        <v/>
      </c>
      <c r="BR109" s="28"/>
      <c r="BS109" s="28" t="str">
        <f t="shared" si="231"/>
        <v/>
      </c>
      <c r="BT109" s="28"/>
      <c r="BU109" s="28" t="str">
        <f t="shared" si="232"/>
        <v/>
      </c>
      <c r="BV109" s="29"/>
      <c r="BW109" s="30"/>
      <c r="BX109" s="31"/>
      <c r="BY109" s="28" t="str">
        <f t="shared" si="233"/>
        <v/>
      </c>
      <c r="BZ109" s="28"/>
      <c r="CA109" s="28" t="str">
        <f t="shared" si="234"/>
        <v/>
      </c>
      <c r="CB109" s="28"/>
      <c r="CC109" s="28" t="str">
        <f t="shared" si="235"/>
        <v/>
      </c>
      <c r="CD109" s="29"/>
      <c r="CE109" s="25"/>
      <c r="CF109" s="25"/>
      <c r="CG109" s="28" t="str">
        <f t="shared" si="236"/>
        <v/>
      </c>
      <c r="CH109" s="28"/>
      <c r="CI109" s="28" t="str">
        <f t="shared" si="237"/>
        <v/>
      </c>
      <c r="CJ109" s="28"/>
      <c r="CK109" s="28" t="str">
        <f t="shared" si="238"/>
        <v/>
      </c>
      <c r="CL109" s="29"/>
    </row>
    <row r="110" spans="1:90" s="238" customFormat="1" ht="27" customHeight="1" x14ac:dyDescent="0.25">
      <c r="A110" s="20"/>
      <c r="B110" s="20" t="s">
        <v>28</v>
      </c>
      <c r="C110" s="21" t="str">
        <f t="shared" ref="C110:C139" si="331">J$109</f>
        <v xml:space="preserve">5  L'ACCUEIL DU CLIENT - LA PRISE EN CHARGE DURANT LE SEJOUR - LE DEPART </v>
      </c>
      <c r="D110" s="5" t="str">
        <f t="shared" ref="D110:D122" si="332">J$110</f>
        <v>La prise en charge du client à l'arrivée</v>
      </c>
      <c r="E110" s="71"/>
      <c r="F110" s="15"/>
      <c r="G110" s="20"/>
      <c r="H110" s="22"/>
      <c r="I110" s="67" t="str">
        <f>IF(G110&lt;&gt;"",MAX(I$1:I109)+1,"")</f>
        <v/>
      </c>
      <c r="J110" s="71" t="s">
        <v>180</v>
      </c>
      <c r="K110" s="307"/>
      <c r="L110" s="33"/>
      <c r="M110" s="372"/>
      <c r="N110" s="24" t="str">
        <f t="shared" ref="N110:N137" si="333">IF(ISERROR(SEARCH("Pas de NM possible",O110)),"","oui")</f>
        <v/>
      </c>
      <c r="O110" s="65"/>
      <c r="P110" s="353"/>
      <c r="Q110" s="67"/>
      <c r="R110" s="1"/>
      <c r="S110" s="34"/>
      <c r="T110" s="34"/>
      <c r="U110" s="34"/>
      <c r="V110" s="34"/>
      <c r="W110" s="34"/>
      <c r="X110" s="34"/>
      <c r="Y110" s="34"/>
      <c r="Z110" s="34"/>
      <c r="AA110" s="56"/>
      <c r="AB110" s="61"/>
      <c r="AC110" s="39" t="str">
        <f t="shared" si="215"/>
        <v/>
      </c>
      <c r="AD110" s="39"/>
      <c r="AE110" s="39" t="str">
        <f t="shared" si="216"/>
        <v/>
      </c>
      <c r="AF110" s="39"/>
      <c r="AG110" s="39" t="str">
        <f t="shared" si="217"/>
        <v/>
      </c>
      <c r="AH110" s="37"/>
      <c r="AI110" s="38"/>
      <c r="AJ110" s="39"/>
      <c r="AK110" s="39" t="str">
        <f t="shared" si="218"/>
        <v/>
      </c>
      <c r="AL110" s="39"/>
      <c r="AM110" s="39" t="str">
        <f t="shared" si="219"/>
        <v/>
      </c>
      <c r="AN110" s="39"/>
      <c r="AO110" s="39" t="str">
        <f t="shared" si="220"/>
        <v/>
      </c>
      <c r="AP110" s="37"/>
      <c r="AQ110" s="38"/>
      <c r="AR110" s="39"/>
      <c r="AS110" s="39" t="str">
        <f t="shared" si="221"/>
        <v/>
      </c>
      <c r="AT110" s="39"/>
      <c r="AU110" s="39" t="str">
        <f t="shared" si="222"/>
        <v/>
      </c>
      <c r="AV110" s="39"/>
      <c r="AW110" s="39" t="str">
        <f t="shared" si="223"/>
        <v/>
      </c>
      <c r="AX110" s="37"/>
      <c r="AY110" s="38"/>
      <c r="AZ110" s="39"/>
      <c r="BA110" s="39" t="str">
        <f t="shared" si="224"/>
        <v/>
      </c>
      <c r="BB110" s="39"/>
      <c r="BC110" s="39" t="str">
        <f t="shared" si="225"/>
        <v/>
      </c>
      <c r="BD110" s="39"/>
      <c r="BE110" s="39" t="str">
        <f t="shared" si="226"/>
        <v/>
      </c>
      <c r="BF110" s="37"/>
      <c r="BG110" s="38"/>
      <c r="BH110" s="34"/>
      <c r="BI110" s="39" t="str">
        <f t="shared" si="227"/>
        <v/>
      </c>
      <c r="BJ110" s="39"/>
      <c r="BK110" s="39" t="str">
        <f t="shared" si="228"/>
        <v/>
      </c>
      <c r="BL110" s="39"/>
      <c r="BM110" s="39" t="str">
        <f t="shared" si="229"/>
        <v/>
      </c>
      <c r="BN110" s="37"/>
      <c r="BO110" s="38"/>
      <c r="BP110" s="34"/>
      <c r="BQ110" s="39" t="str">
        <f t="shared" si="230"/>
        <v/>
      </c>
      <c r="BR110" s="39"/>
      <c r="BS110" s="39" t="str">
        <f t="shared" si="231"/>
        <v/>
      </c>
      <c r="BT110" s="39"/>
      <c r="BU110" s="39" t="str">
        <f t="shared" si="232"/>
        <v/>
      </c>
      <c r="BV110" s="37"/>
      <c r="BW110" s="38"/>
      <c r="BX110" s="40"/>
      <c r="BY110" s="39" t="str">
        <f t="shared" si="233"/>
        <v/>
      </c>
      <c r="BZ110" s="39"/>
      <c r="CA110" s="39" t="str">
        <f t="shared" si="234"/>
        <v/>
      </c>
      <c r="CB110" s="39"/>
      <c r="CC110" s="39" t="str">
        <f t="shared" si="235"/>
        <v/>
      </c>
      <c r="CD110" s="37"/>
      <c r="CE110" s="41"/>
      <c r="CF110" s="41"/>
      <c r="CG110" s="39" t="str">
        <f t="shared" si="236"/>
        <v/>
      </c>
      <c r="CH110" s="39"/>
      <c r="CI110" s="39" t="str">
        <f t="shared" si="237"/>
        <v/>
      </c>
      <c r="CJ110" s="39"/>
      <c r="CK110" s="39" t="str">
        <f t="shared" si="238"/>
        <v/>
      </c>
      <c r="CL110" s="37"/>
    </row>
    <row r="111" spans="1:90" ht="32.25" customHeight="1" x14ac:dyDescent="0.25">
      <c r="A111" s="20"/>
      <c r="B111" s="20" t="s">
        <v>28</v>
      </c>
      <c r="C111" s="21" t="str">
        <f t="shared" si="331"/>
        <v xml:space="preserve">5  L'ACCUEIL DU CLIENT - LA PRISE EN CHARGE DURANT LE SEJOUR - LE DEPART </v>
      </c>
      <c r="D111" s="5" t="str">
        <f t="shared" si="332"/>
        <v>La prise en charge du client à l'arrivée</v>
      </c>
      <c r="E111" s="71"/>
      <c r="F111" s="15"/>
      <c r="G111" s="20">
        <f t="shared" ref="G111:G122" si="334">IF(H111="Information et Communication",1,IF(H111="Savoir-faire Savoir-être",2,IF(H111="Confort et hygiène",3,IF(H111="Qualité de la prestation",5,IF(H111="Développement Durable",4)))))</f>
        <v>2</v>
      </c>
      <c r="H111" s="22" t="s">
        <v>75</v>
      </c>
      <c r="I111" s="23">
        <f>IF(G111&lt;&gt;"",MAX(I$1:I110)+1,"")</f>
        <v>90</v>
      </c>
      <c r="J111" s="242" t="s">
        <v>181</v>
      </c>
      <c r="K111" s="243">
        <v>1</v>
      </c>
      <c r="L111" s="244" t="s">
        <v>30</v>
      </c>
      <c r="M111" s="245"/>
      <c r="N111" s="246" t="str">
        <f t="shared" si="333"/>
        <v/>
      </c>
      <c r="O111" s="242" t="s">
        <v>182</v>
      </c>
      <c r="P111" s="351" t="s">
        <v>78</v>
      </c>
      <c r="Q111" s="23"/>
      <c r="R111" s="46"/>
      <c r="S111" s="26">
        <f t="shared" ref="S111:S122" si="335">K111</f>
        <v>1</v>
      </c>
      <c r="T111" s="26">
        <f t="shared" ref="T111:T122" si="336">IF(L111="OUI",1,IF(L111="NON",0,IF(L111="Non Mesuré","",0)))</f>
        <v>1</v>
      </c>
      <c r="U111" s="26">
        <f t="shared" ref="U111:U122" si="337">IF(L111&lt;&gt;"Non Mesuré",S111*T111,"")</f>
        <v>1</v>
      </c>
      <c r="V111" s="26"/>
      <c r="W111" s="26">
        <f t="shared" ref="W111:W122" si="338">IF(L111="Non Mesuré",S111,0)</f>
        <v>0</v>
      </c>
      <c r="X111" s="26"/>
      <c r="Y111" s="26">
        <f t="shared" ref="Y111:Y122" si="339">S111-W111</f>
        <v>1</v>
      </c>
      <c r="Z111" s="60"/>
      <c r="AA111" s="63"/>
      <c r="AB111" s="63"/>
      <c r="AC111" s="28" t="str">
        <f t="shared" si="215"/>
        <v/>
      </c>
      <c r="AD111" s="28"/>
      <c r="AE111" s="28" t="str">
        <f t="shared" si="216"/>
        <v/>
      </c>
      <c r="AF111" s="28"/>
      <c r="AG111" s="28" t="str">
        <f t="shared" si="217"/>
        <v/>
      </c>
      <c r="AH111" s="29"/>
      <c r="AI111" s="30"/>
      <c r="AJ111" s="28"/>
      <c r="AK111" s="28">
        <f t="shared" si="218"/>
        <v>1</v>
      </c>
      <c r="AL111" s="28"/>
      <c r="AM111" s="28">
        <f t="shared" si="219"/>
        <v>0</v>
      </c>
      <c r="AN111" s="28"/>
      <c r="AO111" s="28">
        <f t="shared" si="220"/>
        <v>1</v>
      </c>
      <c r="AP111" s="29"/>
      <c r="AQ111" s="30"/>
      <c r="AR111" s="28"/>
      <c r="AS111" s="28" t="str">
        <f t="shared" si="221"/>
        <v/>
      </c>
      <c r="AT111" s="28"/>
      <c r="AU111" s="28" t="str">
        <f t="shared" si="222"/>
        <v/>
      </c>
      <c r="AV111" s="28"/>
      <c r="AW111" s="28" t="str">
        <f t="shared" si="223"/>
        <v/>
      </c>
      <c r="AX111" s="29"/>
      <c r="AY111" s="30"/>
      <c r="AZ111" s="28"/>
      <c r="BA111" s="28" t="str">
        <f t="shared" si="224"/>
        <v/>
      </c>
      <c r="BB111" s="28"/>
      <c r="BC111" s="28" t="str">
        <f t="shared" si="225"/>
        <v/>
      </c>
      <c r="BD111" s="28"/>
      <c r="BE111" s="28" t="str">
        <f t="shared" si="226"/>
        <v/>
      </c>
      <c r="BF111" s="29"/>
      <c r="BG111" s="30"/>
      <c r="BH111" s="26"/>
      <c r="BI111" s="28" t="str">
        <f t="shared" si="227"/>
        <v/>
      </c>
      <c r="BJ111" s="28"/>
      <c r="BK111" s="28" t="str">
        <f t="shared" si="228"/>
        <v/>
      </c>
      <c r="BL111" s="28"/>
      <c r="BM111" s="28" t="str">
        <f t="shared" si="229"/>
        <v/>
      </c>
      <c r="BN111" s="29"/>
      <c r="BO111" s="30"/>
      <c r="BP111" s="26"/>
      <c r="BQ111" s="28" t="str">
        <f t="shared" si="230"/>
        <v/>
      </c>
      <c r="BR111" s="28"/>
      <c r="BS111" s="28" t="str">
        <f t="shared" si="231"/>
        <v/>
      </c>
      <c r="BT111" s="28"/>
      <c r="BU111" s="28" t="str">
        <f t="shared" si="232"/>
        <v/>
      </c>
      <c r="BV111" s="29"/>
      <c r="BW111" s="30"/>
      <c r="BX111" s="31"/>
      <c r="BY111" s="28" t="str">
        <f t="shared" si="233"/>
        <v/>
      </c>
      <c r="BZ111" s="28"/>
      <c r="CA111" s="28" t="str">
        <f t="shared" si="234"/>
        <v/>
      </c>
      <c r="CB111" s="28"/>
      <c r="CC111" s="28" t="str">
        <f t="shared" si="235"/>
        <v/>
      </c>
      <c r="CD111" s="29"/>
      <c r="CE111" s="25"/>
      <c r="CF111" s="25"/>
      <c r="CG111" s="28" t="str">
        <f t="shared" si="236"/>
        <v/>
      </c>
      <c r="CH111" s="28"/>
      <c r="CI111" s="28" t="str">
        <f t="shared" si="237"/>
        <v/>
      </c>
      <c r="CJ111" s="28"/>
      <c r="CK111" s="28" t="str">
        <f t="shared" si="238"/>
        <v/>
      </c>
      <c r="CL111" s="29"/>
    </row>
    <row r="112" spans="1:90" ht="32.25" customHeight="1" x14ac:dyDescent="0.25">
      <c r="A112" s="20"/>
      <c r="B112" s="20" t="s">
        <v>28</v>
      </c>
      <c r="C112" s="21" t="str">
        <f t="shared" si="331"/>
        <v xml:space="preserve">5  L'ACCUEIL DU CLIENT - LA PRISE EN CHARGE DURANT LE SEJOUR - LE DEPART </v>
      </c>
      <c r="D112" s="5" t="str">
        <f t="shared" si="332"/>
        <v>La prise en charge du client à l'arrivée</v>
      </c>
      <c r="E112" s="71"/>
      <c r="F112" s="15"/>
      <c r="G112" s="20">
        <f t="shared" si="334"/>
        <v>2</v>
      </c>
      <c r="H112" s="22" t="s">
        <v>75</v>
      </c>
      <c r="I112" s="23">
        <f>IF(G112&lt;&gt;"",MAX(I$1:I111)+1,"")</f>
        <v>91</v>
      </c>
      <c r="J112" s="252" t="s">
        <v>183</v>
      </c>
      <c r="K112" s="253">
        <v>3</v>
      </c>
      <c r="L112" s="254" t="s">
        <v>30</v>
      </c>
      <c r="M112" s="255"/>
      <c r="N112" s="256" t="str">
        <f t="shared" si="333"/>
        <v/>
      </c>
      <c r="O112" s="252"/>
      <c r="P112" s="348" t="s">
        <v>37</v>
      </c>
      <c r="Q112" s="23"/>
      <c r="R112" s="46"/>
      <c r="S112" s="26">
        <f t="shared" si="335"/>
        <v>3</v>
      </c>
      <c r="T112" s="26">
        <f t="shared" si="336"/>
        <v>1</v>
      </c>
      <c r="U112" s="26">
        <f t="shared" si="337"/>
        <v>3</v>
      </c>
      <c r="V112" s="26"/>
      <c r="W112" s="26">
        <f t="shared" si="338"/>
        <v>0</v>
      </c>
      <c r="X112" s="26"/>
      <c r="Y112" s="26">
        <f t="shared" si="339"/>
        <v>3</v>
      </c>
      <c r="Z112" s="60"/>
      <c r="AA112" s="63"/>
      <c r="AB112" s="63"/>
      <c r="AC112" s="28" t="str">
        <f t="shared" si="215"/>
        <v/>
      </c>
      <c r="AD112" s="28"/>
      <c r="AE112" s="28" t="str">
        <f t="shared" si="216"/>
        <v/>
      </c>
      <c r="AF112" s="28"/>
      <c r="AG112" s="28" t="str">
        <f t="shared" si="217"/>
        <v/>
      </c>
      <c r="AH112" s="29"/>
      <c r="AI112" s="30"/>
      <c r="AJ112" s="28"/>
      <c r="AK112" s="28">
        <f t="shared" si="218"/>
        <v>3</v>
      </c>
      <c r="AL112" s="28"/>
      <c r="AM112" s="28">
        <f t="shared" si="219"/>
        <v>0</v>
      </c>
      <c r="AN112" s="28"/>
      <c r="AO112" s="28">
        <f t="shared" si="220"/>
        <v>3</v>
      </c>
      <c r="AP112" s="29"/>
      <c r="AQ112" s="30"/>
      <c r="AR112" s="28"/>
      <c r="AS112" s="28" t="str">
        <f t="shared" si="221"/>
        <v/>
      </c>
      <c r="AT112" s="28"/>
      <c r="AU112" s="28" t="str">
        <f t="shared" si="222"/>
        <v/>
      </c>
      <c r="AV112" s="28"/>
      <c r="AW112" s="28" t="str">
        <f t="shared" si="223"/>
        <v/>
      </c>
      <c r="AX112" s="29"/>
      <c r="AY112" s="30"/>
      <c r="AZ112" s="28"/>
      <c r="BA112" s="28" t="str">
        <f t="shared" si="224"/>
        <v/>
      </c>
      <c r="BB112" s="28"/>
      <c r="BC112" s="28" t="str">
        <f t="shared" si="225"/>
        <v/>
      </c>
      <c r="BD112" s="28"/>
      <c r="BE112" s="28" t="str">
        <f t="shared" si="226"/>
        <v/>
      </c>
      <c r="BF112" s="29"/>
      <c r="BG112" s="30"/>
      <c r="BH112" s="26"/>
      <c r="BI112" s="28" t="str">
        <f t="shared" si="227"/>
        <v/>
      </c>
      <c r="BJ112" s="28"/>
      <c r="BK112" s="28" t="str">
        <f t="shared" si="228"/>
        <v/>
      </c>
      <c r="BL112" s="28"/>
      <c r="BM112" s="28" t="str">
        <f t="shared" si="229"/>
        <v/>
      </c>
      <c r="BN112" s="29"/>
      <c r="BO112" s="30"/>
      <c r="BP112" s="26"/>
      <c r="BQ112" s="28" t="str">
        <f t="shared" si="230"/>
        <v/>
      </c>
      <c r="BR112" s="28"/>
      <c r="BS112" s="28" t="str">
        <f t="shared" si="231"/>
        <v/>
      </c>
      <c r="BT112" s="28"/>
      <c r="BU112" s="28" t="str">
        <f t="shared" si="232"/>
        <v/>
      </c>
      <c r="BV112" s="29"/>
      <c r="BW112" s="30"/>
      <c r="BX112" s="31"/>
      <c r="BY112" s="28" t="str">
        <f t="shared" si="233"/>
        <v/>
      </c>
      <c r="BZ112" s="28"/>
      <c r="CA112" s="28" t="str">
        <f t="shared" si="234"/>
        <v/>
      </c>
      <c r="CB112" s="28"/>
      <c r="CC112" s="28" t="str">
        <f t="shared" si="235"/>
        <v/>
      </c>
      <c r="CD112" s="29"/>
      <c r="CE112" s="25"/>
      <c r="CF112" s="25"/>
      <c r="CG112" s="28" t="str">
        <f t="shared" si="236"/>
        <v/>
      </c>
      <c r="CH112" s="28"/>
      <c r="CI112" s="28" t="str">
        <f t="shared" si="237"/>
        <v/>
      </c>
      <c r="CJ112" s="28"/>
      <c r="CK112" s="28" t="str">
        <f t="shared" si="238"/>
        <v/>
      </c>
      <c r="CL112" s="29"/>
    </row>
    <row r="113" spans="1:90" ht="49.5" customHeight="1" x14ac:dyDescent="0.25">
      <c r="A113" s="20"/>
      <c r="B113" s="20" t="s">
        <v>28</v>
      </c>
      <c r="C113" s="21" t="str">
        <f t="shared" si="331"/>
        <v xml:space="preserve">5  L'ACCUEIL DU CLIENT - LA PRISE EN CHARGE DURANT LE SEJOUR - LE DEPART </v>
      </c>
      <c r="D113" s="5" t="str">
        <f t="shared" si="332"/>
        <v>La prise en charge du client à l'arrivée</v>
      </c>
      <c r="E113" s="71"/>
      <c r="F113" s="15"/>
      <c r="G113" s="20">
        <f t="shared" si="334"/>
        <v>2</v>
      </c>
      <c r="H113" s="22" t="s">
        <v>75</v>
      </c>
      <c r="I113" s="23">
        <f>IF(G113&lt;&gt;"",MAX(I$1:I112)+1,"")</f>
        <v>92</v>
      </c>
      <c r="J113" s="252" t="s">
        <v>775</v>
      </c>
      <c r="K113" s="253">
        <v>1</v>
      </c>
      <c r="L113" s="254" t="s">
        <v>30</v>
      </c>
      <c r="M113" s="255"/>
      <c r="N113" s="256" t="str">
        <f t="shared" si="333"/>
        <v/>
      </c>
      <c r="O113" s="252" t="s">
        <v>731</v>
      </c>
      <c r="P113" s="348" t="s">
        <v>37</v>
      </c>
      <c r="Q113" s="23"/>
      <c r="R113" s="46"/>
      <c r="S113" s="26">
        <f t="shared" si="335"/>
        <v>1</v>
      </c>
      <c r="T113" s="26">
        <f t="shared" si="336"/>
        <v>1</v>
      </c>
      <c r="U113" s="26">
        <f t="shared" si="337"/>
        <v>1</v>
      </c>
      <c r="V113" s="26"/>
      <c r="W113" s="26">
        <f t="shared" si="338"/>
        <v>0</v>
      </c>
      <c r="X113" s="26"/>
      <c r="Y113" s="26">
        <f t="shared" si="339"/>
        <v>1</v>
      </c>
      <c r="Z113" s="60"/>
      <c r="AA113" s="63"/>
      <c r="AB113" s="63"/>
      <c r="AC113" s="28" t="str">
        <f t="shared" si="215"/>
        <v/>
      </c>
      <c r="AD113" s="28"/>
      <c r="AE113" s="28" t="str">
        <f t="shared" si="216"/>
        <v/>
      </c>
      <c r="AF113" s="28"/>
      <c r="AG113" s="28" t="str">
        <f t="shared" si="217"/>
        <v/>
      </c>
      <c r="AH113" s="29"/>
      <c r="AI113" s="30"/>
      <c r="AJ113" s="28"/>
      <c r="AK113" s="28">
        <f t="shared" si="218"/>
        <v>1</v>
      </c>
      <c r="AL113" s="28"/>
      <c r="AM113" s="28">
        <f t="shared" si="219"/>
        <v>0</v>
      </c>
      <c r="AN113" s="28"/>
      <c r="AO113" s="28">
        <f t="shared" si="220"/>
        <v>1</v>
      </c>
      <c r="AP113" s="29"/>
      <c r="AQ113" s="30"/>
      <c r="AR113" s="28"/>
      <c r="AS113" s="28" t="str">
        <f t="shared" si="221"/>
        <v/>
      </c>
      <c r="AT113" s="28"/>
      <c r="AU113" s="28" t="str">
        <f t="shared" si="222"/>
        <v/>
      </c>
      <c r="AV113" s="28"/>
      <c r="AW113" s="28" t="str">
        <f t="shared" si="223"/>
        <v/>
      </c>
      <c r="AX113" s="29"/>
      <c r="AY113" s="30"/>
      <c r="AZ113" s="28"/>
      <c r="BA113" s="28" t="str">
        <f t="shared" si="224"/>
        <v/>
      </c>
      <c r="BB113" s="28"/>
      <c r="BC113" s="28" t="str">
        <f t="shared" si="225"/>
        <v/>
      </c>
      <c r="BD113" s="28"/>
      <c r="BE113" s="28" t="str">
        <f t="shared" si="226"/>
        <v/>
      </c>
      <c r="BF113" s="29"/>
      <c r="BG113" s="30"/>
      <c r="BH113" s="26"/>
      <c r="BI113" s="28" t="str">
        <f t="shared" si="227"/>
        <v/>
      </c>
      <c r="BJ113" s="28"/>
      <c r="BK113" s="28" t="str">
        <f t="shared" si="228"/>
        <v/>
      </c>
      <c r="BL113" s="28"/>
      <c r="BM113" s="28" t="str">
        <f t="shared" si="229"/>
        <v/>
      </c>
      <c r="BN113" s="29"/>
      <c r="BO113" s="30"/>
      <c r="BP113" s="26"/>
      <c r="BQ113" s="28" t="str">
        <f t="shared" si="230"/>
        <v/>
      </c>
      <c r="BR113" s="28"/>
      <c r="BS113" s="28" t="str">
        <f t="shared" si="231"/>
        <v/>
      </c>
      <c r="BT113" s="28"/>
      <c r="BU113" s="28" t="str">
        <f t="shared" si="232"/>
        <v/>
      </c>
      <c r="BV113" s="29"/>
      <c r="BW113" s="30"/>
      <c r="BX113" s="31"/>
      <c r="BY113" s="28" t="str">
        <f t="shared" si="233"/>
        <v/>
      </c>
      <c r="BZ113" s="28"/>
      <c r="CA113" s="28" t="str">
        <f t="shared" si="234"/>
        <v/>
      </c>
      <c r="CB113" s="28"/>
      <c r="CC113" s="28" t="str">
        <f t="shared" si="235"/>
        <v/>
      </c>
      <c r="CD113" s="29"/>
      <c r="CE113" s="25"/>
      <c r="CF113" s="25"/>
      <c r="CG113" s="28" t="str">
        <f t="shared" si="236"/>
        <v/>
      </c>
      <c r="CH113" s="28"/>
      <c r="CI113" s="28" t="str">
        <f t="shared" si="237"/>
        <v/>
      </c>
      <c r="CJ113" s="28"/>
      <c r="CK113" s="28" t="str">
        <f t="shared" si="238"/>
        <v/>
      </c>
      <c r="CL113" s="29"/>
    </row>
    <row r="114" spans="1:90" ht="32.25" customHeight="1" x14ac:dyDescent="0.25">
      <c r="A114" s="20"/>
      <c r="B114" s="20" t="s">
        <v>28</v>
      </c>
      <c r="C114" s="21" t="str">
        <f t="shared" si="331"/>
        <v xml:space="preserve">5  L'ACCUEIL DU CLIENT - LA PRISE EN CHARGE DURANT LE SEJOUR - LE DEPART </v>
      </c>
      <c r="D114" s="5" t="str">
        <f t="shared" si="332"/>
        <v>La prise en charge du client à l'arrivée</v>
      </c>
      <c r="E114" s="2"/>
      <c r="F114" s="15"/>
      <c r="G114" s="20">
        <f t="shared" si="334"/>
        <v>2</v>
      </c>
      <c r="H114" s="22" t="s">
        <v>75</v>
      </c>
      <c r="I114" s="23">
        <f>IF(G114&lt;&gt;"",MAX(I$1:I113)+1,"")</f>
        <v>93</v>
      </c>
      <c r="J114" s="252" t="s">
        <v>184</v>
      </c>
      <c r="K114" s="253">
        <v>9</v>
      </c>
      <c r="L114" s="254" t="s">
        <v>39</v>
      </c>
      <c r="M114" s="255"/>
      <c r="N114" s="256" t="str">
        <f t="shared" si="333"/>
        <v/>
      </c>
      <c r="O114" s="252" t="s">
        <v>185</v>
      </c>
      <c r="P114" s="351" t="s">
        <v>78</v>
      </c>
      <c r="Q114" s="23"/>
      <c r="R114" s="46"/>
      <c r="S114" s="26">
        <f t="shared" si="335"/>
        <v>9</v>
      </c>
      <c r="T114" s="26">
        <f>IF(L114="Très Satisfaisant",1,IF(L114="Satisfaisant",0.75,IF(L114="Insatisfaisant",0.25,IF(L114="Très Insatisfaisant",0,IF(L114="Non Mesuré","",0)))))</f>
        <v>1</v>
      </c>
      <c r="U114" s="26">
        <f t="shared" si="337"/>
        <v>9</v>
      </c>
      <c r="V114" s="26"/>
      <c r="W114" s="26">
        <f t="shared" si="338"/>
        <v>0</v>
      </c>
      <c r="X114" s="26"/>
      <c r="Y114" s="26">
        <f t="shared" si="339"/>
        <v>9</v>
      </c>
      <c r="Z114" s="50"/>
      <c r="AA114" s="70"/>
      <c r="AB114" s="70"/>
      <c r="AC114" s="28" t="str">
        <f t="shared" si="215"/>
        <v/>
      </c>
      <c r="AD114" s="28"/>
      <c r="AE114" s="28" t="str">
        <f t="shared" si="216"/>
        <v/>
      </c>
      <c r="AF114" s="28"/>
      <c r="AG114" s="28" t="str">
        <f t="shared" si="217"/>
        <v/>
      </c>
      <c r="AH114" s="29"/>
      <c r="AI114" s="30"/>
      <c r="AJ114" s="28"/>
      <c r="AK114" s="28">
        <f t="shared" si="218"/>
        <v>9</v>
      </c>
      <c r="AL114" s="28"/>
      <c r="AM114" s="28">
        <f t="shared" si="219"/>
        <v>0</v>
      </c>
      <c r="AN114" s="28"/>
      <c r="AO114" s="28">
        <f t="shared" si="220"/>
        <v>9</v>
      </c>
      <c r="AP114" s="29"/>
      <c r="AQ114" s="30"/>
      <c r="AR114" s="28"/>
      <c r="AS114" s="28" t="str">
        <f t="shared" si="221"/>
        <v/>
      </c>
      <c r="AT114" s="28"/>
      <c r="AU114" s="28" t="str">
        <f t="shared" si="222"/>
        <v/>
      </c>
      <c r="AV114" s="28"/>
      <c r="AW114" s="28" t="str">
        <f t="shared" si="223"/>
        <v/>
      </c>
      <c r="AX114" s="29"/>
      <c r="AY114" s="30"/>
      <c r="AZ114" s="28"/>
      <c r="BA114" s="28" t="str">
        <f t="shared" si="224"/>
        <v/>
      </c>
      <c r="BB114" s="28"/>
      <c r="BC114" s="28" t="str">
        <f t="shared" si="225"/>
        <v/>
      </c>
      <c r="BD114" s="28"/>
      <c r="BE114" s="28" t="str">
        <f t="shared" si="226"/>
        <v/>
      </c>
      <c r="BF114" s="29"/>
      <c r="BG114" s="30"/>
      <c r="BH114" s="26"/>
      <c r="BI114" s="28" t="str">
        <f t="shared" si="227"/>
        <v/>
      </c>
      <c r="BJ114" s="28"/>
      <c r="BK114" s="28" t="str">
        <f t="shared" si="228"/>
        <v/>
      </c>
      <c r="BL114" s="28"/>
      <c r="BM114" s="28" t="str">
        <f t="shared" si="229"/>
        <v/>
      </c>
      <c r="BN114" s="29"/>
      <c r="BO114" s="30"/>
      <c r="BP114" s="26"/>
      <c r="BQ114" s="28" t="str">
        <f t="shared" si="230"/>
        <v/>
      </c>
      <c r="BR114" s="28"/>
      <c r="BS114" s="28" t="str">
        <f t="shared" si="231"/>
        <v/>
      </c>
      <c r="BT114" s="28"/>
      <c r="BU114" s="28" t="str">
        <f t="shared" si="232"/>
        <v/>
      </c>
      <c r="BV114" s="29"/>
      <c r="BW114" s="30"/>
      <c r="BX114" s="31"/>
      <c r="BY114" s="28" t="str">
        <f t="shared" si="233"/>
        <v/>
      </c>
      <c r="BZ114" s="28"/>
      <c r="CA114" s="28" t="str">
        <f t="shared" si="234"/>
        <v/>
      </c>
      <c r="CB114" s="28"/>
      <c r="CC114" s="28" t="str">
        <f t="shared" si="235"/>
        <v/>
      </c>
      <c r="CD114" s="29"/>
      <c r="CE114" s="25"/>
      <c r="CF114" s="25"/>
      <c r="CG114" s="28" t="str">
        <f t="shared" si="236"/>
        <v/>
      </c>
      <c r="CH114" s="28"/>
      <c r="CI114" s="28" t="str">
        <f t="shared" si="237"/>
        <v/>
      </c>
      <c r="CJ114" s="28"/>
      <c r="CK114" s="28" t="str">
        <f t="shared" si="238"/>
        <v/>
      </c>
      <c r="CL114" s="29"/>
    </row>
    <row r="115" spans="1:90" ht="49.5" customHeight="1" x14ac:dyDescent="0.25">
      <c r="A115" s="20"/>
      <c r="B115" s="20" t="s">
        <v>28</v>
      </c>
      <c r="C115" s="21" t="str">
        <f t="shared" si="331"/>
        <v xml:space="preserve">5  L'ACCUEIL DU CLIENT - LA PRISE EN CHARGE DURANT LE SEJOUR - LE DEPART </v>
      </c>
      <c r="D115" s="5" t="str">
        <f t="shared" si="332"/>
        <v>La prise en charge du client à l'arrivée</v>
      </c>
      <c r="E115" s="46"/>
      <c r="F115" s="15"/>
      <c r="G115" s="20">
        <f t="shared" si="334"/>
        <v>2</v>
      </c>
      <c r="H115" s="22" t="s">
        <v>75</v>
      </c>
      <c r="I115" s="23">
        <f>IF(G115&lt;&gt;"",MAX(I$1:I114)+1,"")</f>
        <v>94</v>
      </c>
      <c r="J115" s="267" t="s">
        <v>813</v>
      </c>
      <c r="K115" s="253">
        <v>3</v>
      </c>
      <c r="L115" s="254" t="s">
        <v>30</v>
      </c>
      <c r="M115" s="255"/>
      <c r="N115" s="256" t="str">
        <f t="shared" si="333"/>
        <v/>
      </c>
      <c r="O115" s="252" t="s">
        <v>186</v>
      </c>
      <c r="P115" s="351" t="s">
        <v>78</v>
      </c>
      <c r="Q115" s="23"/>
      <c r="R115" s="46"/>
      <c r="S115" s="26">
        <f t="shared" si="335"/>
        <v>3</v>
      </c>
      <c r="T115" s="26">
        <f t="shared" si="336"/>
        <v>1</v>
      </c>
      <c r="U115" s="26">
        <f t="shared" si="337"/>
        <v>3</v>
      </c>
      <c r="V115" s="26"/>
      <c r="W115" s="26">
        <f t="shared" si="338"/>
        <v>0</v>
      </c>
      <c r="X115" s="26"/>
      <c r="Y115" s="26">
        <f t="shared" si="339"/>
        <v>3</v>
      </c>
      <c r="Z115" s="26"/>
      <c r="AA115" s="27"/>
      <c r="AB115" s="27"/>
      <c r="AC115" s="28" t="str">
        <f t="shared" si="215"/>
        <v/>
      </c>
      <c r="AD115" s="28"/>
      <c r="AE115" s="28" t="str">
        <f t="shared" si="216"/>
        <v/>
      </c>
      <c r="AF115" s="28"/>
      <c r="AG115" s="28" t="str">
        <f t="shared" si="217"/>
        <v/>
      </c>
      <c r="AH115" s="29"/>
      <c r="AI115" s="30"/>
      <c r="AJ115" s="28"/>
      <c r="AK115" s="28">
        <f t="shared" si="218"/>
        <v>3</v>
      </c>
      <c r="AL115" s="28"/>
      <c r="AM115" s="28">
        <f t="shared" si="219"/>
        <v>0</v>
      </c>
      <c r="AN115" s="28"/>
      <c r="AO115" s="28">
        <f t="shared" si="220"/>
        <v>3</v>
      </c>
      <c r="AP115" s="29"/>
      <c r="AQ115" s="30"/>
      <c r="AR115" s="28"/>
      <c r="AS115" s="28" t="str">
        <f t="shared" si="221"/>
        <v/>
      </c>
      <c r="AT115" s="28"/>
      <c r="AU115" s="28" t="str">
        <f t="shared" si="222"/>
        <v/>
      </c>
      <c r="AV115" s="28"/>
      <c r="AW115" s="28" t="str">
        <f t="shared" si="223"/>
        <v/>
      </c>
      <c r="AX115" s="29"/>
      <c r="AY115" s="30"/>
      <c r="AZ115" s="28"/>
      <c r="BA115" s="28" t="str">
        <f t="shared" si="224"/>
        <v/>
      </c>
      <c r="BB115" s="28"/>
      <c r="BC115" s="28" t="str">
        <f t="shared" si="225"/>
        <v/>
      </c>
      <c r="BD115" s="28"/>
      <c r="BE115" s="28" t="str">
        <f t="shared" si="226"/>
        <v/>
      </c>
      <c r="BF115" s="29"/>
      <c r="BG115" s="30"/>
      <c r="BH115" s="26"/>
      <c r="BI115" s="28" t="str">
        <f t="shared" si="227"/>
        <v/>
      </c>
      <c r="BJ115" s="28"/>
      <c r="BK115" s="28" t="str">
        <f t="shared" si="228"/>
        <v/>
      </c>
      <c r="BL115" s="28"/>
      <c r="BM115" s="28" t="str">
        <f t="shared" si="229"/>
        <v/>
      </c>
      <c r="BN115" s="29"/>
      <c r="BO115" s="30"/>
      <c r="BP115" s="26"/>
      <c r="BQ115" s="28" t="str">
        <f t="shared" si="230"/>
        <v/>
      </c>
      <c r="BR115" s="28"/>
      <c r="BS115" s="28" t="str">
        <f t="shared" si="231"/>
        <v/>
      </c>
      <c r="BT115" s="28"/>
      <c r="BU115" s="28" t="str">
        <f t="shared" si="232"/>
        <v/>
      </c>
      <c r="BV115" s="29"/>
      <c r="BW115" s="30"/>
      <c r="BX115" s="31"/>
      <c r="BY115" s="28" t="str">
        <f t="shared" si="233"/>
        <v/>
      </c>
      <c r="BZ115" s="28"/>
      <c r="CA115" s="28" t="str">
        <f t="shared" si="234"/>
        <v/>
      </c>
      <c r="CB115" s="28"/>
      <c r="CC115" s="28" t="str">
        <f t="shared" si="235"/>
        <v/>
      </c>
      <c r="CD115" s="29"/>
      <c r="CE115" s="25"/>
      <c r="CF115" s="25"/>
      <c r="CG115" s="28" t="str">
        <f t="shared" si="236"/>
        <v/>
      </c>
      <c r="CH115" s="28"/>
      <c r="CI115" s="28" t="str">
        <f t="shared" si="237"/>
        <v/>
      </c>
      <c r="CJ115" s="28"/>
      <c r="CK115" s="28" t="str">
        <f t="shared" si="238"/>
        <v/>
      </c>
      <c r="CL115" s="29"/>
    </row>
    <row r="116" spans="1:90" ht="32.25" customHeight="1" x14ac:dyDescent="0.25">
      <c r="A116" s="46"/>
      <c r="B116" s="20" t="s">
        <v>28</v>
      </c>
      <c r="C116" s="21" t="str">
        <f t="shared" si="331"/>
        <v xml:space="preserve">5  L'ACCUEIL DU CLIENT - LA PRISE EN CHARGE DURANT LE SEJOUR - LE DEPART </v>
      </c>
      <c r="D116" s="5" t="str">
        <f t="shared" si="332"/>
        <v>La prise en charge du client à l'arrivée</v>
      </c>
      <c r="E116" s="44"/>
      <c r="F116" s="44"/>
      <c r="G116" s="20">
        <f t="shared" si="334"/>
        <v>2</v>
      </c>
      <c r="H116" s="22" t="s">
        <v>75</v>
      </c>
      <c r="I116" s="23">
        <f>IF(G116&lt;&gt;"",MAX(I$1:I115)+1,"")</f>
        <v>95</v>
      </c>
      <c r="J116" s="252" t="s">
        <v>187</v>
      </c>
      <c r="K116" s="253">
        <v>3</v>
      </c>
      <c r="L116" s="254" t="s">
        <v>30</v>
      </c>
      <c r="M116" s="256"/>
      <c r="N116" s="256" t="str">
        <f t="shared" si="333"/>
        <v/>
      </c>
      <c r="O116" s="252" t="s">
        <v>188</v>
      </c>
      <c r="P116" s="351" t="s">
        <v>78</v>
      </c>
      <c r="Q116" s="22"/>
      <c r="R116" s="46"/>
      <c r="S116" s="26">
        <f t="shared" si="335"/>
        <v>3</v>
      </c>
      <c r="T116" s="26">
        <f t="shared" si="336"/>
        <v>1</v>
      </c>
      <c r="U116" s="26">
        <f t="shared" si="337"/>
        <v>3</v>
      </c>
      <c r="V116" s="26"/>
      <c r="W116" s="26">
        <f t="shared" si="338"/>
        <v>0</v>
      </c>
      <c r="X116" s="26"/>
      <c r="Y116" s="26">
        <f t="shared" si="339"/>
        <v>3</v>
      </c>
      <c r="Z116" s="26"/>
      <c r="AA116" s="27"/>
      <c r="AB116" s="27"/>
      <c r="AC116" s="28" t="str">
        <f t="shared" si="215"/>
        <v/>
      </c>
      <c r="AD116" s="28"/>
      <c r="AE116" s="28" t="str">
        <f t="shared" si="216"/>
        <v/>
      </c>
      <c r="AF116" s="28"/>
      <c r="AG116" s="28" t="str">
        <f t="shared" si="217"/>
        <v/>
      </c>
      <c r="AH116" s="29"/>
      <c r="AI116" s="30"/>
      <c r="AJ116" s="28"/>
      <c r="AK116" s="28">
        <f t="shared" si="218"/>
        <v>3</v>
      </c>
      <c r="AL116" s="28"/>
      <c r="AM116" s="28">
        <f t="shared" si="219"/>
        <v>0</v>
      </c>
      <c r="AN116" s="28"/>
      <c r="AO116" s="28">
        <f t="shared" si="220"/>
        <v>3</v>
      </c>
      <c r="AP116" s="29"/>
      <c r="AQ116" s="30"/>
      <c r="AR116" s="28"/>
      <c r="AS116" s="28" t="str">
        <f t="shared" si="221"/>
        <v/>
      </c>
      <c r="AT116" s="28"/>
      <c r="AU116" s="28" t="str">
        <f t="shared" si="222"/>
        <v/>
      </c>
      <c r="AV116" s="28"/>
      <c r="AW116" s="28" t="str">
        <f t="shared" si="223"/>
        <v/>
      </c>
      <c r="AX116" s="29"/>
      <c r="AY116" s="30"/>
      <c r="AZ116" s="28"/>
      <c r="BA116" s="28" t="str">
        <f t="shared" si="224"/>
        <v/>
      </c>
      <c r="BB116" s="28"/>
      <c r="BC116" s="28" t="str">
        <f t="shared" si="225"/>
        <v/>
      </c>
      <c r="BD116" s="28"/>
      <c r="BE116" s="28" t="str">
        <f t="shared" si="226"/>
        <v/>
      </c>
      <c r="BF116" s="29"/>
      <c r="BG116" s="30"/>
      <c r="BH116" s="26"/>
      <c r="BI116" s="28" t="str">
        <f t="shared" si="227"/>
        <v/>
      </c>
      <c r="BJ116" s="28"/>
      <c r="BK116" s="28" t="str">
        <f t="shared" si="228"/>
        <v/>
      </c>
      <c r="BL116" s="28"/>
      <c r="BM116" s="28" t="str">
        <f t="shared" si="229"/>
        <v/>
      </c>
      <c r="BN116" s="29"/>
      <c r="BO116" s="30"/>
      <c r="BP116" s="26"/>
      <c r="BQ116" s="28" t="str">
        <f t="shared" si="230"/>
        <v/>
      </c>
      <c r="BR116" s="28"/>
      <c r="BS116" s="28" t="str">
        <f t="shared" si="231"/>
        <v/>
      </c>
      <c r="BT116" s="28"/>
      <c r="BU116" s="28" t="str">
        <f t="shared" si="232"/>
        <v/>
      </c>
      <c r="BV116" s="29"/>
      <c r="BW116" s="30"/>
      <c r="BX116" s="31"/>
      <c r="BY116" s="28" t="str">
        <f t="shared" si="233"/>
        <v/>
      </c>
      <c r="BZ116" s="28"/>
      <c r="CA116" s="28" t="str">
        <f t="shared" si="234"/>
        <v/>
      </c>
      <c r="CB116" s="28"/>
      <c r="CC116" s="28" t="str">
        <f t="shared" si="235"/>
        <v/>
      </c>
      <c r="CD116" s="29"/>
      <c r="CE116" s="25"/>
      <c r="CF116" s="25"/>
      <c r="CG116" s="28" t="str">
        <f t="shared" si="236"/>
        <v/>
      </c>
      <c r="CH116" s="28"/>
      <c r="CI116" s="28" t="str">
        <f t="shared" si="237"/>
        <v/>
      </c>
      <c r="CJ116" s="28"/>
      <c r="CK116" s="28" t="str">
        <f t="shared" si="238"/>
        <v/>
      </c>
      <c r="CL116" s="29"/>
    </row>
    <row r="117" spans="1:90" ht="73.5" customHeight="1" x14ac:dyDescent="0.25">
      <c r="A117" s="2"/>
      <c r="B117" s="20" t="s">
        <v>28</v>
      </c>
      <c r="C117" s="21" t="str">
        <f t="shared" si="331"/>
        <v xml:space="preserve">5  L'ACCUEIL DU CLIENT - LA PRISE EN CHARGE DURANT LE SEJOUR - LE DEPART </v>
      </c>
      <c r="D117" s="5" t="str">
        <f t="shared" si="332"/>
        <v>La prise en charge du client à l'arrivée</v>
      </c>
      <c r="E117" s="1"/>
      <c r="F117" s="15"/>
      <c r="G117" s="20">
        <f t="shared" si="334"/>
        <v>2</v>
      </c>
      <c r="H117" s="22" t="s">
        <v>75</v>
      </c>
      <c r="I117" s="23">
        <f>IF(G117&lt;&gt;"",MAX(I$1:I116)+1,"")</f>
        <v>96</v>
      </c>
      <c r="J117" s="252" t="s">
        <v>189</v>
      </c>
      <c r="K117" s="253">
        <v>3</v>
      </c>
      <c r="L117" s="254" t="s">
        <v>30</v>
      </c>
      <c r="M117" s="255"/>
      <c r="N117" s="256" t="str">
        <f t="shared" si="333"/>
        <v/>
      </c>
      <c r="O117" s="325" t="s">
        <v>190</v>
      </c>
      <c r="P117" s="351" t="s">
        <v>78</v>
      </c>
      <c r="Q117" s="67"/>
      <c r="R117" s="1"/>
      <c r="S117" s="26">
        <f t="shared" si="335"/>
        <v>3</v>
      </c>
      <c r="T117" s="26">
        <f t="shared" si="336"/>
        <v>1</v>
      </c>
      <c r="U117" s="26">
        <f t="shared" si="337"/>
        <v>3</v>
      </c>
      <c r="V117" s="26"/>
      <c r="W117" s="26">
        <f t="shared" si="338"/>
        <v>0</v>
      </c>
      <c r="X117" s="26"/>
      <c r="Y117" s="26">
        <f t="shared" si="339"/>
        <v>3</v>
      </c>
      <c r="Z117" s="34"/>
      <c r="AA117" s="36"/>
      <c r="AB117" s="36"/>
      <c r="AC117" s="28" t="str">
        <f t="shared" si="215"/>
        <v/>
      </c>
      <c r="AD117" s="28"/>
      <c r="AE117" s="28" t="str">
        <f t="shared" si="216"/>
        <v/>
      </c>
      <c r="AF117" s="28"/>
      <c r="AG117" s="28" t="str">
        <f t="shared" si="217"/>
        <v/>
      </c>
      <c r="AH117" s="29"/>
      <c r="AI117" s="30"/>
      <c r="AJ117" s="28"/>
      <c r="AK117" s="28">
        <f t="shared" si="218"/>
        <v>3</v>
      </c>
      <c r="AL117" s="28"/>
      <c r="AM117" s="28">
        <f t="shared" si="219"/>
        <v>0</v>
      </c>
      <c r="AN117" s="28"/>
      <c r="AO117" s="28">
        <f t="shared" si="220"/>
        <v>3</v>
      </c>
      <c r="AP117" s="29"/>
      <c r="AQ117" s="30"/>
      <c r="AR117" s="28"/>
      <c r="AS117" s="28" t="str">
        <f t="shared" si="221"/>
        <v/>
      </c>
      <c r="AT117" s="28"/>
      <c r="AU117" s="28" t="str">
        <f t="shared" si="222"/>
        <v/>
      </c>
      <c r="AV117" s="28"/>
      <c r="AW117" s="28" t="str">
        <f t="shared" si="223"/>
        <v/>
      </c>
      <c r="AX117" s="29"/>
      <c r="AY117" s="30"/>
      <c r="AZ117" s="28"/>
      <c r="BA117" s="28" t="str">
        <f t="shared" si="224"/>
        <v/>
      </c>
      <c r="BB117" s="28"/>
      <c r="BC117" s="28" t="str">
        <f t="shared" si="225"/>
        <v/>
      </c>
      <c r="BD117" s="28"/>
      <c r="BE117" s="28" t="str">
        <f t="shared" si="226"/>
        <v/>
      </c>
      <c r="BF117" s="29"/>
      <c r="BG117" s="30"/>
      <c r="BH117" s="26"/>
      <c r="BI117" s="28" t="str">
        <f t="shared" si="227"/>
        <v/>
      </c>
      <c r="BJ117" s="28"/>
      <c r="BK117" s="28" t="str">
        <f t="shared" si="228"/>
        <v/>
      </c>
      <c r="BL117" s="28"/>
      <c r="BM117" s="28" t="str">
        <f t="shared" si="229"/>
        <v/>
      </c>
      <c r="BN117" s="29"/>
      <c r="BO117" s="30"/>
      <c r="BP117" s="26"/>
      <c r="BQ117" s="28" t="str">
        <f t="shared" si="230"/>
        <v/>
      </c>
      <c r="BR117" s="28"/>
      <c r="BS117" s="28" t="str">
        <f t="shared" si="231"/>
        <v/>
      </c>
      <c r="BT117" s="28"/>
      <c r="BU117" s="28" t="str">
        <f t="shared" si="232"/>
        <v/>
      </c>
      <c r="BV117" s="29"/>
      <c r="BW117" s="30"/>
      <c r="BX117" s="31"/>
      <c r="BY117" s="28" t="str">
        <f t="shared" si="233"/>
        <v/>
      </c>
      <c r="BZ117" s="28"/>
      <c r="CA117" s="28" t="str">
        <f t="shared" si="234"/>
        <v/>
      </c>
      <c r="CB117" s="28"/>
      <c r="CC117" s="28" t="str">
        <f t="shared" si="235"/>
        <v/>
      </c>
      <c r="CD117" s="29"/>
      <c r="CE117" s="25"/>
      <c r="CF117" s="25"/>
      <c r="CG117" s="28" t="str">
        <f t="shared" si="236"/>
        <v/>
      </c>
      <c r="CH117" s="28"/>
      <c r="CI117" s="28" t="str">
        <f t="shared" si="237"/>
        <v/>
      </c>
      <c r="CJ117" s="28"/>
      <c r="CK117" s="28" t="str">
        <f t="shared" si="238"/>
        <v/>
      </c>
      <c r="CL117" s="29"/>
    </row>
    <row r="118" spans="1:90" ht="21" customHeight="1" x14ac:dyDescent="0.25">
      <c r="A118" s="20"/>
      <c r="B118" s="20" t="s">
        <v>28</v>
      </c>
      <c r="C118" s="21" t="str">
        <f t="shared" si="331"/>
        <v xml:space="preserve">5  L'ACCUEIL DU CLIENT - LA PRISE EN CHARGE DURANT LE SEJOUR - LE DEPART </v>
      </c>
      <c r="D118" s="5" t="str">
        <f t="shared" si="332"/>
        <v>La prise en charge du client à l'arrivée</v>
      </c>
      <c r="E118" s="46"/>
      <c r="F118" s="15"/>
      <c r="G118" s="20">
        <f t="shared" si="334"/>
        <v>2</v>
      </c>
      <c r="H118" s="22" t="s">
        <v>75</v>
      </c>
      <c r="I118" s="23">
        <f>IF(G118&lt;&gt;"",MAX(I$1:I117)+1,"")</f>
        <v>97</v>
      </c>
      <c r="J118" s="252" t="s">
        <v>191</v>
      </c>
      <c r="K118" s="253">
        <v>3</v>
      </c>
      <c r="L118" s="254" t="s">
        <v>30</v>
      </c>
      <c r="M118" s="255"/>
      <c r="N118" s="256" t="str">
        <f t="shared" si="333"/>
        <v>oui</v>
      </c>
      <c r="O118" s="252" t="s">
        <v>101</v>
      </c>
      <c r="P118" s="351" t="s">
        <v>78</v>
      </c>
      <c r="Q118" s="23"/>
      <c r="R118" s="46"/>
      <c r="S118" s="26">
        <f t="shared" si="335"/>
        <v>3</v>
      </c>
      <c r="T118" s="26">
        <f t="shared" si="336"/>
        <v>1</v>
      </c>
      <c r="U118" s="26">
        <f t="shared" si="337"/>
        <v>3</v>
      </c>
      <c r="V118" s="26"/>
      <c r="W118" s="26">
        <f t="shared" si="338"/>
        <v>0</v>
      </c>
      <c r="X118" s="26"/>
      <c r="Y118" s="26">
        <f t="shared" si="339"/>
        <v>3</v>
      </c>
      <c r="Z118" s="26"/>
      <c r="AA118" s="27"/>
      <c r="AB118" s="27"/>
      <c r="AC118" s="28" t="str">
        <f t="shared" si="215"/>
        <v/>
      </c>
      <c r="AD118" s="28"/>
      <c r="AE118" s="28" t="str">
        <f t="shared" si="216"/>
        <v/>
      </c>
      <c r="AF118" s="28"/>
      <c r="AG118" s="28" t="str">
        <f t="shared" si="217"/>
        <v/>
      </c>
      <c r="AH118" s="29"/>
      <c r="AI118" s="30"/>
      <c r="AJ118" s="28"/>
      <c r="AK118" s="28">
        <f t="shared" si="218"/>
        <v>3</v>
      </c>
      <c r="AL118" s="28"/>
      <c r="AM118" s="28">
        <f t="shared" si="219"/>
        <v>0</v>
      </c>
      <c r="AN118" s="28"/>
      <c r="AO118" s="28">
        <f t="shared" si="220"/>
        <v>3</v>
      </c>
      <c r="AP118" s="29"/>
      <c r="AQ118" s="30"/>
      <c r="AR118" s="28"/>
      <c r="AS118" s="28" t="str">
        <f t="shared" si="221"/>
        <v/>
      </c>
      <c r="AT118" s="28"/>
      <c r="AU118" s="28" t="str">
        <f t="shared" si="222"/>
        <v/>
      </c>
      <c r="AV118" s="28"/>
      <c r="AW118" s="28" t="str">
        <f t="shared" si="223"/>
        <v/>
      </c>
      <c r="AX118" s="29"/>
      <c r="AY118" s="30"/>
      <c r="AZ118" s="28"/>
      <c r="BA118" s="28" t="str">
        <f t="shared" si="224"/>
        <v/>
      </c>
      <c r="BB118" s="28"/>
      <c r="BC118" s="28" t="str">
        <f t="shared" si="225"/>
        <v/>
      </c>
      <c r="BD118" s="28"/>
      <c r="BE118" s="28" t="str">
        <f t="shared" si="226"/>
        <v/>
      </c>
      <c r="BF118" s="29"/>
      <c r="BG118" s="30"/>
      <c r="BH118" s="26"/>
      <c r="BI118" s="28" t="str">
        <f t="shared" si="227"/>
        <v/>
      </c>
      <c r="BJ118" s="28"/>
      <c r="BK118" s="28" t="str">
        <f t="shared" si="228"/>
        <v/>
      </c>
      <c r="BL118" s="28"/>
      <c r="BM118" s="28" t="str">
        <f t="shared" si="229"/>
        <v/>
      </c>
      <c r="BN118" s="29"/>
      <c r="BO118" s="30"/>
      <c r="BP118" s="26"/>
      <c r="BQ118" s="28" t="str">
        <f t="shared" si="230"/>
        <v/>
      </c>
      <c r="BR118" s="28"/>
      <c r="BS118" s="28" t="str">
        <f t="shared" si="231"/>
        <v/>
      </c>
      <c r="BT118" s="28"/>
      <c r="BU118" s="28" t="str">
        <f t="shared" si="232"/>
        <v/>
      </c>
      <c r="BV118" s="29"/>
      <c r="BW118" s="30"/>
      <c r="BX118" s="31"/>
      <c r="BY118" s="28" t="str">
        <f t="shared" si="233"/>
        <v/>
      </c>
      <c r="BZ118" s="28"/>
      <c r="CA118" s="28" t="str">
        <f t="shared" si="234"/>
        <v/>
      </c>
      <c r="CB118" s="28"/>
      <c r="CC118" s="28" t="str">
        <f t="shared" si="235"/>
        <v/>
      </c>
      <c r="CD118" s="29"/>
      <c r="CE118" s="25"/>
      <c r="CF118" s="25"/>
      <c r="CG118" s="28" t="str">
        <f t="shared" si="236"/>
        <v/>
      </c>
      <c r="CH118" s="28"/>
      <c r="CI118" s="28" t="str">
        <f t="shared" si="237"/>
        <v/>
      </c>
      <c r="CJ118" s="28"/>
      <c r="CK118" s="28" t="str">
        <f t="shared" si="238"/>
        <v/>
      </c>
      <c r="CL118" s="29"/>
    </row>
    <row r="119" spans="1:90" ht="40.5" customHeight="1" x14ac:dyDescent="0.25">
      <c r="A119" s="20"/>
      <c r="B119" s="20" t="s">
        <v>28</v>
      </c>
      <c r="C119" s="21" t="str">
        <f t="shared" si="331"/>
        <v xml:space="preserve">5  L'ACCUEIL DU CLIENT - LA PRISE EN CHARGE DURANT LE SEJOUR - LE DEPART </v>
      </c>
      <c r="D119" s="5" t="str">
        <f t="shared" si="332"/>
        <v>La prise en charge du client à l'arrivée</v>
      </c>
      <c r="E119" s="46"/>
      <c r="F119" s="15"/>
      <c r="G119" s="20">
        <f t="shared" si="334"/>
        <v>2</v>
      </c>
      <c r="H119" s="22" t="s">
        <v>75</v>
      </c>
      <c r="I119" s="23">
        <f>IF(G119&lt;&gt;"",MAX(I$1:I118)+1,"")</f>
        <v>98</v>
      </c>
      <c r="J119" s="252" t="s">
        <v>598</v>
      </c>
      <c r="K119" s="253">
        <v>3</v>
      </c>
      <c r="L119" s="254" t="s">
        <v>30</v>
      </c>
      <c r="M119" s="255"/>
      <c r="N119" s="256" t="str">
        <f t="shared" si="333"/>
        <v>oui</v>
      </c>
      <c r="O119" s="252" t="s">
        <v>597</v>
      </c>
      <c r="P119" s="351" t="s">
        <v>78</v>
      </c>
      <c r="Q119" s="23"/>
      <c r="R119" s="46"/>
      <c r="S119" s="26">
        <f t="shared" si="335"/>
        <v>3</v>
      </c>
      <c r="T119" s="26">
        <f t="shared" si="336"/>
        <v>1</v>
      </c>
      <c r="U119" s="26">
        <f t="shared" si="337"/>
        <v>3</v>
      </c>
      <c r="V119" s="26"/>
      <c r="W119" s="26">
        <f t="shared" si="338"/>
        <v>0</v>
      </c>
      <c r="X119" s="26"/>
      <c r="Y119" s="26">
        <f t="shared" si="339"/>
        <v>3</v>
      </c>
      <c r="Z119" s="60"/>
      <c r="AA119" s="63"/>
      <c r="AB119" s="63"/>
      <c r="AC119" s="28" t="str">
        <f t="shared" si="215"/>
        <v/>
      </c>
      <c r="AD119" s="28"/>
      <c r="AE119" s="28" t="str">
        <f t="shared" si="216"/>
        <v/>
      </c>
      <c r="AF119" s="28"/>
      <c r="AG119" s="28" t="str">
        <f t="shared" si="217"/>
        <v/>
      </c>
      <c r="AH119" s="29"/>
      <c r="AI119" s="30"/>
      <c r="AJ119" s="28"/>
      <c r="AK119" s="28">
        <f t="shared" si="218"/>
        <v>3</v>
      </c>
      <c r="AL119" s="28"/>
      <c r="AM119" s="28">
        <f t="shared" si="219"/>
        <v>0</v>
      </c>
      <c r="AN119" s="28"/>
      <c r="AO119" s="28">
        <f t="shared" si="220"/>
        <v>3</v>
      </c>
      <c r="AP119" s="29"/>
      <c r="AQ119" s="30"/>
      <c r="AR119" s="28"/>
      <c r="AS119" s="28" t="str">
        <f t="shared" si="221"/>
        <v/>
      </c>
      <c r="AT119" s="28"/>
      <c r="AU119" s="28" t="str">
        <f t="shared" si="222"/>
        <v/>
      </c>
      <c r="AV119" s="28"/>
      <c r="AW119" s="28" t="str">
        <f t="shared" si="223"/>
        <v/>
      </c>
      <c r="AX119" s="29"/>
      <c r="AY119" s="30"/>
      <c r="AZ119" s="28"/>
      <c r="BA119" s="28" t="str">
        <f t="shared" si="224"/>
        <v/>
      </c>
      <c r="BB119" s="28"/>
      <c r="BC119" s="28" t="str">
        <f t="shared" si="225"/>
        <v/>
      </c>
      <c r="BD119" s="28"/>
      <c r="BE119" s="28" t="str">
        <f t="shared" si="226"/>
        <v/>
      </c>
      <c r="BF119" s="29"/>
      <c r="BG119" s="30"/>
      <c r="BH119" s="26"/>
      <c r="BI119" s="28" t="str">
        <f t="shared" si="227"/>
        <v/>
      </c>
      <c r="BJ119" s="28"/>
      <c r="BK119" s="28" t="str">
        <f t="shared" si="228"/>
        <v/>
      </c>
      <c r="BL119" s="28"/>
      <c r="BM119" s="28" t="str">
        <f t="shared" si="229"/>
        <v/>
      </c>
      <c r="BN119" s="29"/>
      <c r="BO119" s="30"/>
      <c r="BP119" s="26"/>
      <c r="BQ119" s="28" t="str">
        <f t="shared" si="230"/>
        <v/>
      </c>
      <c r="BR119" s="28"/>
      <c r="BS119" s="28" t="str">
        <f t="shared" si="231"/>
        <v/>
      </c>
      <c r="BT119" s="28"/>
      <c r="BU119" s="28" t="str">
        <f t="shared" si="232"/>
        <v/>
      </c>
      <c r="BV119" s="29"/>
      <c r="BW119" s="30"/>
      <c r="BX119" s="31"/>
      <c r="BY119" s="28" t="str">
        <f t="shared" si="233"/>
        <v/>
      </c>
      <c r="BZ119" s="28"/>
      <c r="CA119" s="28" t="str">
        <f t="shared" si="234"/>
        <v/>
      </c>
      <c r="CB119" s="28"/>
      <c r="CC119" s="28" t="str">
        <f t="shared" si="235"/>
        <v/>
      </c>
      <c r="CD119" s="29"/>
      <c r="CE119" s="25"/>
      <c r="CF119" s="25"/>
      <c r="CG119" s="28" t="str">
        <f t="shared" si="236"/>
        <v/>
      </c>
      <c r="CH119" s="28"/>
      <c r="CI119" s="28" t="str">
        <f t="shared" si="237"/>
        <v/>
      </c>
      <c r="CJ119" s="28"/>
      <c r="CK119" s="28" t="str">
        <f t="shared" si="238"/>
        <v/>
      </c>
      <c r="CL119" s="29"/>
    </row>
    <row r="120" spans="1:90" ht="21" customHeight="1" x14ac:dyDescent="0.25">
      <c r="A120" s="20"/>
      <c r="B120" s="20" t="s">
        <v>28</v>
      </c>
      <c r="C120" s="21" t="str">
        <f t="shared" si="331"/>
        <v xml:space="preserve">5  L'ACCUEIL DU CLIENT - LA PRISE EN CHARGE DURANT LE SEJOUR - LE DEPART </v>
      </c>
      <c r="D120" s="5" t="str">
        <f t="shared" si="332"/>
        <v>La prise en charge du client à l'arrivée</v>
      </c>
      <c r="E120" s="71"/>
      <c r="F120" s="15"/>
      <c r="G120" s="20">
        <f t="shared" si="334"/>
        <v>2</v>
      </c>
      <c r="H120" s="22" t="s">
        <v>75</v>
      </c>
      <c r="I120" s="23">
        <f>IF(G120&lt;&gt;"",MAX(I$1:I119)+1,"")</f>
        <v>99</v>
      </c>
      <c r="J120" s="252" t="s">
        <v>542</v>
      </c>
      <c r="K120" s="253">
        <v>3</v>
      </c>
      <c r="L120" s="254" t="s">
        <v>30</v>
      </c>
      <c r="M120" s="255"/>
      <c r="N120" s="256" t="str">
        <f t="shared" si="333"/>
        <v/>
      </c>
      <c r="O120" s="252" t="s">
        <v>615</v>
      </c>
      <c r="P120" s="351" t="s">
        <v>78</v>
      </c>
      <c r="Q120" s="23"/>
      <c r="R120" s="46"/>
      <c r="S120" s="26">
        <f t="shared" si="335"/>
        <v>3</v>
      </c>
      <c r="T120" s="26">
        <f t="shared" si="336"/>
        <v>1</v>
      </c>
      <c r="U120" s="26">
        <f t="shared" si="337"/>
        <v>3</v>
      </c>
      <c r="V120" s="26"/>
      <c r="W120" s="26">
        <f t="shared" si="338"/>
        <v>0</v>
      </c>
      <c r="X120" s="26"/>
      <c r="Y120" s="26">
        <f t="shared" si="339"/>
        <v>3</v>
      </c>
      <c r="Z120" s="26"/>
      <c r="AA120" s="27"/>
      <c r="AB120" s="27"/>
      <c r="AC120" s="28" t="str">
        <f t="shared" si="215"/>
        <v/>
      </c>
      <c r="AD120" s="28"/>
      <c r="AE120" s="28" t="str">
        <f t="shared" si="216"/>
        <v/>
      </c>
      <c r="AF120" s="28"/>
      <c r="AG120" s="28" t="str">
        <f t="shared" si="217"/>
        <v/>
      </c>
      <c r="AH120" s="29"/>
      <c r="AI120" s="30"/>
      <c r="AJ120" s="28"/>
      <c r="AK120" s="28">
        <f t="shared" si="218"/>
        <v>3</v>
      </c>
      <c r="AL120" s="28"/>
      <c r="AM120" s="28">
        <f t="shared" si="219"/>
        <v>0</v>
      </c>
      <c r="AN120" s="28"/>
      <c r="AO120" s="28">
        <f t="shared" si="220"/>
        <v>3</v>
      </c>
      <c r="AP120" s="29"/>
      <c r="AQ120" s="30"/>
      <c r="AR120" s="28"/>
      <c r="AS120" s="28" t="str">
        <f t="shared" si="221"/>
        <v/>
      </c>
      <c r="AT120" s="28"/>
      <c r="AU120" s="28" t="str">
        <f t="shared" si="222"/>
        <v/>
      </c>
      <c r="AV120" s="28"/>
      <c r="AW120" s="28" t="str">
        <f t="shared" si="223"/>
        <v/>
      </c>
      <c r="AX120" s="29"/>
      <c r="AY120" s="30"/>
      <c r="AZ120" s="28"/>
      <c r="BA120" s="28" t="str">
        <f t="shared" si="224"/>
        <v/>
      </c>
      <c r="BB120" s="28"/>
      <c r="BC120" s="28" t="str">
        <f t="shared" si="225"/>
        <v/>
      </c>
      <c r="BD120" s="28"/>
      <c r="BE120" s="28" t="str">
        <f t="shared" si="226"/>
        <v/>
      </c>
      <c r="BF120" s="29"/>
      <c r="BG120" s="30"/>
      <c r="BH120" s="26"/>
      <c r="BI120" s="28" t="str">
        <f t="shared" si="227"/>
        <v/>
      </c>
      <c r="BJ120" s="28"/>
      <c r="BK120" s="28" t="str">
        <f t="shared" si="228"/>
        <v/>
      </c>
      <c r="BL120" s="28"/>
      <c r="BM120" s="28" t="str">
        <f t="shared" si="229"/>
        <v/>
      </c>
      <c r="BN120" s="29"/>
      <c r="BO120" s="30"/>
      <c r="BP120" s="26"/>
      <c r="BQ120" s="28" t="str">
        <f t="shared" si="230"/>
        <v/>
      </c>
      <c r="BR120" s="28"/>
      <c r="BS120" s="28" t="str">
        <f t="shared" si="231"/>
        <v/>
      </c>
      <c r="BT120" s="28"/>
      <c r="BU120" s="28" t="str">
        <f t="shared" si="232"/>
        <v/>
      </c>
      <c r="BV120" s="29"/>
      <c r="BW120" s="30"/>
      <c r="BX120" s="31"/>
      <c r="BY120" s="28" t="str">
        <f t="shared" si="233"/>
        <v/>
      </c>
      <c r="BZ120" s="28"/>
      <c r="CA120" s="28" t="str">
        <f t="shared" si="234"/>
        <v/>
      </c>
      <c r="CB120" s="28"/>
      <c r="CC120" s="28" t="str">
        <f t="shared" si="235"/>
        <v/>
      </c>
      <c r="CD120" s="29"/>
      <c r="CE120" s="25"/>
      <c r="CF120" s="25"/>
      <c r="CG120" s="28" t="str">
        <f t="shared" si="236"/>
        <v/>
      </c>
      <c r="CH120" s="28"/>
      <c r="CI120" s="28" t="str">
        <f t="shared" si="237"/>
        <v/>
      </c>
      <c r="CJ120" s="28"/>
      <c r="CK120" s="28" t="str">
        <f t="shared" si="238"/>
        <v/>
      </c>
      <c r="CL120" s="29"/>
    </row>
    <row r="121" spans="1:90" ht="21" customHeight="1" x14ac:dyDescent="0.25">
      <c r="A121" s="20"/>
      <c r="B121" s="20" t="s">
        <v>28</v>
      </c>
      <c r="C121" s="21" t="str">
        <f t="shared" si="331"/>
        <v xml:space="preserve">5  L'ACCUEIL DU CLIENT - LA PRISE EN CHARGE DURANT LE SEJOUR - LE DEPART </v>
      </c>
      <c r="D121" s="5" t="str">
        <f t="shared" si="332"/>
        <v>La prise en charge du client à l'arrivée</v>
      </c>
      <c r="E121" s="71"/>
      <c r="F121" s="15"/>
      <c r="G121" s="20">
        <f t="shared" si="334"/>
        <v>2</v>
      </c>
      <c r="H121" s="22" t="s">
        <v>75</v>
      </c>
      <c r="I121" s="23">
        <f>IF(G121&lt;&gt;"",MAX(I$1:I120)+1,"")</f>
        <v>100</v>
      </c>
      <c r="J121" s="252" t="s">
        <v>192</v>
      </c>
      <c r="K121" s="253">
        <v>1</v>
      </c>
      <c r="L121" s="254" t="s">
        <v>30</v>
      </c>
      <c r="M121" s="255"/>
      <c r="N121" s="256" t="str">
        <f t="shared" si="333"/>
        <v>oui</v>
      </c>
      <c r="O121" s="252" t="s">
        <v>193</v>
      </c>
      <c r="P121" s="351" t="s">
        <v>32</v>
      </c>
      <c r="Q121" s="23"/>
      <c r="R121" s="46"/>
      <c r="S121" s="26">
        <f t="shared" si="335"/>
        <v>1</v>
      </c>
      <c r="T121" s="26">
        <f t="shared" si="336"/>
        <v>1</v>
      </c>
      <c r="U121" s="26">
        <f t="shared" si="337"/>
        <v>1</v>
      </c>
      <c r="V121" s="26"/>
      <c r="W121" s="26">
        <f t="shared" si="338"/>
        <v>0</v>
      </c>
      <c r="X121" s="26"/>
      <c r="Y121" s="26">
        <f t="shared" si="339"/>
        <v>1</v>
      </c>
      <c r="Z121" s="26"/>
      <c r="AA121" s="27"/>
      <c r="AB121" s="27"/>
      <c r="AC121" s="28" t="str">
        <f t="shared" si="215"/>
        <v/>
      </c>
      <c r="AD121" s="28"/>
      <c r="AE121" s="28" t="str">
        <f t="shared" si="216"/>
        <v/>
      </c>
      <c r="AF121" s="28"/>
      <c r="AG121" s="28" t="str">
        <f t="shared" si="217"/>
        <v/>
      </c>
      <c r="AH121" s="29"/>
      <c r="AI121" s="30"/>
      <c r="AJ121" s="28"/>
      <c r="AK121" s="28">
        <f t="shared" si="218"/>
        <v>1</v>
      </c>
      <c r="AL121" s="28"/>
      <c r="AM121" s="28">
        <f t="shared" si="219"/>
        <v>0</v>
      </c>
      <c r="AN121" s="28"/>
      <c r="AO121" s="28">
        <f t="shared" si="220"/>
        <v>1</v>
      </c>
      <c r="AP121" s="29"/>
      <c r="AQ121" s="30"/>
      <c r="AR121" s="28"/>
      <c r="AS121" s="28" t="str">
        <f t="shared" si="221"/>
        <v/>
      </c>
      <c r="AT121" s="28"/>
      <c r="AU121" s="28" t="str">
        <f t="shared" si="222"/>
        <v/>
      </c>
      <c r="AV121" s="28"/>
      <c r="AW121" s="28" t="str">
        <f t="shared" si="223"/>
        <v/>
      </c>
      <c r="AX121" s="29"/>
      <c r="AY121" s="30"/>
      <c r="AZ121" s="28"/>
      <c r="BA121" s="28" t="str">
        <f t="shared" si="224"/>
        <v/>
      </c>
      <c r="BB121" s="28"/>
      <c r="BC121" s="28" t="str">
        <f t="shared" si="225"/>
        <v/>
      </c>
      <c r="BD121" s="28"/>
      <c r="BE121" s="28" t="str">
        <f t="shared" si="226"/>
        <v/>
      </c>
      <c r="BF121" s="29"/>
      <c r="BG121" s="30"/>
      <c r="BH121" s="26"/>
      <c r="BI121" s="28" t="str">
        <f t="shared" si="227"/>
        <v/>
      </c>
      <c r="BJ121" s="28"/>
      <c r="BK121" s="28" t="str">
        <f t="shared" si="228"/>
        <v/>
      </c>
      <c r="BL121" s="28"/>
      <c r="BM121" s="28" t="str">
        <f t="shared" si="229"/>
        <v/>
      </c>
      <c r="BN121" s="29"/>
      <c r="BO121" s="30"/>
      <c r="BP121" s="26"/>
      <c r="BQ121" s="28" t="str">
        <f t="shared" si="230"/>
        <v/>
      </c>
      <c r="BR121" s="28"/>
      <c r="BS121" s="28" t="str">
        <f t="shared" si="231"/>
        <v/>
      </c>
      <c r="BT121" s="28"/>
      <c r="BU121" s="28" t="str">
        <f t="shared" si="232"/>
        <v/>
      </c>
      <c r="BV121" s="29"/>
      <c r="BW121" s="30"/>
      <c r="BX121" s="31"/>
      <c r="BY121" s="28" t="str">
        <f t="shared" si="233"/>
        <v/>
      </c>
      <c r="BZ121" s="28"/>
      <c r="CA121" s="28" t="str">
        <f t="shared" si="234"/>
        <v/>
      </c>
      <c r="CB121" s="28"/>
      <c r="CC121" s="28" t="str">
        <f t="shared" si="235"/>
        <v/>
      </c>
      <c r="CD121" s="29"/>
      <c r="CE121" s="25"/>
      <c r="CF121" s="25"/>
      <c r="CG121" s="28" t="str">
        <f t="shared" si="236"/>
        <v/>
      </c>
      <c r="CH121" s="28"/>
      <c r="CI121" s="28" t="str">
        <f t="shared" si="237"/>
        <v/>
      </c>
      <c r="CJ121" s="28"/>
      <c r="CK121" s="28" t="str">
        <f t="shared" si="238"/>
        <v/>
      </c>
      <c r="CL121" s="29"/>
    </row>
    <row r="122" spans="1:90" ht="21" customHeight="1" x14ac:dyDescent="0.25">
      <c r="A122" s="20"/>
      <c r="B122" s="20" t="s">
        <v>36</v>
      </c>
      <c r="C122" s="21" t="str">
        <f t="shared" si="331"/>
        <v xml:space="preserve">5  L'ACCUEIL DU CLIENT - LA PRISE EN CHARGE DURANT LE SEJOUR - LE DEPART </v>
      </c>
      <c r="D122" s="5" t="str">
        <f t="shared" si="332"/>
        <v>La prise en charge du client à l'arrivée</v>
      </c>
      <c r="E122" s="71"/>
      <c r="F122" s="15"/>
      <c r="G122" s="20">
        <f t="shared" si="334"/>
        <v>1</v>
      </c>
      <c r="H122" s="22" t="s">
        <v>29</v>
      </c>
      <c r="I122" s="23">
        <f>IF(G122&lt;&gt;"",MAX(I$1:I121)+1,"")</f>
        <v>101</v>
      </c>
      <c r="J122" s="247" t="s">
        <v>194</v>
      </c>
      <c r="K122" s="248">
        <v>1</v>
      </c>
      <c r="L122" s="249" t="s">
        <v>30</v>
      </c>
      <c r="M122" s="263"/>
      <c r="N122" s="268" t="str">
        <f t="shared" si="333"/>
        <v>oui</v>
      </c>
      <c r="O122" s="247" t="s">
        <v>101</v>
      </c>
      <c r="P122" s="351" t="s">
        <v>78</v>
      </c>
      <c r="Q122" s="23"/>
      <c r="R122" s="25"/>
      <c r="S122" s="26">
        <f t="shared" si="335"/>
        <v>1</v>
      </c>
      <c r="T122" s="26">
        <f t="shared" si="336"/>
        <v>1</v>
      </c>
      <c r="U122" s="26">
        <f t="shared" si="337"/>
        <v>1</v>
      </c>
      <c r="V122" s="26"/>
      <c r="W122" s="26">
        <f t="shared" si="338"/>
        <v>0</v>
      </c>
      <c r="X122" s="26"/>
      <c r="Y122" s="26">
        <f t="shared" si="339"/>
        <v>1</v>
      </c>
      <c r="Z122" s="26"/>
      <c r="AA122" s="27"/>
      <c r="AB122" s="27"/>
      <c r="AC122" s="28">
        <f t="shared" si="215"/>
        <v>1</v>
      </c>
      <c r="AD122" s="28"/>
      <c r="AE122" s="28">
        <f t="shared" si="216"/>
        <v>0</v>
      </c>
      <c r="AF122" s="28"/>
      <c r="AG122" s="28">
        <f t="shared" si="217"/>
        <v>1</v>
      </c>
      <c r="AH122" s="29"/>
      <c r="AI122" s="30"/>
      <c r="AJ122" s="28"/>
      <c r="AK122" s="28" t="str">
        <f t="shared" si="218"/>
        <v/>
      </c>
      <c r="AL122" s="28"/>
      <c r="AM122" s="28" t="str">
        <f t="shared" si="219"/>
        <v/>
      </c>
      <c r="AN122" s="28"/>
      <c r="AO122" s="28" t="str">
        <f t="shared" si="220"/>
        <v/>
      </c>
      <c r="AP122" s="29"/>
      <c r="AQ122" s="30"/>
      <c r="AR122" s="28"/>
      <c r="AS122" s="28" t="str">
        <f t="shared" si="221"/>
        <v/>
      </c>
      <c r="AT122" s="28"/>
      <c r="AU122" s="28" t="str">
        <f t="shared" si="222"/>
        <v/>
      </c>
      <c r="AV122" s="28"/>
      <c r="AW122" s="28" t="str">
        <f t="shared" si="223"/>
        <v/>
      </c>
      <c r="AX122" s="29"/>
      <c r="AY122" s="30"/>
      <c r="AZ122" s="28"/>
      <c r="BA122" s="28" t="str">
        <f t="shared" si="224"/>
        <v/>
      </c>
      <c r="BB122" s="28"/>
      <c r="BC122" s="28" t="str">
        <f t="shared" si="225"/>
        <v/>
      </c>
      <c r="BD122" s="28"/>
      <c r="BE122" s="28" t="str">
        <f t="shared" si="226"/>
        <v/>
      </c>
      <c r="BF122" s="29"/>
      <c r="BG122" s="30"/>
      <c r="BH122" s="26"/>
      <c r="BI122" s="28" t="str">
        <f t="shared" si="227"/>
        <v/>
      </c>
      <c r="BJ122" s="28"/>
      <c r="BK122" s="28" t="str">
        <f t="shared" si="228"/>
        <v/>
      </c>
      <c r="BL122" s="28"/>
      <c r="BM122" s="28" t="str">
        <f t="shared" si="229"/>
        <v/>
      </c>
      <c r="BN122" s="29"/>
      <c r="BO122" s="30"/>
      <c r="BP122" s="26"/>
      <c r="BQ122" s="28" t="str">
        <f t="shared" si="230"/>
        <v/>
      </c>
      <c r="BR122" s="28"/>
      <c r="BS122" s="28" t="str">
        <f t="shared" si="231"/>
        <v/>
      </c>
      <c r="BT122" s="28"/>
      <c r="BU122" s="28" t="str">
        <f t="shared" si="232"/>
        <v/>
      </c>
      <c r="BV122" s="29"/>
      <c r="BW122" s="30"/>
      <c r="BX122" s="31"/>
      <c r="BY122" s="28" t="str">
        <f t="shared" si="233"/>
        <v/>
      </c>
      <c r="BZ122" s="28"/>
      <c r="CA122" s="28" t="str">
        <f t="shared" si="234"/>
        <v/>
      </c>
      <c r="CB122" s="28"/>
      <c r="CC122" s="28" t="str">
        <f t="shared" si="235"/>
        <v/>
      </c>
      <c r="CD122" s="29"/>
      <c r="CE122" s="25"/>
      <c r="CF122" s="25"/>
      <c r="CG122" s="28" t="str">
        <f t="shared" si="236"/>
        <v/>
      </c>
      <c r="CH122" s="28"/>
      <c r="CI122" s="28" t="str">
        <f t="shared" si="237"/>
        <v/>
      </c>
      <c r="CJ122" s="28"/>
      <c r="CK122" s="28" t="str">
        <f t="shared" si="238"/>
        <v/>
      </c>
      <c r="CL122" s="29"/>
    </row>
    <row r="123" spans="1:90" s="238" customFormat="1" ht="27" customHeight="1" x14ac:dyDescent="0.25">
      <c r="A123" s="2"/>
      <c r="B123" s="2"/>
      <c r="C123" s="21" t="str">
        <f t="shared" si="331"/>
        <v xml:space="preserve">5  L'ACCUEIL DU CLIENT - LA PRISE EN CHARGE DURANT LE SEJOUR - LE DEPART </v>
      </c>
      <c r="D123" s="5" t="str">
        <f>J$123</f>
        <v>La prise en charge du client durant le séjour</v>
      </c>
      <c r="E123" s="71"/>
      <c r="F123" s="15"/>
      <c r="G123" s="20"/>
      <c r="H123" s="13"/>
      <c r="I123" s="67" t="str">
        <f>IF(G123&lt;&gt;"",MAX(I$1:I122)+1,"")</f>
        <v/>
      </c>
      <c r="J123" s="71" t="s">
        <v>195</v>
      </c>
      <c r="K123" s="307"/>
      <c r="L123" s="33"/>
      <c r="M123" s="372"/>
      <c r="N123" s="24" t="str">
        <f t="shared" si="333"/>
        <v/>
      </c>
      <c r="O123" s="65"/>
      <c r="P123" s="353"/>
      <c r="Q123" s="67"/>
      <c r="R123" s="1"/>
      <c r="S123" s="34"/>
      <c r="T123" s="34"/>
      <c r="U123" s="34"/>
      <c r="V123" s="34"/>
      <c r="W123" s="34"/>
      <c r="X123" s="34"/>
      <c r="Y123" s="34"/>
      <c r="Z123" s="34"/>
      <c r="AA123" s="36"/>
      <c r="AB123" s="36"/>
      <c r="AC123" s="39" t="str">
        <f t="shared" si="215"/>
        <v/>
      </c>
      <c r="AD123" s="39"/>
      <c r="AE123" s="39" t="str">
        <f t="shared" si="216"/>
        <v/>
      </c>
      <c r="AF123" s="39"/>
      <c r="AG123" s="39" t="str">
        <f t="shared" si="217"/>
        <v/>
      </c>
      <c r="AH123" s="37"/>
      <c r="AI123" s="38"/>
      <c r="AJ123" s="39"/>
      <c r="AK123" s="39" t="str">
        <f t="shared" si="218"/>
        <v/>
      </c>
      <c r="AL123" s="39"/>
      <c r="AM123" s="39" t="str">
        <f t="shared" si="219"/>
        <v/>
      </c>
      <c r="AN123" s="39"/>
      <c r="AO123" s="39" t="str">
        <f t="shared" si="220"/>
        <v/>
      </c>
      <c r="AP123" s="37"/>
      <c r="AQ123" s="38"/>
      <c r="AR123" s="39"/>
      <c r="AS123" s="39" t="str">
        <f t="shared" si="221"/>
        <v/>
      </c>
      <c r="AT123" s="39"/>
      <c r="AU123" s="39" t="str">
        <f t="shared" si="222"/>
        <v/>
      </c>
      <c r="AV123" s="39"/>
      <c r="AW123" s="39" t="str">
        <f t="shared" si="223"/>
        <v/>
      </c>
      <c r="AX123" s="37"/>
      <c r="AY123" s="38"/>
      <c r="AZ123" s="39"/>
      <c r="BA123" s="39" t="str">
        <f t="shared" si="224"/>
        <v/>
      </c>
      <c r="BB123" s="39"/>
      <c r="BC123" s="39" t="str">
        <f t="shared" si="225"/>
        <v/>
      </c>
      <c r="BD123" s="39"/>
      <c r="BE123" s="39" t="str">
        <f t="shared" si="226"/>
        <v/>
      </c>
      <c r="BF123" s="37"/>
      <c r="BG123" s="38"/>
      <c r="BH123" s="34"/>
      <c r="BI123" s="39" t="str">
        <f t="shared" si="227"/>
        <v/>
      </c>
      <c r="BJ123" s="39"/>
      <c r="BK123" s="39" t="str">
        <f t="shared" si="228"/>
        <v/>
      </c>
      <c r="BL123" s="39"/>
      <c r="BM123" s="39" t="str">
        <f t="shared" si="229"/>
        <v/>
      </c>
      <c r="BN123" s="37"/>
      <c r="BO123" s="38"/>
      <c r="BP123" s="34"/>
      <c r="BQ123" s="39" t="str">
        <f t="shared" si="230"/>
        <v/>
      </c>
      <c r="BR123" s="39"/>
      <c r="BS123" s="39" t="str">
        <f t="shared" si="231"/>
        <v/>
      </c>
      <c r="BT123" s="39"/>
      <c r="BU123" s="39" t="str">
        <f t="shared" si="232"/>
        <v/>
      </c>
      <c r="BV123" s="37"/>
      <c r="BW123" s="38"/>
      <c r="BX123" s="40"/>
      <c r="BY123" s="39" t="str">
        <f t="shared" si="233"/>
        <v/>
      </c>
      <c r="BZ123" s="39"/>
      <c r="CA123" s="39" t="str">
        <f t="shared" si="234"/>
        <v/>
      </c>
      <c r="CB123" s="39"/>
      <c r="CC123" s="39" t="str">
        <f t="shared" si="235"/>
        <v/>
      </c>
      <c r="CD123" s="37"/>
      <c r="CE123" s="41"/>
      <c r="CF123" s="41"/>
      <c r="CG123" s="39" t="str">
        <f t="shared" si="236"/>
        <v/>
      </c>
      <c r="CH123" s="39"/>
      <c r="CI123" s="39" t="str">
        <f t="shared" si="237"/>
        <v/>
      </c>
      <c r="CJ123" s="39"/>
      <c r="CK123" s="39" t="str">
        <f t="shared" si="238"/>
        <v/>
      </c>
      <c r="CL123" s="37"/>
    </row>
    <row r="124" spans="1:90" ht="57" customHeight="1" x14ac:dyDescent="0.25">
      <c r="A124" s="20"/>
      <c r="B124" s="20" t="s">
        <v>28</v>
      </c>
      <c r="C124" s="21" t="str">
        <f t="shared" si="331"/>
        <v xml:space="preserve">5  L'ACCUEIL DU CLIENT - LA PRISE EN CHARGE DURANT LE SEJOUR - LE DEPART </v>
      </c>
      <c r="D124" s="5" t="str">
        <f>J$123</f>
        <v>La prise en charge du client durant le séjour</v>
      </c>
      <c r="E124" s="71"/>
      <c r="F124" s="15"/>
      <c r="G124" s="20">
        <f>IF(H124="Information et Communication",1,IF(H124="Savoir-faire Savoir-être",2,IF(H124="Confort et hygiène",3,IF(H124="Qualité de la prestation",5,IF(H124="Développement Durable",4)))))</f>
        <v>2</v>
      </c>
      <c r="H124" s="22" t="s">
        <v>75</v>
      </c>
      <c r="I124" s="23">
        <f>IF(G124&lt;&gt;"",MAX(I$1:I123)+1,"")</f>
        <v>102</v>
      </c>
      <c r="J124" s="242" t="s">
        <v>196</v>
      </c>
      <c r="K124" s="243">
        <v>3</v>
      </c>
      <c r="L124" s="244" t="s">
        <v>30</v>
      </c>
      <c r="M124" s="245"/>
      <c r="N124" s="246" t="str">
        <f t="shared" si="333"/>
        <v/>
      </c>
      <c r="O124" s="242" t="s">
        <v>197</v>
      </c>
      <c r="P124" s="351" t="s">
        <v>78</v>
      </c>
      <c r="Q124" s="23"/>
      <c r="R124" s="46"/>
      <c r="S124" s="26">
        <f t="shared" ref="S124:S126" si="340">K124</f>
        <v>3</v>
      </c>
      <c r="T124" s="26">
        <f t="shared" ref="T124:T126" si="341">IF(L124="OUI",1,IF(L124="NON",0,IF(L124="Non Mesuré","",0)))</f>
        <v>1</v>
      </c>
      <c r="U124" s="26">
        <f t="shared" ref="U124:U126" si="342">IF(L124&lt;&gt;"Non Mesuré",S124*T124,"")</f>
        <v>3</v>
      </c>
      <c r="V124" s="26"/>
      <c r="W124" s="26">
        <f t="shared" ref="W124:W126" si="343">IF(L124="Non Mesuré",S124,0)</f>
        <v>0</v>
      </c>
      <c r="X124" s="26"/>
      <c r="Y124" s="26">
        <f t="shared" ref="Y124:Y126" si="344">S124-W124</f>
        <v>3</v>
      </c>
      <c r="Z124" s="26"/>
      <c r="AA124" s="27"/>
      <c r="AB124" s="27"/>
      <c r="AC124" s="28" t="str">
        <f t="shared" si="215"/>
        <v/>
      </c>
      <c r="AD124" s="28"/>
      <c r="AE124" s="28" t="str">
        <f t="shared" si="216"/>
        <v/>
      </c>
      <c r="AF124" s="28"/>
      <c r="AG124" s="28" t="str">
        <f t="shared" si="217"/>
        <v/>
      </c>
      <c r="AH124" s="29"/>
      <c r="AI124" s="30"/>
      <c r="AJ124" s="28"/>
      <c r="AK124" s="28">
        <f t="shared" si="218"/>
        <v>3</v>
      </c>
      <c r="AL124" s="28"/>
      <c r="AM124" s="28">
        <f t="shared" si="219"/>
        <v>0</v>
      </c>
      <c r="AN124" s="28"/>
      <c r="AO124" s="28">
        <f t="shared" si="220"/>
        <v>3</v>
      </c>
      <c r="AP124" s="29"/>
      <c r="AQ124" s="30"/>
      <c r="AR124" s="28"/>
      <c r="AS124" s="28" t="str">
        <f t="shared" si="221"/>
        <v/>
      </c>
      <c r="AT124" s="28"/>
      <c r="AU124" s="28" t="str">
        <f t="shared" si="222"/>
        <v/>
      </c>
      <c r="AV124" s="28"/>
      <c r="AW124" s="28" t="str">
        <f t="shared" si="223"/>
        <v/>
      </c>
      <c r="AX124" s="29"/>
      <c r="AY124" s="30"/>
      <c r="AZ124" s="28"/>
      <c r="BA124" s="28" t="str">
        <f t="shared" si="224"/>
        <v/>
      </c>
      <c r="BB124" s="28"/>
      <c r="BC124" s="28" t="str">
        <f t="shared" si="225"/>
        <v/>
      </c>
      <c r="BD124" s="28"/>
      <c r="BE124" s="28" t="str">
        <f t="shared" si="226"/>
        <v/>
      </c>
      <c r="BF124" s="29"/>
      <c r="BG124" s="30"/>
      <c r="BH124" s="26"/>
      <c r="BI124" s="28" t="str">
        <f t="shared" si="227"/>
        <v/>
      </c>
      <c r="BJ124" s="28"/>
      <c r="BK124" s="28" t="str">
        <f t="shared" si="228"/>
        <v/>
      </c>
      <c r="BL124" s="28"/>
      <c r="BM124" s="28" t="str">
        <f t="shared" si="229"/>
        <v/>
      </c>
      <c r="BN124" s="29"/>
      <c r="BO124" s="30"/>
      <c r="BP124" s="26"/>
      <c r="BQ124" s="28" t="str">
        <f t="shared" si="230"/>
        <v/>
      </c>
      <c r="BR124" s="28"/>
      <c r="BS124" s="28" t="str">
        <f t="shared" si="231"/>
        <v/>
      </c>
      <c r="BT124" s="28"/>
      <c r="BU124" s="28" t="str">
        <f t="shared" si="232"/>
        <v/>
      </c>
      <c r="BV124" s="29"/>
      <c r="BW124" s="30"/>
      <c r="BX124" s="31"/>
      <c r="BY124" s="28" t="str">
        <f t="shared" si="233"/>
        <v/>
      </c>
      <c r="BZ124" s="28"/>
      <c r="CA124" s="28" t="str">
        <f t="shared" si="234"/>
        <v/>
      </c>
      <c r="CB124" s="28"/>
      <c r="CC124" s="28" t="str">
        <f t="shared" si="235"/>
        <v/>
      </c>
      <c r="CD124" s="29"/>
      <c r="CE124" s="25"/>
      <c r="CF124" s="25"/>
      <c r="CG124" s="28" t="str">
        <f t="shared" si="236"/>
        <v/>
      </c>
      <c r="CH124" s="28"/>
      <c r="CI124" s="28" t="str">
        <f t="shared" si="237"/>
        <v/>
      </c>
      <c r="CJ124" s="28"/>
      <c r="CK124" s="28" t="str">
        <f t="shared" si="238"/>
        <v/>
      </c>
      <c r="CL124" s="29"/>
    </row>
    <row r="125" spans="1:90" ht="21" customHeight="1" x14ac:dyDescent="0.25">
      <c r="A125" s="20"/>
      <c r="B125" s="20" t="s">
        <v>28</v>
      </c>
      <c r="C125" s="21" t="str">
        <f t="shared" si="331"/>
        <v xml:space="preserve">5  L'ACCUEIL DU CLIENT - LA PRISE EN CHARGE DURANT LE SEJOUR - LE DEPART </v>
      </c>
      <c r="D125" s="5" t="str">
        <f>J$123</f>
        <v>La prise en charge du client durant le séjour</v>
      </c>
      <c r="E125" s="71"/>
      <c r="F125" s="15"/>
      <c r="G125" s="20">
        <f>IF(H125="Information et Communication",1,IF(H125="Savoir-faire Savoir-être",2,IF(H125="Confort et hygiène",3,IF(H125="Qualité de la prestation",5,IF(H125="Développement Durable",4)))))</f>
        <v>2</v>
      </c>
      <c r="H125" s="22" t="s">
        <v>75</v>
      </c>
      <c r="I125" s="23">
        <f>IF(G125&lt;&gt;"",MAX(I$1:I124)+1,"")</f>
        <v>103</v>
      </c>
      <c r="J125" s="252" t="s">
        <v>198</v>
      </c>
      <c r="K125" s="253">
        <v>3</v>
      </c>
      <c r="L125" s="254" t="s">
        <v>30</v>
      </c>
      <c r="M125" s="255"/>
      <c r="N125" s="256" t="str">
        <f t="shared" si="333"/>
        <v/>
      </c>
      <c r="O125" s="252"/>
      <c r="P125" s="351" t="s">
        <v>78</v>
      </c>
      <c r="Q125" s="23"/>
      <c r="R125" s="46"/>
      <c r="S125" s="26">
        <f t="shared" si="340"/>
        <v>3</v>
      </c>
      <c r="T125" s="26">
        <f t="shared" si="341"/>
        <v>1</v>
      </c>
      <c r="U125" s="26">
        <f t="shared" si="342"/>
        <v>3</v>
      </c>
      <c r="V125" s="26"/>
      <c r="W125" s="26">
        <f t="shared" si="343"/>
        <v>0</v>
      </c>
      <c r="X125" s="26"/>
      <c r="Y125" s="26">
        <f t="shared" si="344"/>
        <v>3</v>
      </c>
      <c r="Z125" s="60"/>
      <c r="AA125" s="63"/>
      <c r="AB125" s="63"/>
      <c r="AC125" s="28" t="str">
        <f t="shared" si="215"/>
        <v/>
      </c>
      <c r="AD125" s="28"/>
      <c r="AE125" s="28" t="str">
        <f t="shared" si="216"/>
        <v/>
      </c>
      <c r="AF125" s="28"/>
      <c r="AG125" s="28" t="str">
        <f t="shared" si="217"/>
        <v/>
      </c>
      <c r="AH125" s="29"/>
      <c r="AI125" s="30"/>
      <c r="AJ125" s="28"/>
      <c r="AK125" s="28">
        <f t="shared" si="218"/>
        <v>3</v>
      </c>
      <c r="AL125" s="28"/>
      <c r="AM125" s="28">
        <f t="shared" si="219"/>
        <v>0</v>
      </c>
      <c r="AN125" s="28"/>
      <c r="AO125" s="28">
        <f t="shared" si="220"/>
        <v>3</v>
      </c>
      <c r="AP125" s="29"/>
      <c r="AQ125" s="30"/>
      <c r="AR125" s="28"/>
      <c r="AS125" s="28" t="str">
        <f t="shared" si="221"/>
        <v/>
      </c>
      <c r="AT125" s="28"/>
      <c r="AU125" s="28" t="str">
        <f t="shared" si="222"/>
        <v/>
      </c>
      <c r="AV125" s="28"/>
      <c r="AW125" s="28" t="str">
        <f t="shared" si="223"/>
        <v/>
      </c>
      <c r="AX125" s="29"/>
      <c r="AY125" s="30"/>
      <c r="AZ125" s="28"/>
      <c r="BA125" s="28" t="str">
        <f t="shared" si="224"/>
        <v/>
      </c>
      <c r="BB125" s="28"/>
      <c r="BC125" s="28" t="str">
        <f t="shared" si="225"/>
        <v/>
      </c>
      <c r="BD125" s="28"/>
      <c r="BE125" s="28" t="str">
        <f t="shared" si="226"/>
        <v/>
      </c>
      <c r="BF125" s="29"/>
      <c r="BG125" s="30"/>
      <c r="BH125" s="26"/>
      <c r="BI125" s="28" t="str">
        <f t="shared" si="227"/>
        <v/>
      </c>
      <c r="BJ125" s="28"/>
      <c r="BK125" s="28" t="str">
        <f t="shared" si="228"/>
        <v/>
      </c>
      <c r="BL125" s="28"/>
      <c r="BM125" s="28" t="str">
        <f t="shared" si="229"/>
        <v/>
      </c>
      <c r="BN125" s="29"/>
      <c r="BO125" s="30"/>
      <c r="BP125" s="26"/>
      <c r="BQ125" s="28" t="str">
        <f t="shared" si="230"/>
        <v/>
      </c>
      <c r="BR125" s="28"/>
      <c r="BS125" s="28" t="str">
        <f t="shared" si="231"/>
        <v/>
      </c>
      <c r="BT125" s="28"/>
      <c r="BU125" s="28" t="str">
        <f t="shared" si="232"/>
        <v/>
      </c>
      <c r="BV125" s="29"/>
      <c r="BW125" s="30"/>
      <c r="BX125" s="31"/>
      <c r="BY125" s="28" t="str">
        <f t="shared" si="233"/>
        <v/>
      </c>
      <c r="BZ125" s="28"/>
      <c r="CA125" s="28" t="str">
        <f t="shared" si="234"/>
        <v/>
      </c>
      <c r="CB125" s="28"/>
      <c r="CC125" s="28" t="str">
        <f t="shared" si="235"/>
        <v/>
      </c>
      <c r="CD125" s="29"/>
      <c r="CE125" s="25"/>
      <c r="CF125" s="25"/>
      <c r="CG125" s="28" t="str">
        <f t="shared" si="236"/>
        <v/>
      </c>
      <c r="CH125" s="28"/>
      <c r="CI125" s="28" t="str">
        <f t="shared" si="237"/>
        <v/>
      </c>
      <c r="CJ125" s="28"/>
      <c r="CK125" s="28" t="str">
        <f t="shared" si="238"/>
        <v/>
      </c>
      <c r="CL125" s="29"/>
    </row>
    <row r="126" spans="1:90" ht="32.25" customHeight="1" x14ac:dyDescent="0.25">
      <c r="A126" s="20"/>
      <c r="B126" s="20" t="s">
        <v>28</v>
      </c>
      <c r="C126" s="21" t="str">
        <f t="shared" si="331"/>
        <v xml:space="preserve">5  L'ACCUEIL DU CLIENT - LA PRISE EN CHARGE DURANT LE SEJOUR - LE DEPART </v>
      </c>
      <c r="D126" s="5" t="str">
        <f>J$123</f>
        <v>La prise en charge du client durant le séjour</v>
      </c>
      <c r="E126" s="71"/>
      <c r="F126" s="15"/>
      <c r="G126" s="20">
        <f>IF(H126="Information et Communication",1,IF(H126="Savoir-faire Savoir-être",2,IF(H126="Confort et hygiène",3,IF(H126="Qualité de la prestation",5,IF(H126="Développement Durable",4)))))</f>
        <v>2</v>
      </c>
      <c r="H126" s="22" t="s">
        <v>75</v>
      </c>
      <c r="I126" s="23">
        <f>IF(G126&lt;&gt;"",MAX(I$1:I125)+1,"")</f>
        <v>104</v>
      </c>
      <c r="J126" s="247" t="s">
        <v>199</v>
      </c>
      <c r="K126" s="248">
        <v>3</v>
      </c>
      <c r="L126" s="249" t="s">
        <v>30</v>
      </c>
      <c r="M126" s="250"/>
      <c r="N126" s="251" t="str">
        <f t="shared" si="333"/>
        <v/>
      </c>
      <c r="O126" s="247" t="s">
        <v>200</v>
      </c>
      <c r="P126" s="348" t="s">
        <v>37</v>
      </c>
      <c r="Q126" s="23"/>
      <c r="R126" s="46"/>
      <c r="S126" s="26">
        <f t="shared" si="340"/>
        <v>3</v>
      </c>
      <c r="T126" s="26">
        <f t="shared" si="341"/>
        <v>1</v>
      </c>
      <c r="U126" s="26">
        <f t="shared" si="342"/>
        <v>3</v>
      </c>
      <c r="V126" s="26"/>
      <c r="W126" s="26">
        <f t="shared" si="343"/>
        <v>0</v>
      </c>
      <c r="X126" s="26"/>
      <c r="Y126" s="26">
        <f t="shared" si="344"/>
        <v>3</v>
      </c>
      <c r="Z126" s="60"/>
      <c r="AA126" s="63"/>
      <c r="AB126" s="63"/>
      <c r="AC126" s="28" t="str">
        <f t="shared" si="215"/>
        <v/>
      </c>
      <c r="AD126" s="28"/>
      <c r="AE126" s="28" t="str">
        <f t="shared" si="216"/>
        <v/>
      </c>
      <c r="AF126" s="28"/>
      <c r="AG126" s="28" t="str">
        <f t="shared" si="217"/>
        <v/>
      </c>
      <c r="AH126" s="29"/>
      <c r="AI126" s="30"/>
      <c r="AJ126" s="28"/>
      <c r="AK126" s="28">
        <f t="shared" si="218"/>
        <v>3</v>
      </c>
      <c r="AL126" s="28"/>
      <c r="AM126" s="28">
        <f t="shared" si="219"/>
        <v>0</v>
      </c>
      <c r="AN126" s="28"/>
      <c r="AO126" s="28">
        <f t="shared" si="220"/>
        <v>3</v>
      </c>
      <c r="AP126" s="29"/>
      <c r="AQ126" s="30"/>
      <c r="AR126" s="28"/>
      <c r="AS126" s="28" t="str">
        <f t="shared" si="221"/>
        <v/>
      </c>
      <c r="AT126" s="28"/>
      <c r="AU126" s="28" t="str">
        <f t="shared" si="222"/>
        <v/>
      </c>
      <c r="AV126" s="28"/>
      <c r="AW126" s="28" t="str">
        <f t="shared" si="223"/>
        <v/>
      </c>
      <c r="AX126" s="29"/>
      <c r="AY126" s="30"/>
      <c r="AZ126" s="28"/>
      <c r="BA126" s="28" t="str">
        <f t="shared" si="224"/>
        <v/>
      </c>
      <c r="BB126" s="28"/>
      <c r="BC126" s="28" t="str">
        <f t="shared" si="225"/>
        <v/>
      </c>
      <c r="BD126" s="28"/>
      <c r="BE126" s="28" t="str">
        <f t="shared" si="226"/>
        <v/>
      </c>
      <c r="BF126" s="29"/>
      <c r="BG126" s="30"/>
      <c r="BH126" s="26"/>
      <c r="BI126" s="28" t="str">
        <f t="shared" si="227"/>
        <v/>
      </c>
      <c r="BJ126" s="28"/>
      <c r="BK126" s="28" t="str">
        <f t="shared" si="228"/>
        <v/>
      </c>
      <c r="BL126" s="28"/>
      <c r="BM126" s="28" t="str">
        <f t="shared" si="229"/>
        <v/>
      </c>
      <c r="BN126" s="29"/>
      <c r="BO126" s="30"/>
      <c r="BP126" s="26"/>
      <c r="BQ126" s="28" t="str">
        <f t="shared" si="230"/>
        <v/>
      </c>
      <c r="BR126" s="28"/>
      <c r="BS126" s="28" t="str">
        <f t="shared" si="231"/>
        <v/>
      </c>
      <c r="BT126" s="28"/>
      <c r="BU126" s="28" t="str">
        <f t="shared" si="232"/>
        <v/>
      </c>
      <c r="BV126" s="29"/>
      <c r="BW126" s="30"/>
      <c r="BX126" s="31"/>
      <c r="BY126" s="28" t="str">
        <f t="shared" si="233"/>
        <v/>
      </c>
      <c r="BZ126" s="28"/>
      <c r="CA126" s="28" t="str">
        <f t="shared" si="234"/>
        <v/>
      </c>
      <c r="CB126" s="28"/>
      <c r="CC126" s="28" t="str">
        <f t="shared" si="235"/>
        <v/>
      </c>
      <c r="CD126" s="29"/>
      <c r="CE126" s="25"/>
      <c r="CF126" s="25"/>
      <c r="CG126" s="28" t="str">
        <f t="shared" si="236"/>
        <v/>
      </c>
      <c r="CH126" s="28"/>
      <c r="CI126" s="28" t="str">
        <f t="shared" si="237"/>
        <v/>
      </c>
      <c r="CJ126" s="28"/>
      <c r="CK126" s="28" t="str">
        <f t="shared" si="238"/>
        <v/>
      </c>
      <c r="CL126" s="29"/>
    </row>
    <row r="127" spans="1:90" s="238" customFormat="1" ht="27" customHeight="1" x14ac:dyDescent="0.25">
      <c r="A127" s="20"/>
      <c r="B127" s="20" t="s">
        <v>28</v>
      </c>
      <c r="C127" s="21" t="str">
        <f t="shared" si="331"/>
        <v xml:space="preserve">5  L'ACCUEIL DU CLIENT - LA PRISE EN CHARGE DURANT LE SEJOUR - LE DEPART </v>
      </c>
      <c r="D127" s="5" t="str">
        <f t="shared" ref="D127:D133" si="345">J$127</f>
        <v>Le départ du client</v>
      </c>
      <c r="E127" s="71"/>
      <c r="F127" s="15"/>
      <c r="G127" s="20"/>
      <c r="H127" s="22"/>
      <c r="I127" s="67" t="str">
        <f>IF(G127&lt;&gt;"",MAX(I$1:I126)+1,"")</f>
        <v/>
      </c>
      <c r="J127" s="437" t="s">
        <v>201</v>
      </c>
      <c r="K127" s="438"/>
      <c r="L127" s="439"/>
      <c r="M127" s="440"/>
      <c r="N127" s="441" t="str">
        <f t="shared" si="333"/>
        <v/>
      </c>
      <c r="O127" s="442"/>
      <c r="P127" s="353"/>
      <c r="Q127" s="67"/>
      <c r="R127" s="1"/>
      <c r="S127" s="34"/>
      <c r="T127" s="34"/>
      <c r="U127" s="34"/>
      <c r="V127" s="34"/>
      <c r="W127" s="34"/>
      <c r="X127" s="34"/>
      <c r="Y127" s="34"/>
      <c r="Z127" s="34"/>
      <c r="AA127" s="36"/>
      <c r="AB127" s="36"/>
      <c r="AC127" s="39" t="str">
        <f t="shared" si="215"/>
        <v/>
      </c>
      <c r="AD127" s="39"/>
      <c r="AE127" s="39" t="str">
        <f t="shared" si="216"/>
        <v/>
      </c>
      <c r="AF127" s="39"/>
      <c r="AG127" s="39" t="str">
        <f t="shared" si="217"/>
        <v/>
      </c>
      <c r="AH127" s="37"/>
      <c r="AI127" s="38"/>
      <c r="AJ127" s="39"/>
      <c r="AK127" s="39" t="str">
        <f t="shared" si="218"/>
        <v/>
      </c>
      <c r="AL127" s="39"/>
      <c r="AM127" s="39" t="str">
        <f t="shared" si="219"/>
        <v/>
      </c>
      <c r="AN127" s="39"/>
      <c r="AO127" s="39" t="str">
        <f t="shared" si="220"/>
        <v/>
      </c>
      <c r="AP127" s="37"/>
      <c r="AQ127" s="38"/>
      <c r="AR127" s="39"/>
      <c r="AS127" s="39" t="str">
        <f t="shared" si="221"/>
        <v/>
      </c>
      <c r="AT127" s="39"/>
      <c r="AU127" s="39" t="str">
        <f t="shared" si="222"/>
        <v/>
      </c>
      <c r="AV127" s="39"/>
      <c r="AW127" s="39" t="str">
        <f t="shared" si="223"/>
        <v/>
      </c>
      <c r="AX127" s="37"/>
      <c r="AY127" s="38"/>
      <c r="AZ127" s="39"/>
      <c r="BA127" s="39" t="str">
        <f t="shared" si="224"/>
        <v/>
      </c>
      <c r="BB127" s="39"/>
      <c r="BC127" s="39" t="str">
        <f t="shared" si="225"/>
        <v/>
      </c>
      <c r="BD127" s="39"/>
      <c r="BE127" s="39" t="str">
        <f t="shared" si="226"/>
        <v/>
      </c>
      <c r="BF127" s="37"/>
      <c r="BG127" s="38"/>
      <c r="BH127" s="34"/>
      <c r="BI127" s="39" t="str">
        <f t="shared" si="227"/>
        <v/>
      </c>
      <c r="BJ127" s="39"/>
      <c r="BK127" s="39" t="str">
        <f t="shared" si="228"/>
        <v/>
      </c>
      <c r="BL127" s="39"/>
      <c r="BM127" s="39" t="str">
        <f t="shared" si="229"/>
        <v/>
      </c>
      <c r="BN127" s="37"/>
      <c r="BO127" s="38"/>
      <c r="BP127" s="34"/>
      <c r="BQ127" s="39" t="str">
        <f t="shared" si="230"/>
        <v/>
      </c>
      <c r="BR127" s="39"/>
      <c r="BS127" s="39" t="str">
        <f t="shared" si="231"/>
        <v/>
      </c>
      <c r="BT127" s="39"/>
      <c r="BU127" s="39" t="str">
        <f t="shared" si="232"/>
        <v/>
      </c>
      <c r="BV127" s="37"/>
      <c r="BW127" s="38"/>
      <c r="BX127" s="40"/>
      <c r="BY127" s="39" t="str">
        <f t="shared" si="233"/>
        <v/>
      </c>
      <c r="BZ127" s="39"/>
      <c r="CA127" s="39" t="str">
        <f t="shared" si="234"/>
        <v/>
      </c>
      <c r="CB127" s="39"/>
      <c r="CC127" s="39" t="str">
        <f t="shared" si="235"/>
        <v/>
      </c>
      <c r="CD127" s="37"/>
      <c r="CE127" s="41"/>
      <c r="CF127" s="41"/>
      <c r="CG127" s="39" t="str">
        <f t="shared" si="236"/>
        <v/>
      </c>
      <c r="CH127" s="39"/>
      <c r="CI127" s="39" t="str">
        <f t="shared" si="237"/>
        <v/>
      </c>
      <c r="CJ127" s="39"/>
      <c r="CK127" s="39" t="str">
        <f t="shared" si="238"/>
        <v/>
      </c>
      <c r="CL127" s="37"/>
    </row>
    <row r="128" spans="1:90" ht="21" customHeight="1" x14ac:dyDescent="0.25">
      <c r="A128" s="20"/>
      <c r="B128" s="20" t="s">
        <v>28</v>
      </c>
      <c r="C128" s="21" t="str">
        <f t="shared" si="331"/>
        <v xml:space="preserve">5  L'ACCUEIL DU CLIENT - LA PRISE EN CHARGE DURANT LE SEJOUR - LE DEPART </v>
      </c>
      <c r="D128" s="5" t="str">
        <f t="shared" si="345"/>
        <v>Le départ du client</v>
      </c>
      <c r="E128" s="71"/>
      <c r="F128" s="15"/>
      <c r="G128" s="20">
        <f t="shared" ref="G128:G133" si="346">IF(H128="Information et Communication",1,IF(H128="Savoir-faire Savoir-être",2,IF(H128="Confort et hygiène",3,IF(H128="Qualité de la prestation",5,IF(H128="Développement Durable",4)))))</f>
        <v>2</v>
      </c>
      <c r="H128" s="22" t="s">
        <v>75</v>
      </c>
      <c r="I128" s="23">
        <f>IF(G128&lt;&gt;"",MAX(I$1:I127)+1,"")</f>
        <v>105</v>
      </c>
      <c r="J128" s="432" t="s">
        <v>202</v>
      </c>
      <c r="K128" s="433">
        <v>3</v>
      </c>
      <c r="L128" s="434" t="s">
        <v>30</v>
      </c>
      <c r="M128" s="435"/>
      <c r="N128" s="436" t="str">
        <f t="shared" si="333"/>
        <v/>
      </c>
      <c r="O128" s="432" t="s">
        <v>203</v>
      </c>
      <c r="P128" s="351" t="s">
        <v>78</v>
      </c>
      <c r="Q128" s="23"/>
      <c r="R128" s="46"/>
      <c r="S128" s="26">
        <f t="shared" ref="S128:S133" si="347">K128</f>
        <v>3</v>
      </c>
      <c r="T128" s="26">
        <f t="shared" ref="T128:T133" si="348">IF(L128="OUI",1,IF(L128="NON",0,IF(L128="Non Mesuré","",0)))</f>
        <v>1</v>
      </c>
      <c r="U128" s="26">
        <f t="shared" ref="U128:U133" si="349">IF(L128&lt;&gt;"Non Mesuré",S128*T128,"")</f>
        <v>3</v>
      </c>
      <c r="V128" s="26"/>
      <c r="W128" s="26">
        <f t="shared" ref="W128:W133" si="350">IF(L128="Non Mesuré",S128,0)</f>
        <v>0</v>
      </c>
      <c r="X128" s="26"/>
      <c r="Y128" s="26">
        <f t="shared" ref="Y128:Y133" si="351">S128-W128</f>
        <v>3</v>
      </c>
      <c r="Z128" s="26"/>
      <c r="AA128" s="10"/>
      <c r="AB128" s="63"/>
      <c r="AC128" s="28" t="str">
        <f t="shared" si="215"/>
        <v/>
      </c>
      <c r="AD128" s="28"/>
      <c r="AE128" s="28" t="str">
        <f t="shared" si="216"/>
        <v/>
      </c>
      <c r="AF128" s="28"/>
      <c r="AG128" s="28" t="str">
        <f t="shared" si="217"/>
        <v/>
      </c>
      <c r="AH128" s="29"/>
      <c r="AI128" s="30"/>
      <c r="AJ128" s="28"/>
      <c r="AK128" s="28">
        <f t="shared" si="218"/>
        <v>3</v>
      </c>
      <c r="AL128" s="28"/>
      <c r="AM128" s="28">
        <f t="shared" si="219"/>
        <v>0</v>
      </c>
      <c r="AN128" s="28"/>
      <c r="AO128" s="28">
        <f t="shared" si="220"/>
        <v>3</v>
      </c>
      <c r="AP128" s="29"/>
      <c r="AQ128" s="30"/>
      <c r="AR128" s="28"/>
      <c r="AS128" s="28" t="str">
        <f t="shared" si="221"/>
        <v/>
      </c>
      <c r="AT128" s="28"/>
      <c r="AU128" s="28" t="str">
        <f t="shared" si="222"/>
        <v/>
      </c>
      <c r="AV128" s="28"/>
      <c r="AW128" s="28" t="str">
        <f t="shared" si="223"/>
        <v/>
      </c>
      <c r="AX128" s="29"/>
      <c r="AY128" s="30"/>
      <c r="AZ128" s="28"/>
      <c r="BA128" s="28" t="str">
        <f t="shared" si="224"/>
        <v/>
      </c>
      <c r="BB128" s="28"/>
      <c r="BC128" s="28" t="str">
        <f t="shared" si="225"/>
        <v/>
      </c>
      <c r="BD128" s="28"/>
      <c r="BE128" s="28" t="str">
        <f t="shared" si="226"/>
        <v/>
      </c>
      <c r="BF128" s="29"/>
      <c r="BG128" s="30"/>
      <c r="BH128" s="26"/>
      <c r="BI128" s="28" t="str">
        <f t="shared" si="227"/>
        <v/>
      </c>
      <c r="BJ128" s="28"/>
      <c r="BK128" s="28" t="str">
        <f t="shared" si="228"/>
        <v/>
      </c>
      <c r="BL128" s="28"/>
      <c r="BM128" s="28" t="str">
        <f t="shared" si="229"/>
        <v/>
      </c>
      <c r="BN128" s="29"/>
      <c r="BO128" s="30"/>
      <c r="BP128" s="26"/>
      <c r="BQ128" s="28" t="str">
        <f t="shared" si="230"/>
        <v/>
      </c>
      <c r="BR128" s="28"/>
      <c r="BS128" s="28" t="str">
        <f t="shared" si="231"/>
        <v/>
      </c>
      <c r="BT128" s="28"/>
      <c r="BU128" s="28" t="str">
        <f t="shared" si="232"/>
        <v/>
      </c>
      <c r="BV128" s="29"/>
      <c r="BW128" s="30"/>
      <c r="BX128" s="31"/>
      <c r="BY128" s="28" t="str">
        <f t="shared" si="233"/>
        <v/>
      </c>
      <c r="BZ128" s="28"/>
      <c r="CA128" s="28" t="str">
        <f t="shared" si="234"/>
        <v/>
      </c>
      <c r="CB128" s="28"/>
      <c r="CC128" s="28" t="str">
        <f t="shared" si="235"/>
        <v/>
      </c>
      <c r="CD128" s="29"/>
      <c r="CE128" s="25"/>
      <c r="CF128" s="25"/>
      <c r="CG128" s="28" t="str">
        <f t="shared" si="236"/>
        <v/>
      </c>
      <c r="CH128" s="28"/>
      <c r="CI128" s="28" t="str">
        <f t="shared" si="237"/>
        <v/>
      </c>
      <c r="CJ128" s="28"/>
      <c r="CK128" s="28" t="str">
        <f t="shared" si="238"/>
        <v/>
      </c>
      <c r="CL128" s="29"/>
    </row>
    <row r="129" spans="1:90" ht="19.5" customHeight="1" x14ac:dyDescent="0.25">
      <c r="A129" s="20"/>
      <c r="B129" s="20" t="s">
        <v>28</v>
      </c>
      <c r="C129" s="21" t="str">
        <f t="shared" si="331"/>
        <v xml:space="preserve">5  L'ACCUEIL DU CLIENT - LA PRISE EN CHARGE DURANT LE SEJOUR - LE DEPART </v>
      </c>
      <c r="D129" s="5" t="str">
        <f t="shared" si="345"/>
        <v>Le départ du client</v>
      </c>
      <c r="E129" s="71"/>
      <c r="F129" s="15"/>
      <c r="G129" s="20">
        <f t="shared" si="346"/>
        <v>2</v>
      </c>
      <c r="H129" s="22" t="s">
        <v>75</v>
      </c>
      <c r="I129" s="23">
        <f>IF(G129&lt;&gt;"",MAX(I$1:I128)+1,"")</f>
        <v>106</v>
      </c>
      <c r="J129" s="252" t="s">
        <v>204</v>
      </c>
      <c r="K129" s="253">
        <v>1</v>
      </c>
      <c r="L129" s="254" t="s">
        <v>30</v>
      </c>
      <c r="M129" s="255"/>
      <c r="N129" s="256" t="str">
        <f t="shared" si="333"/>
        <v/>
      </c>
      <c r="O129" s="252"/>
      <c r="P129" s="348" t="s">
        <v>37</v>
      </c>
      <c r="Q129" s="23"/>
      <c r="R129" s="46"/>
      <c r="S129" s="26">
        <f t="shared" si="347"/>
        <v>1</v>
      </c>
      <c r="T129" s="26">
        <f t="shared" si="348"/>
        <v>1</v>
      </c>
      <c r="U129" s="26">
        <f t="shared" si="349"/>
        <v>1</v>
      </c>
      <c r="V129" s="26"/>
      <c r="W129" s="26">
        <f t="shared" si="350"/>
        <v>0</v>
      </c>
      <c r="X129" s="26"/>
      <c r="Y129" s="26">
        <f t="shared" si="351"/>
        <v>1</v>
      </c>
      <c r="Z129" s="60"/>
      <c r="AA129" s="63"/>
      <c r="AB129" s="63"/>
      <c r="AC129" s="28" t="str">
        <f t="shared" si="215"/>
        <v/>
      </c>
      <c r="AD129" s="28"/>
      <c r="AE129" s="28" t="str">
        <f t="shared" si="216"/>
        <v/>
      </c>
      <c r="AF129" s="28"/>
      <c r="AG129" s="28" t="str">
        <f t="shared" si="217"/>
        <v/>
      </c>
      <c r="AH129" s="29"/>
      <c r="AI129" s="30"/>
      <c r="AJ129" s="28"/>
      <c r="AK129" s="28">
        <f t="shared" si="218"/>
        <v>1</v>
      </c>
      <c r="AL129" s="28"/>
      <c r="AM129" s="28">
        <f t="shared" si="219"/>
        <v>0</v>
      </c>
      <c r="AN129" s="28"/>
      <c r="AO129" s="28">
        <f t="shared" si="220"/>
        <v>1</v>
      </c>
      <c r="AP129" s="29"/>
      <c r="AQ129" s="30"/>
      <c r="AR129" s="28"/>
      <c r="AS129" s="28" t="str">
        <f t="shared" si="221"/>
        <v/>
      </c>
      <c r="AT129" s="28"/>
      <c r="AU129" s="28" t="str">
        <f t="shared" si="222"/>
        <v/>
      </c>
      <c r="AV129" s="28"/>
      <c r="AW129" s="28" t="str">
        <f t="shared" si="223"/>
        <v/>
      </c>
      <c r="AX129" s="29"/>
      <c r="AY129" s="30"/>
      <c r="AZ129" s="28"/>
      <c r="BA129" s="28" t="str">
        <f t="shared" si="224"/>
        <v/>
      </c>
      <c r="BB129" s="28"/>
      <c r="BC129" s="28" t="str">
        <f t="shared" si="225"/>
        <v/>
      </c>
      <c r="BD129" s="28"/>
      <c r="BE129" s="28" t="str">
        <f t="shared" si="226"/>
        <v/>
      </c>
      <c r="BF129" s="29"/>
      <c r="BG129" s="30"/>
      <c r="BH129" s="26"/>
      <c r="BI129" s="28" t="str">
        <f t="shared" si="227"/>
        <v/>
      </c>
      <c r="BJ129" s="28"/>
      <c r="BK129" s="28" t="str">
        <f t="shared" si="228"/>
        <v/>
      </c>
      <c r="BL129" s="28"/>
      <c r="BM129" s="28" t="str">
        <f t="shared" si="229"/>
        <v/>
      </c>
      <c r="BN129" s="29"/>
      <c r="BO129" s="30"/>
      <c r="BP129" s="26"/>
      <c r="BQ129" s="28" t="str">
        <f t="shared" si="230"/>
        <v/>
      </c>
      <c r="BR129" s="28"/>
      <c r="BS129" s="28" t="str">
        <f t="shared" si="231"/>
        <v/>
      </c>
      <c r="BT129" s="28"/>
      <c r="BU129" s="28" t="str">
        <f t="shared" si="232"/>
        <v/>
      </c>
      <c r="BV129" s="29"/>
      <c r="BW129" s="30"/>
      <c r="BX129" s="31"/>
      <c r="BY129" s="28" t="str">
        <f t="shared" si="233"/>
        <v/>
      </c>
      <c r="BZ129" s="28"/>
      <c r="CA129" s="28" t="str">
        <f t="shared" si="234"/>
        <v/>
      </c>
      <c r="CB129" s="28"/>
      <c r="CC129" s="28" t="str">
        <f t="shared" si="235"/>
        <v/>
      </c>
      <c r="CD129" s="29"/>
      <c r="CE129" s="25"/>
      <c r="CF129" s="25"/>
      <c r="CG129" s="28" t="str">
        <f t="shared" si="236"/>
        <v/>
      </c>
      <c r="CH129" s="28"/>
      <c r="CI129" s="28" t="str">
        <f t="shared" si="237"/>
        <v/>
      </c>
      <c r="CJ129" s="28"/>
      <c r="CK129" s="28" t="str">
        <f t="shared" si="238"/>
        <v/>
      </c>
      <c r="CL129" s="29"/>
    </row>
    <row r="130" spans="1:90" ht="49.5" customHeight="1" x14ac:dyDescent="0.25">
      <c r="A130" s="20"/>
      <c r="B130" s="20" t="s">
        <v>28</v>
      </c>
      <c r="C130" s="21" t="str">
        <f t="shared" si="331"/>
        <v xml:space="preserve">5  L'ACCUEIL DU CLIENT - LA PRISE EN CHARGE DURANT LE SEJOUR - LE DEPART </v>
      </c>
      <c r="D130" s="5" t="str">
        <f t="shared" si="345"/>
        <v>Le départ du client</v>
      </c>
      <c r="E130" s="44"/>
      <c r="F130" s="15"/>
      <c r="G130" s="20">
        <f t="shared" si="346"/>
        <v>2</v>
      </c>
      <c r="H130" s="22" t="s">
        <v>75</v>
      </c>
      <c r="I130" s="23">
        <f>IF(G130&lt;&gt;"",MAX(I$1:I129)+1,"")</f>
        <v>107</v>
      </c>
      <c r="J130" s="252" t="s">
        <v>205</v>
      </c>
      <c r="K130" s="253">
        <v>3</v>
      </c>
      <c r="L130" s="254" t="s">
        <v>30</v>
      </c>
      <c r="M130" s="255"/>
      <c r="N130" s="256" t="str">
        <f t="shared" si="333"/>
        <v/>
      </c>
      <c r="O130" s="252" t="s">
        <v>546</v>
      </c>
      <c r="P130" s="351" t="s">
        <v>78</v>
      </c>
      <c r="Q130" s="23"/>
      <c r="R130" s="46"/>
      <c r="S130" s="26">
        <f t="shared" si="347"/>
        <v>3</v>
      </c>
      <c r="T130" s="26">
        <f t="shared" si="348"/>
        <v>1</v>
      </c>
      <c r="U130" s="26">
        <f t="shared" si="349"/>
        <v>3</v>
      </c>
      <c r="V130" s="26"/>
      <c r="W130" s="26">
        <f t="shared" si="350"/>
        <v>0</v>
      </c>
      <c r="X130" s="26"/>
      <c r="Y130" s="26">
        <f t="shared" si="351"/>
        <v>3</v>
      </c>
      <c r="Z130" s="26"/>
      <c r="AA130" s="27"/>
      <c r="AB130" s="27"/>
      <c r="AC130" s="28" t="str">
        <f t="shared" si="215"/>
        <v/>
      </c>
      <c r="AD130" s="28"/>
      <c r="AE130" s="28" t="str">
        <f t="shared" si="216"/>
        <v/>
      </c>
      <c r="AF130" s="28"/>
      <c r="AG130" s="28" t="str">
        <f t="shared" si="217"/>
        <v/>
      </c>
      <c r="AH130" s="29"/>
      <c r="AI130" s="30"/>
      <c r="AJ130" s="28"/>
      <c r="AK130" s="28">
        <f t="shared" si="218"/>
        <v>3</v>
      </c>
      <c r="AL130" s="28"/>
      <c r="AM130" s="28">
        <f t="shared" si="219"/>
        <v>0</v>
      </c>
      <c r="AN130" s="28"/>
      <c r="AO130" s="28">
        <f t="shared" si="220"/>
        <v>3</v>
      </c>
      <c r="AP130" s="29"/>
      <c r="AQ130" s="30"/>
      <c r="AR130" s="28"/>
      <c r="AS130" s="28" t="str">
        <f t="shared" si="221"/>
        <v/>
      </c>
      <c r="AT130" s="28"/>
      <c r="AU130" s="28" t="str">
        <f t="shared" si="222"/>
        <v/>
      </c>
      <c r="AV130" s="28"/>
      <c r="AW130" s="28" t="str">
        <f t="shared" si="223"/>
        <v/>
      </c>
      <c r="AX130" s="29"/>
      <c r="AY130" s="30"/>
      <c r="AZ130" s="28"/>
      <c r="BA130" s="28" t="str">
        <f t="shared" si="224"/>
        <v/>
      </c>
      <c r="BB130" s="28"/>
      <c r="BC130" s="28" t="str">
        <f t="shared" si="225"/>
        <v/>
      </c>
      <c r="BD130" s="28"/>
      <c r="BE130" s="28" t="str">
        <f t="shared" si="226"/>
        <v/>
      </c>
      <c r="BF130" s="29"/>
      <c r="BG130" s="30"/>
      <c r="BH130" s="26"/>
      <c r="BI130" s="28" t="str">
        <f t="shared" si="227"/>
        <v/>
      </c>
      <c r="BJ130" s="28"/>
      <c r="BK130" s="28" t="str">
        <f t="shared" si="228"/>
        <v/>
      </c>
      <c r="BL130" s="28"/>
      <c r="BM130" s="28" t="str">
        <f t="shared" si="229"/>
        <v/>
      </c>
      <c r="BN130" s="29"/>
      <c r="BO130" s="30"/>
      <c r="BP130" s="26"/>
      <c r="BQ130" s="28" t="str">
        <f t="shared" si="230"/>
        <v/>
      </c>
      <c r="BR130" s="28"/>
      <c r="BS130" s="28" t="str">
        <f t="shared" si="231"/>
        <v/>
      </c>
      <c r="BT130" s="28"/>
      <c r="BU130" s="28" t="str">
        <f t="shared" si="232"/>
        <v/>
      </c>
      <c r="BV130" s="29"/>
      <c r="BW130" s="30"/>
      <c r="BX130" s="31"/>
      <c r="BY130" s="28" t="str">
        <f t="shared" si="233"/>
        <v/>
      </c>
      <c r="BZ130" s="28"/>
      <c r="CA130" s="28" t="str">
        <f t="shared" si="234"/>
        <v/>
      </c>
      <c r="CB130" s="28"/>
      <c r="CC130" s="28" t="str">
        <f t="shared" si="235"/>
        <v/>
      </c>
      <c r="CD130" s="29"/>
      <c r="CE130" s="25"/>
      <c r="CF130" s="25"/>
      <c r="CG130" s="28" t="str">
        <f t="shared" si="236"/>
        <v/>
      </c>
      <c r="CH130" s="28"/>
      <c r="CI130" s="28" t="str">
        <f t="shared" si="237"/>
        <v/>
      </c>
      <c r="CJ130" s="28"/>
      <c r="CK130" s="28" t="str">
        <f t="shared" si="238"/>
        <v/>
      </c>
      <c r="CL130" s="29"/>
    </row>
    <row r="131" spans="1:90" ht="21" customHeight="1" x14ac:dyDescent="0.25">
      <c r="A131" s="20"/>
      <c r="B131" s="20" t="s">
        <v>28</v>
      </c>
      <c r="C131" s="21" t="str">
        <f t="shared" si="331"/>
        <v xml:space="preserve">5  L'ACCUEIL DU CLIENT - LA PRISE EN CHARGE DURANT LE SEJOUR - LE DEPART </v>
      </c>
      <c r="D131" s="5" t="str">
        <f t="shared" si="345"/>
        <v>Le départ du client</v>
      </c>
      <c r="E131" s="64"/>
      <c r="F131" s="15"/>
      <c r="G131" s="20">
        <f t="shared" si="346"/>
        <v>2</v>
      </c>
      <c r="H131" s="22" t="s">
        <v>75</v>
      </c>
      <c r="I131" s="23">
        <f>IF(G131&lt;&gt;"",MAX(I$1:I130)+1,"")</f>
        <v>108</v>
      </c>
      <c r="J131" s="252" t="s">
        <v>206</v>
      </c>
      <c r="K131" s="253">
        <v>3</v>
      </c>
      <c r="L131" s="254" t="s">
        <v>30</v>
      </c>
      <c r="M131" s="255"/>
      <c r="N131" s="256" t="str">
        <f t="shared" si="333"/>
        <v/>
      </c>
      <c r="O131" s="252"/>
      <c r="P131" s="351" t="s">
        <v>78</v>
      </c>
      <c r="Q131" s="23"/>
      <c r="R131" s="46"/>
      <c r="S131" s="26">
        <f t="shared" si="347"/>
        <v>3</v>
      </c>
      <c r="T131" s="26">
        <f t="shared" si="348"/>
        <v>1</v>
      </c>
      <c r="U131" s="26">
        <f t="shared" si="349"/>
        <v>3</v>
      </c>
      <c r="V131" s="26"/>
      <c r="W131" s="26">
        <f t="shared" si="350"/>
        <v>0</v>
      </c>
      <c r="X131" s="26"/>
      <c r="Y131" s="26">
        <f t="shared" si="351"/>
        <v>3</v>
      </c>
      <c r="Z131" s="60"/>
      <c r="AA131" s="63"/>
      <c r="AB131" s="63"/>
      <c r="AC131" s="28" t="str">
        <f t="shared" si="215"/>
        <v/>
      </c>
      <c r="AD131" s="28"/>
      <c r="AE131" s="28" t="str">
        <f t="shared" si="216"/>
        <v/>
      </c>
      <c r="AF131" s="28"/>
      <c r="AG131" s="28" t="str">
        <f t="shared" si="217"/>
        <v/>
      </c>
      <c r="AH131" s="29"/>
      <c r="AI131" s="30"/>
      <c r="AJ131" s="28"/>
      <c r="AK131" s="28">
        <f t="shared" si="218"/>
        <v>3</v>
      </c>
      <c r="AL131" s="28"/>
      <c r="AM131" s="28">
        <f t="shared" si="219"/>
        <v>0</v>
      </c>
      <c r="AN131" s="28"/>
      <c r="AO131" s="28">
        <f t="shared" si="220"/>
        <v>3</v>
      </c>
      <c r="AP131" s="29"/>
      <c r="AQ131" s="30"/>
      <c r="AR131" s="28"/>
      <c r="AS131" s="28" t="str">
        <f t="shared" si="221"/>
        <v/>
      </c>
      <c r="AT131" s="28"/>
      <c r="AU131" s="28" t="str">
        <f t="shared" si="222"/>
        <v/>
      </c>
      <c r="AV131" s="28"/>
      <c r="AW131" s="28" t="str">
        <f t="shared" si="223"/>
        <v/>
      </c>
      <c r="AX131" s="29"/>
      <c r="AY131" s="30"/>
      <c r="AZ131" s="28"/>
      <c r="BA131" s="28" t="str">
        <f t="shared" si="224"/>
        <v/>
      </c>
      <c r="BB131" s="28"/>
      <c r="BC131" s="28" t="str">
        <f t="shared" si="225"/>
        <v/>
      </c>
      <c r="BD131" s="28"/>
      <c r="BE131" s="28" t="str">
        <f t="shared" si="226"/>
        <v/>
      </c>
      <c r="BF131" s="29"/>
      <c r="BG131" s="30"/>
      <c r="BH131" s="26"/>
      <c r="BI131" s="28" t="str">
        <f t="shared" si="227"/>
        <v/>
      </c>
      <c r="BJ131" s="28"/>
      <c r="BK131" s="28" t="str">
        <f t="shared" si="228"/>
        <v/>
      </c>
      <c r="BL131" s="28"/>
      <c r="BM131" s="28" t="str">
        <f t="shared" si="229"/>
        <v/>
      </c>
      <c r="BN131" s="29"/>
      <c r="BO131" s="30"/>
      <c r="BP131" s="26"/>
      <c r="BQ131" s="28" t="str">
        <f t="shared" si="230"/>
        <v/>
      </c>
      <c r="BR131" s="28"/>
      <c r="BS131" s="28" t="str">
        <f t="shared" si="231"/>
        <v/>
      </c>
      <c r="BT131" s="28"/>
      <c r="BU131" s="28" t="str">
        <f t="shared" si="232"/>
        <v/>
      </c>
      <c r="BV131" s="29"/>
      <c r="BW131" s="30"/>
      <c r="BX131" s="31"/>
      <c r="BY131" s="28" t="str">
        <f t="shared" si="233"/>
        <v/>
      </c>
      <c r="BZ131" s="28"/>
      <c r="CA131" s="28" t="str">
        <f t="shared" si="234"/>
        <v/>
      </c>
      <c r="CB131" s="28"/>
      <c r="CC131" s="28" t="str">
        <f t="shared" si="235"/>
        <v/>
      </c>
      <c r="CD131" s="29"/>
      <c r="CE131" s="25"/>
      <c r="CF131" s="25"/>
      <c r="CG131" s="28" t="str">
        <f t="shared" si="236"/>
        <v/>
      </c>
      <c r="CH131" s="28"/>
      <c r="CI131" s="28" t="str">
        <f t="shared" si="237"/>
        <v/>
      </c>
      <c r="CJ131" s="28"/>
      <c r="CK131" s="28" t="str">
        <f t="shared" si="238"/>
        <v/>
      </c>
      <c r="CL131" s="29"/>
    </row>
    <row r="132" spans="1:90" ht="21" customHeight="1" x14ac:dyDescent="0.25">
      <c r="A132" s="2"/>
      <c r="B132" s="2" t="s">
        <v>28</v>
      </c>
      <c r="C132" s="21" t="str">
        <f t="shared" si="331"/>
        <v xml:space="preserve">5  L'ACCUEIL DU CLIENT - LA PRISE EN CHARGE DURANT LE SEJOUR - LE DEPART </v>
      </c>
      <c r="D132" s="5" t="str">
        <f t="shared" si="345"/>
        <v>Le départ du client</v>
      </c>
      <c r="E132" s="41"/>
      <c r="F132" s="15"/>
      <c r="G132" s="20">
        <f t="shared" si="346"/>
        <v>2</v>
      </c>
      <c r="H132" s="22" t="s">
        <v>75</v>
      </c>
      <c r="I132" s="23">
        <f>IF(G132&lt;&gt;"",MAX(I$1:I131)+1,"")</f>
        <v>109</v>
      </c>
      <c r="J132" s="252" t="s">
        <v>207</v>
      </c>
      <c r="K132" s="253">
        <v>3</v>
      </c>
      <c r="L132" s="254" t="s">
        <v>30</v>
      </c>
      <c r="M132" s="255"/>
      <c r="N132" s="256" t="str">
        <f t="shared" si="333"/>
        <v/>
      </c>
      <c r="O132" s="252"/>
      <c r="P132" s="351" t="s">
        <v>78</v>
      </c>
      <c r="Q132" s="67"/>
      <c r="R132" s="41"/>
      <c r="S132" s="26">
        <f t="shared" si="347"/>
        <v>3</v>
      </c>
      <c r="T132" s="26">
        <f t="shared" si="348"/>
        <v>1</v>
      </c>
      <c r="U132" s="26">
        <f t="shared" si="349"/>
        <v>3</v>
      </c>
      <c r="V132" s="26"/>
      <c r="W132" s="26">
        <f t="shared" si="350"/>
        <v>0</v>
      </c>
      <c r="X132" s="26"/>
      <c r="Y132" s="26">
        <f t="shared" si="351"/>
        <v>3</v>
      </c>
      <c r="Z132" s="62"/>
      <c r="AA132" s="61"/>
      <c r="AB132" s="61"/>
      <c r="AC132" s="28" t="str">
        <f t="shared" si="215"/>
        <v/>
      </c>
      <c r="AD132" s="28"/>
      <c r="AE132" s="28" t="str">
        <f t="shared" si="216"/>
        <v/>
      </c>
      <c r="AF132" s="28"/>
      <c r="AG132" s="28" t="str">
        <f t="shared" si="217"/>
        <v/>
      </c>
      <c r="AH132" s="29"/>
      <c r="AI132" s="30"/>
      <c r="AJ132" s="28"/>
      <c r="AK132" s="28">
        <f t="shared" si="218"/>
        <v>3</v>
      </c>
      <c r="AL132" s="28"/>
      <c r="AM132" s="28">
        <f t="shared" si="219"/>
        <v>0</v>
      </c>
      <c r="AN132" s="28"/>
      <c r="AO132" s="28">
        <f t="shared" si="220"/>
        <v>3</v>
      </c>
      <c r="AP132" s="29"/>
      <c r="AQ132" s="30"/>
      <c r="AR132" s="28"/>
      <c r="AS132" s="28" t="str">
        <f t="shared" si="221"/>
        <v/>
      </c>
      <c r="AT132" s="28"/>
      <c r="AU132" s="28" t="str">
        <f t="shared" si="222"/>
        <v/>
      </c>
      <c r="AV132" s="28"/>
      <c r="AW132" s="28" t="str">
        <f t="shared" si="223"/>
        <v/>
      </c>
      <c r="AX132" s="29"/>
      <c r="AY132" s="30"/>
      <c r="AZ132" s="28"/>
      <c r="BA132" s="28" t="str">
        <f t="shared" si="224"/>
        <v/>
      </c>
      <c r="BB132" s="28"/>
      <c r="BC132" s="28" t="str">
        <f t="shared" si="225"/>
        <v/>
      </c>
      <c r="BD132" s="28"/>
      <c r="BE132" s="28" t="str">
        <f t="shared" si="226"/>
        <v/>
      </c>
      <c r="BF132" s="29"/>
      <c r="BG132" s="30"/>
      <c r="BH132" s="26"/>
      <c r="BI132" s="28" t="str">
        <f t="shared" si="227"/>
        <v/>
      </c>
      <c r="BJ132" s="28"/>
      <c r="BK132" s="28" t="str">
        <f t="shared" si="228"/>
        <v/>
      </c>
      <c r="BL132" s="28"/>
      <c r="BM132" s="28" t="str">
        <f t="shared" si="229"/>
        <v/>
      </c>
      <c r="BN132" s="29"/>
      <c r="BO132" s="30"/>
      <c r="BP132" s="26"/>
      <c r="BQ132" s="28" t="str">
        <f t="shared" si="230"/>
        <v/>
      </c>
      <c r="BR132" s="28"/>
      <c r="BS132" s="28" t="str">
        <f t="shared" si="231"/>
        <v/>
      </c>
      <c r="BT132" s="28"/>
      <c r="BU132" s="28" t="str">
        <f t="shared" si="232"/>
        <v/>
      </c>
      <c r="BV132" s="29"/>
      <c r="BW132" s="30"/>
      <c r="BX132" s="31"/>
      <c r="BY132" s="28" t="str">
        <f t="shared" si="233"/>
        <v/>
      </c>
      <c r="BZ132" s="28"/>
      <c r="CA132" s="28" t="str">
        <f t="shared" si="234"/>
        <v/>
      </c>
      <c r="CB132" s="28"/>
      <c r="CC132" s="28" t="str">
        <f t="shared" si="235"/>
        <v/>
      </c>
      <c r="CD132" s="29"/>
      <c r="CE132" s="25"/>
      <c r="CF132" s="25"/>
      <c r="CG132" s="28" t="str">
        <f t="shared" si="236"/>
        <v/>
      </c>
      <c r="CH132" s="28"/>
      <c r="CI132" s="28" t="str">
        <f t="shared" si="237"/>
        <v/>
      </c>
      <c r="CJ132" s="28"/>
      <c r="CK132" s="28" t="str">
        <f t="shared" si="238"/>
        <v/>
      </c>
      <c r="CL132" s="29"/>
    </row>
    <row r="133" spans="1:90" ht="21" customHeight="1" x14ac:dyDescent="0.25">
      <c r="A133" s="20"/>
      <c r="B133" s="20" t="s">
        <v>28</v>
      </c>
      <c r="C133" s="21" t="str">
        <f t="shared" si="331"/>
        <v xml:space="preserve">5  L'ACCUEIL DU CLIENT - LA PRISE EN CHARGE DURANT LE SEJOUR - LE DEPART </v>
      </c>
      <c r="D133" s="5" t="str">
        <f t="shared" si="345"/>
        <v>Le départ du client</v>
      </c>
      <c r="E133" s="25"/>
      <c r="F133" s="15"/>
      <c r="G133" s="20">
        <f t="shared" si="346"/>
        <v>2</v>
      </c>
      <c r="H133" s="22" t="s">
        <v>75</v>
      </c>
      <c r="I133" s="23">
        <f>IF(G133&lt;&gt;"",MAX(I$1:I132)+1,"")</f>
        <v>110</v>
      </c>
      <c r="J133" s="247" t="s">
        <v>208</v>
      </c>
      <c r="K133" s="248">
        <v>3</v>
      </c>
      <c r="L133" s="249" t="s">
        <v>30</v>
      </c>
      <c r="M133" s="250"/>
      <c r="N133" s="251" t="str">
        <f t="shared" si="333"/>
        <v>oui</v>
      </c>
      <c r="O133" s="247" t="s">
        <v>101</v>
      </c>
      <c r="P133" s="352" t="s">
        <v>78</v>
      </c>
      <c r="Q133" s="23"/>
      <c r="R133" s="25"/>
      <c r="S133" s="26">
        <f t="shared" si="347"/>
        <v>3</v>
      </c>
      <c r="T133" s="26">
        <f t="shared" si="348"/>
        <v>1</v>
      </c>
      <c r="U133" s="26">
        <f t="shared" si="349"/>
        <v>3</v>
      </c>
      <c r="V133" s="26"/>
      <c r="W133" s="26">
        <f t="shared" si="350"/>
        <v>0</v>
      </c>
      <c r="X133" s="26"/>
      <c r="Y133" s="26">
        <f t="shared" si="351"/>
        <v>3</v>
      </c>
      <c r="Z133" s="26"/>
      <c r="AA133" s="27"/>
      <c r="AB133" s="27"/>
      <c r="AC133" s="28" t="str">
        <f t="shared" si="215"/>
        <v/>
      </c>
      <c r="AD133" s="28"/>
      <c r="AE133" s="28" t="str">
        <f t="shared" si="216"/>
        <v/>
      </c>
      <c r="AF133" s="28"/>
      <c r="AG133" s="28" t="str">
        <f t="shared" si="217"/>
        <v/>
      </c>
      <c r="AH133" s="29"/>
      <c r="AI133" s="30"/>
      <c r="AJ133" s="28"/>
      <c r="AK133" s="28">
        <f t="shared" si="218"/>
        <v>3</v>
      </c>
      <c r="AL133" s="28"/>
      <c r="AM133" s="28">
        <f t="shared" si="219"/>
        <v>0</v>
      </c>
      <c r="AN133" s="28"/>
      <c r="AO133" s="28">
        <f t="shared" si="220"/>
        <v>3</v>
      </c>
      <c r="AP133" s="29"/>
      <c r="AQ133" s="30"/>
      <c r="AR133" s="28"/>
      <c r="AS133" s="28" t="str">
        <f t="shared" si="221"/>
        <v/>
      </c>
      <c r="AT133" s="28"/>
      <c r="AU133" s="28" t="str">
        <f t="shared" si="222"/>
        <v/>
      </c>
      <c r="AV133" s="28"/>
      <c r="AW133" s="28" t="str">
        <f t="shared" si="223"/>
        <v/>
      </c>
      <c r="AX133" s="29"/>
      <c r="AY133" s="30"/>
      <c r="AZ133" s="28"/>
      <c r="BA133" s="28" t="str">
        <f t="shared" si="224"/>
        <v/>
      </c>
      <c r="BB133" s="28"/>
      <c r="BC133" s="28" t="str">
        <f t="shared" si="225"/>
        <v/>
      </c>
      <c r="BD133" s="28"/>
      <c r="BE133" s="28" t="str">
        <f t="shared" si="226"/>
        <v/>
      </c>
      <c r="BF133" s="29"/>
      <c r="BG133" s="30"/>
      <c r="BH133" s="26"/>
      <c r="BI133" s="28" t="str">
        <f t="shared" si="227"/>
        <v/>
      </c>
      <c r="BJ133" s="28"/>
      <c r="BK133" s="28" t="str">
        <f t="shared" si="228"/>
        <v/>
      </c>
      <c r="BL133" s="28"/>
      <c r="BM133" s="28" t="str">
        <f t="shared" si="229"/>
        <v/>
      </c>
      <c r="BN133" s="29"/>
      <c r="BO133" s="30"/>
      <c r="BP133" s="26"/>
      <c r="BQ133" s="28" t="str">
        <f t="shared" si="230"/>
        <v/>
      </c>
      <c r="BR133" s="28"/>
      <c r="BS133" s="28" t="str">
        <f t="shared" si="231"/>
        <v/>
      </c>
      <c r="BT133" s="28"/>
      <c r="BU133" s="28" t="str">
        <f t="shared" si="232"/>
        <v/>
      </c>
      <c r="BV133" s="29"/>
      <c r="BW133" s="30"/>
      <c r="BX133" s="31"/>
      <c r="BY133" s="28" t="str">
        <f t="shared" si="233"/>
        <v/>
      </c>
      <c r="BZ133" s="28"/>
      <c r="CA133" s="28" t="str">
        <f t="shared" si="234"/>
        <v/>
      </c>
      <c r="CB133" s="28"/>
      <c r="CC133" s="28" t="str">
        <f t="shared" si="235"/>
        <v/>
      </c>
      <c r="CD133" s="29"/>
      <c r="CE133" s="25"/>
      <c r="CF133" s="25"/>
      <c r="CG133" s="28" t="str">
        <f t="shared" si="236"/>
        <v/>
      </c>
      <c r="CH133" s="28"/>
      <c r="CI133" s="28" t="str">
        <f t="shared" si="237"/>
        <v/>
      </c>
      <c r="CJ133" s="28"/>
      <c r="CK133" s="28" t="str">
        <f t="shared" si="238"/>
        <v/>
      </c>
      <c r="CL133" s="29"/>
    </row>
    <row r="134" spans="1:90" s="238" customFormat="1" ht="27" customHeight="1" x14ac:dyDescent="0.25">
      <c r="A134" s="20"/>
      <c r="B134" s="20" t="s">
        <v>28</v>
      </c>
      <c r="C134" s="21" t="str">
        <f t="shared" si="331"/>
        <v xml:space="preserve">5  L'ACCUEIL DU CLIENT - LA PRISE EN CHARGE DURANT LE SEJOUR - LE DEPART </v>
      </c>
      <c r="D134" s="5" t="str">
        <f t="shared" ref="D134:D139" si="352">J$134</f>
        <v>L'information à la clientèle</v>
      </c>
      <c r="E134" s="25"/>
      <c r="F134" s="15"/>
      <c r="G134" s="20"/>
      <c r="H134" s="22"/>
      <c r="I134" s="67" t="str">
        <f>IF(G134&lt;&gt;"",MAX(I$1:I133)+1,"")</f>
        <v/>
      </c>
      <c r="J134" s="71" t="s">
        <v>209</v>
      </c>
      <c r="K134" s="307"/>
      <c r="L134" s="33"/>
      <c r="M134" s="372"/>
      <c r="N134" s="24" t="str">
        <f t="shared" si="333"/>
        <v/>
      </c>
      <c r="O134" s="65"/>
      <c r="P134" s="353"/>
      <c r="Q134" s="67"/>
      <c r="R134" s="41"/>
      <c r="S134" s="34"/>
      <c r="T134" s="34"/>
      <c r="U134" s="34"/>
      <c r="V134" s="34"/>
      <c r="W134" s="34"/>
      <c r="X134" s="34"/>
      <c r="Y134" s="34"/>
      <c r="Z134" s="34"/>
      <c r="AA134" s="36"/>
      <c r="AB134" s="36"/>
      <c r="AC134" s="39" t="str">
        <f t="shared" si="215"/>
        <v/>
      </c>
      <c r="AD134" s="39"/>
      <c r="AE134" s="39" t="str">
        <f t="shared" si="216"/>
        <v/>
      </c>
      <c r="AF134" s="39"/>
      <c r="AG134" s="39" t="str">
        <f t="shared" si="217"/>
        <v/>
      </c>
      <c r="AH134" s="37"/>
      <c r="AI134" s="38"/>
      <c r="AJ134" s="39"/>
      <c r="AK134" s="39" t="str">
        <f t="shared" si="218"/>
        <v/>
      </c>
      <c r="AL134" s="39"/>
      <c r="AM134" s="39" t="str">
        <f t="shared" si="219"/>
        <v/>
      </c>
      <c r="AN134" s="39"/>
      <c r="AO134" s="39" t="str">
        <f t="shared" si="220"/>
        <v/>
      </c>
      <c r="AP134" s="37"/>
      <c r="AQ134" s="38"/>
      <c r="AR134" s="39"/>
      <c r="AS134" s="39" t="str">
        <f t="shared" si="221"/>
        <v/>
      </c>
      <c r="AT134" s="39"/>
      <c r="AU134" s="39" t="str">
        <f t="shared" si="222"/>
        <v/>
      </c>
      <c r="AV134" s="39"/>
      <c r="AW134" s="39" t="str">
        <f t="shared" si="223"/>
        <v/>
      </c>
      <c r="AX134" s="37"/>
      <c r="AY134" s="38"/>
      <c r="AZ134" s="39"/>
      <c r="BA134" s="39" t="str">
        <f t="shared" si="224"/>
        <v/>
      </c>
      <c r="BB134" s="39"/>
      <c r="BC134" s="39" t="str">
        <f t="shared" si="225"/>
        <v/>
      </c>
      <c r="BD134" s="39"/>
      <c r="BE134" s="39" t="str">
        <f t="shared" si="226"/>
        <v/>
      </c>
      <c r="BF134" s="37"/>
      <c r="BG134" s="38"/>
      <c r="BH134" s="34"/>
      <c r="BI134" s="39" t="str">
        <f t="shared" si="227"/>
        <v/>
      </c>
      <c r="BJ134" s="39"/>
      <c r="BK134" s="39" t="str">
        <f t="shared" si="228"/>
        <v/>
      </c>
      <c r="BL134" s="39"/>
      <c r="BM134" s="39" t="str">
        <f t="shared" si="229"/>
        <v/>
      </c>
      <c r="BN134" s="37"/>
      <c r="BO134" s="38"/>
      <c r="BP134" s="34"/>
      <c r="BQ134" s="39" t="str">
        <f t="shared" si="230"/>
        <v/>
      </c>
      <c r="BR134" s="39"/>
      <c r="BS134" s="39" t="str">
        <f t="shared" si="231"/>
        <v/>
      </c>
      <c r="BT134" s="39"/>
      <c r="BU134" s="39" t="str">
        <f t="shared" si="232"/>
        <v/>
      </c>
      <c r="BV134" s="37"/>
      <c r="BW134" s="38"/>
      <c r="BX134" s="40"/>
      <c r="BY134" s="39" t="str">
        <f t="shared" si="233"/>
        <v/>
      </c>
      <c r="BZ134" s="39"/>
      <c r="CA134" s="39" t="str">
        <f t="shared" si="234"/>
        <v/>
      </c>
      <c r="CB134" s="39"/>
      <c r="CC134" s="39" t="str">
        <f t="shared" si="235"/>
        <v/>
      </c>
      <c r="CD134" s="37"/>
      <c r="CE134" s="41"/>
      <c r="CF134" s="41"/>
      <c r="CG134" s="39" t="str">
        <f t="shared" si="236"/>
        <v/>
      </c>
      <c r="CH134" s="39"/>
      <c r="CI134" s="39" t="str">
        <f t="shared" si="237"/>
        <v/>
      </c>
      <c r="CJ134" s="39"/>
      <c r="CK134" s="39" t="str">
        <f t="shared" si="238"/>
        <v/>
      </c>
      <c r="CL134" s="37"/>
    </row>
    <row r="135" spans="1:90" ht="49.5" customHeight="1" x14ac:dyDescent="0.25">
      <c r="A135" s="20"/>
      <c r="B135" s="20" t="s">
        <v>36</v>
      </c>
      <c r="C135" s="21" t="str">
        <f t="shared" si="331"/>
        <v xml:space="preserve">5  L'ACCUEIL DU CLIENT - LA PRISE EN CHARGE DURANT LE SEJOUR - LE DEPART </v>
      </c>
      <c r="D135" s="5" t="str">
        <f t="shared" si="352"/>
        <v>L'information à la clientèle</v>
      </c>
      <c r="E135" s="25"/>
      <c r="F135" s="15"/>
      <c r="G135" s="20">
        <f>IF(H135="Information et Communication",1,IF(H135="Savoir-faire Savoir-être",2,IF(H135="Confort et hygiène",3,IF(H135="Qualité de la prestation",5,IF(H135="Développement Durable",4)))))</f>
        <v>1</v>
      </c>
      <c r="H135" s="22" t="s">
        <v>29</v>
      </c>
      <c r="I135" s="23">
        <f>IF(G135&lt;&gt;"",MAX(I$1:I134)+1,"")</f>
        <v>111</v>
      </c>
      <c r="J135" s="242" t="s">
        <v>210</v>
      </c>
      <c r="K135" s="243">
        <v>3</v>
      </c>
      <c r="L135" s="244" t="s">
        <v>30</v>
      </c>
      <c r="M135" s="245"/>
      <c r="N135" s="246" t="str">
        <f t="shared" si="333"/>
        <v>oui</v>
      </c>
      <c r="O135" s="242" t="s">
        <v>616</v>
      </c>
      <c r="P135" s="348" t="s">
        <v>37</v>
      </c>
      <c r="Q135" s="23"/>
      <c r="R135" s="25"/>
      <c r="S135" s="26">
        <f t="shared" ref="S135:S139" si="353">K135</f>
        <v>3</v>
      </c>
      <c r="T135" s="26">
        <f t="shared" ref="T135:T139" si="354">IF(L135="OUI",1,IF(L135="NON",0,IF(L135="Non Mesuré","",0)))</f>
        <v>1</v>
      </c>
      <c r="U135" s="26">
        <f t="shared" ref="U135:U139" si="355">IF(L135&lt;&gt;"Non Mesuré",S135*T135,"")</f>
        <v>3</v>
      </c>
      <c r="V135" s="26"/>
      <c r="W135" s="26">
        <f t="shared" ref="W135:W139" si="356">IF(L135="Non Mesuré",S135,0)</f>
        <v>0</v>
      </c>
      <c r="X135" s="26"/>
      <c r="Y135" s="26">
        <f t="shared" ref="Y135:Y139" si="357">S135-W135</f>
        <v>3</v>
      </c>
      <c r="Z135" s="26"/>
      <c r="AA135" s="27"/>
      <c r="AB135" s="27"/>
      <c r="AC135" s="28">
        <f t="shared" si="215"/>
        <v>3</v>
      </c>
      <c r="AD135" s="28"/>
      <c r="AE135" s="28">
        <f t="shared" si="216"/>
        <v>0</v>
      </c>
      <c r="AF135" s="28"/>
      <c r="AG135" s="28">
        <f t="shared" si="217"/>
        <v>3</v>
      </c>
      <c r="AH135" s="29"/>
      <c r="AI135" s="30"/>
      <c r="AJ135" s="28"/>
      <c r="AK135" s="28" t="str">
        <f t="shared" si="218"/>
        <v/>
      </c>
      <c r="AL135" s="28"/>
      <c r="AM135" s="28" t="str">
        <f t="shared" si="219"/>
        <v/>
      </c>
      <c r="AN135" s="28"/>
      <c r="AO135" s="28" t="str">
        <f t="shared" si="220"/>
        <v/>
      </c>
      <c r="AP135" s="29"/>
      <c r="AQ135" s="30"/>
      <c r="AR135" s="28"/>
      <c r="AS135" s="28" t="str">
        <f t="shared" si="221"/>
        <v/>
      </c>
      <c r="AT135" s="28"/>
      <c r="AU135" s="28" t="str">
        <f t="shared" si="222"/>
        <v/>
      </c>
      <c r="AV135" s="28"/>
      <c r="AW135" s="28" t="str">
        <f t="shared" si="223"/>
        <v/>
      </c>
      <c r="AX135" s="29"/>
      <c r="AY135" s="30"/>
      <c r="AZ135" s="28"/>
      <c r="BA135" s="28" t="str">
        <f t="shared" si="224"/>
        <v/>
      </c>
      <c r="BB135" s="28"/>
      <c r="BC135" s="28" t="str">
        <f t="shared" si="225"/>
        <v/>
      </c>
      <c r="BD135" s="28"/>
      <c r="BE135" s="28" t="str">
        <f t="shared" si="226"/>
        <v/>
      </c>
      <c r="BF135" s="29"/>
      <c r="BG135" s="30"/>
      <c r="BH135" s="26"/>
      <c r="BI135" s="28" t="str">
        <f t="shared" si="227"/>
        <v/>
      </c>
      <c r="BJ135" s="28"/>
      <c r="BK135" s="28" t="str">
        <f t="shared" si="228"/>
        <v/>
      </c>
      <c r="BL135" s="28"/>
      <c r="BM135" s="28" t="str">
        <f t="shared" si="229"/>
        <v/>
      </c>
      <c r="BN135" s="29"/>
      <c r="BO135" s="30"/>
      <c r="BP135" s="26"/>
      <c r="BQ135" s="28" t="str">
        <f t="shared" si="230"/>
        <v/>
      </c>
      <c r="BR135" s="28"/>
      <c r="BS135" s="28" t="str">
        <f t="shared" si="231"/>
        <v/>
      </c>
      <c r="BT135" s="28"/>
      <c r="BU135" s="28" t="str">
        <f t="shared" si="232"/>
        <v/>
      </c>
      <c r="BV135" s="29"/>
      <c r="BW135" s="30"/>
      <c r="BX135" s="31"/>
      <c r="BY135" s="28" t="str">
        <f t="shared" si="233"/>
        <v/>
      </c>
      <c r="BZ135" s="28"/>
      <c r="CA135" s="28" t="str">
        <f t="shared" si="234"/>
        <v/>
      </c>
      <c r="CB135" s="28"/>
      <c r="CC135" s="28" t="str">
        <f t="shared" si="235"/>
        <v/>
      </c>
      <c r="CD135" s="29"/>
      <c r="CE135" s="25"/>
      <c r="CF135" s="25"/>
      <c r="CG135" s="28" t="str">
        <f t="shared" si="236"/>
        <v/>
      </c>
      <c r="CH135" s="28"/>
      <c r="CI135" s="28" t="str">
        <f t="shared" si="237"/>
        <v/>
      </c>
      <c r="CJ135" s="28"/>
      <c r="CK135" s="28" t="str">
        <f t="shared" si="238"/>
        <v/>
      </c>
      <c r="CL135" s="29"/>
    </row>
    <row r="136" spans="1:90" ht="49.5" customHeight="1" x14ac:dyDescent="0.25">
      <c r="A136" s="20"/>
      <c r="B136" s="20" t="s">
        <v>36</v>
      </c>
      <c r="C136" s="21" t="str">
        <f t="shared" si="331"/>
        <v xml:space="preserve">5  L'ACCUEIL DU CLIENT - LA PRISE EN CHARGE DURANT LE SEJOUR - LE DEPART </v>
      </c>
      <c r="D136" s="5" t="str">
        <f t="shared" si="352"/>
        <v>L'information à la clientèle</v>
      </c>
      <c r="E136" s="25"/>
      <c r="F136" s="15"/>
      <c r="G136" s="20">
        <f>IF(H136="Information et Communication",1,IF(H136="Savoir-faire Savoir-être",2,IF(H136="Confort et hygiène",3,IF(H136="Qualité de la prestation",5,IF(H136="Développement Durable",4)))))</f>
        <v>2</v>
      </c>
      <c r="H136" s="22" t="s">
        <v>75</v>
      </c>
      <c r="I136" s="23">
        <f>IF(G136&lt;&gt;"",MAX(I$1:I135)+1,"")</f>
        <v>112</v>
      </c>
      <c r="J136" s="252" t="s">
        <v>211</v>
      </c>
      <c r="K136" s="253">
        <v>1</v>
      </c>
      <c r="L136" s="254" t="s">
        <v>30</v>
      </c>
      <c r="M136" s="255"/>
      <c r="N136" s="256" t="str">
        <f t="shared" si="333"/>
        <v/>
      </c>
      <c r="O136" s="252" t="s">
        <v>212</v>
      </c>
      <c r="P136" s="348" t="s">
        <v>37</v>
      </c>
      <c r="Q136" s="23"/>
      <c r="R136" s="25"/>
      <c r="S136" s="26">
        <f t="shared" si="353"/>
        <v>1</v>
      </c>
      <c r="T136" s="26">
        <f t="shared" si="354"/>
        <v>1</v>
      </c>
      <c r="U136" s="26">
        <f t="shared" si="355"/>
        <v>1</v>
      </c>
      <c r="V136" s="26"/>
      <c r="W136" s="26">
        <f t="shared" si="356"/>
        <v>0</v>
      </c>
      <c r="X136" s="26"/>
      <c r="Y136" s="26">
        <f t="shared" si="357"/>
        <v>1</v>
      </c>
      <c r="Z136" s="26"/>
      <c r="AA136" s="27"/>
      <c r="AB136" s="27"/>
      <c r="AC136" s="28" t="str">
        <f t="shared" si="215"/>
        <v/>
      </c>
      <c r="AD136" s="28"/>
      <c r="AE136" s="28" t="str">
        <f t="shared" si="216"/>
        <v/>
      </c>
      <c r="AF136" s="28"/>
      <c r="AG136" s="28" t="str">
        <f t="shared" si="217"/>
        <v/>
      </c>
      <c r="AH136" s="29"/>
      <c r="AI136" s="30"/>
      <c r="AJ136" s="28"/>
      <c r="AK136" s="28">
        <f t="shared" si="218"/>
        <v>1</v>
      </c>
      <c r="AL136" s="28"/>
      <c r="AM136" s="28">
        <f t="shared" si="219"/>
        <v>0</v>
      </c>
      <c r="AN136" s="28"/>
      <c r="AO136" s="28">
        <f t="shared" si="220"/>
        <v>1</v>
      </c>
      <c r="AP136" s="29"/>
      <c r="AQ136" s="30"/>
      <c r="AR136" s="28"/>
      <c r="AS136" s="28" t="str">
        <f t="shared" si="221"/>
        <v/>
      </c>
      <c r="AT136" s="28"/>
      <c r="AU136" s="28" t="str">
        <f t="shared" si="222"/>
        <v/>
      </c>
      <c r="AV136" s="28"/>
      <c r="AW136" s="28" t="str">
        <f t="shared" si="223"/>
        <v/>
      </c>
      <c r="AX136" s="29"/>
      <c r="AY136" s="30"/>
      <c r="AZ136" s="28"/>
      <c r="BA136" s="28" t="str">
        <f t="shared" si="224"/>
        <v/>
      </c>
      <c r="BB136" s="28"/>
      <c r="BC136" s="28" t="str">
        <f t="shared" si="225"/>
        <v/>
      </c>
      <c r="BD136" s="28"/>
      <c r="BE136" s="28" t="str">
        <f t="shared" si="226"/>
        <v/>
      </c>
      <c r="BF136" s="29"/>
      <c r="BG136" s="30"/>
      <c r="BH136" s="26"/>
      <c r="BI136" s="28" t="str">
        <f t="shared" si="227"/>
        <v/>
      </c>
      <c r="BJ136" s="28"/>
      <c r="BK136" s="28" t="str">
        <f t="shared" si="228"/>
        <v/>
      </c>
      <c r="BL136" s="28"/>
      <c r="BM136" s="28" t="str">
        <f t="shared" si="229"/>
        <v/>
      </c>
      <c r="BN136" s="29"/>
      <c r="BO136" s="30"/>
      <c r="BP136" s="26"/>
      <c r="BQ136" s="28" t="str">
        <f t="shared" si="230"/>
        <v/>
      </c>
      <c r="BR136" s="28"/>
      <c r="BS136" s="28" t="str">
        <f t="shared" si="231"/>
        <v/>
      </c>
      <c r="BT136" s="28"/>
      <c r="BU136" s="28" t="str">
        <f t="shared" si="232"/>
        <v/>
      </c>
      <c r="BV136" s="29"/>
      <c r="BW136" s="30"/>
      <c r="BX136" s="31"/>
      <c r="BY136" s="28" t="str">
        <f t="shared" si="233"/>
        <v/>
      </c>
      <c r="BZ136" s="28"/>
      <c r="CA136" s="28" t="str">
        <f t="shared" si="234"/>
        <v/>
      </c>
      <c r="CB136" s="28"/>
      <c r="CC136" s="28" t="str">
        <f t="shared" si="235"/>
        <v/>
      </c>
      <c r="CD136" s="29"/>
      <c r="CE136" s="25"/>
      <c r="CF136" s="25"/>
      <c r="CG136" s="28" t="str">
        <f t="shared" si="236"/>
        <v/>
      </c>
      <c r="CH136" s="28"/>
      <c r="CI136" s="28" t="str">
        <f t="shared" si="237"/>
        <v/>
      </c>
      <c r="CJ136" s="28"/>
      <c r="CK136" s="28" t="str">
        <f t="shared" si="238"/>
        <v/>
      </c>
      <c r="CL136" s="29"/>
    </row>
    <row r="137" spans="1:90" ht="32.25" customHeight="1" x14ac:dyDescent="0.25">
      <c r="A137" s="20"/>
      <c r="B137" s="20" t="s">
        <v>36</v>
      </c>
      <c r="C137" s="21" t="str">
        <f t="shared" si="331"/>
        <v xml:space="preserve">5  L'ACCUEIL DU CLIENT - LA PRISE EN CHARGE DURANT LE SEJOUR - LE DEPART </v>
      </c>
      <c r="D137" s="5" t="str">
        <f t="shared" si="352"/>
        <v>L'information à la clientèle</v>
      </c>
      <c r="E137" s="46"/>
      <c r="F137" s="15"/>
      <c r="G137" s="20">
        <f>IF(H137="Information et Communication",1,IF(H137="Savoir-faire Savoir-être",2,IF(H137="Confort et hygiène",3,IF(H137="Qualité de la prestation",5,IF(H137="Développement Durable",4)))))</f>
        <v>1</v>
      </c>
      <c r="H137" s="22" t="s">
        <v>29</v>
      </c>
      <c r="I137" s="23">
        <f>IF(G137&lt;&gt;"",MAX(I$1:I136)+1,"")</f>
        <v>113</v>
      </c>
      <c r="J137" s="252" t="s">
        <v>213</v>
      </c>
      <c r="K137" s="253">
        <v>1</v>
      </c>
      <c r="L137" s="254" t="s">
        <v>30</v>
      </c>
      <c r="M137" s="255"/>
      <c r="N137" s="256" t="str">
        <f t="shared" si="333"/>
        <v/>
      </c>
      <c r="O137" s="252" t="s">
        <v>214</v>
      </c>
      <c r="P137" s="351" t="s">
        <v>78</v>
      </c>
      <c r="Q137" s="23"/>
      <c r="R137" s="46"/>
      <c r="S137" s="26">
        <f t="shared" si="353"/>
        <v>1</v>
      </c>
      <c r="T137" s="26">
        <f t="shared" si="354"/>
        <v>1</v>
      </c>
      <c r="U137" s="26">
        <f t="shared" si="355"/>
        <v>1</v>
      </c>
      <c r="V137" s="26"/>
      <c r="W137" s="26">
        <f t="shared" si="356"/>
        <v>0</v>
      </c>
      <c r="X137" s="26"/>
      <c r="Y137" s="26">
        <f t="shared" si="357"/>
        <v>1</v>
      </c>
      <c r="Z137" s="68"/>
      <c r="AA137" s="69"/>
      <c r="AB137" s="69"/>
      <c r="AC137" s="28">
        <f t="shared" si="215"/>
        <v>1</v>
      </c>
      <c r="AD137" s="28"/>
      <c r="AE137" s="28">
        <f t="shared" si="216"/>
        <v>0</v>
      </c>
      <c r="AF137" s="28"/>
      <c r="AG137" s="28">
        <f t="shared" si="217"/>
        <v>1</v>
      </c>
      <c r="AH137" s="29"/>
      <c r="AI137" s="30"/>
      <c r="AJ137" s="28"/>
      <c r="AK137" s="28" t="str">
        <f t="shared" si="218"/>
        <v/>
      </c>
      <c r="AL137" s="28"/>
      <c r="AM137" s="28" t="str">
        <f t="shared" si="219"/>
        <v/>
      </c>
      <c r="AN137" s="28"/>
      <c r="AO137" s="28" t="str">
        <f t="shared" si="220"/>
        <v/>
      </c>
      <c r="AP137" s="29"/>
      <c r="AQ137" s="30"/>
      <c r="AR137" s="28"/>
      <c r="AS137" s="28" t="str">
        <f t="shared" si="221"/>
        <v/>
      </c>
      <c r="AT137" s="28"/>
      <c r="AU137" s="28" t="str">
        <f t="shared" si="222"/>
        <v/>
      </c>
      <c r="AV137" s="28"/>
      <c r="AW137" s="28" t="str">
        <f t="shared" si="223"/>
        <v/>
      </c>
      <c r="AX137" s="29"/>
      <c r="AY137" s="30"/>
      <c r="AZ137" s="28"/>
      <c r="BA137" s="28" t="str">
        <f t="shared" si="224"/>
        <v/>
      </c>
      <c r="BB137" s="28"/>
      <c r="BC137" s="28" t="str">
        <f t="shared" si="225"/>
        <v/>
      </c>
      <c r="BD137" s="28"/>
      <c r="BE137" s="28" t="str">
        <f t="shared" si="226"/>
        <v/>
      </c>
      <c r="BF137" s="29"/>
      <c r="BG137" s="30"/>
      <c r="BH137" s="26"/>
      <c r="BI137" s="28" t="str">
        <f t="shared" si="227"/>
        <v/>
      </c>
      <c r="BJ137" s="28"/>
      <c r="BK137" s="28" t="str">
        <f t="shared" si="228"/>
        <v/>
      </c>
      <c r="BL137" s="28"/>
      <c r="BM137" s="28" t="str">
        <f t="shared" si="229"/>
        <v/>
      </c>
      <c r="BN137" s="29"/>
      <c r="BO137" s="30"/>
      <c r="BP137" s="26"/>
      <c r="BQ137" s="28" t="str">
        <f t="shared" si="230"/>
        <v/>
      </c>
      <c r="BR137" s="28"/>
      <c r="BS137" s="28" t="str">
        <f t="shared" si="231"/>
        <v/>
      </c>
      <c r="BT137" s="28"/>
      <c r="BU137" s="28" t="str">
        <f t="shared" si="232"/>
        <v/>
      </c>
      <c r="BV137" s="29"/>
      <c r="BW137" s="30"/>
      <c r="BX137" s="31"/>
      <c r="BY137" s="28" t="str">
        <f t="shared" si="233"/>
        <v/>
      </c>
      <c r="BZ137" s="28"/>
      <c r="CA137" s="28" t="str">
        <f t="shared" si="234"/>
        <v/>
      </c>
      <c r="CB137" s="28"/>
      <c r="CC137" s="28" t="str">
        <f t="shared" si="235"/>
        <v/>
      </c>
      <c r="CD137" s="29"/>
      <c r="CE137" s="25"/>
      <c r="CF137" s="25"/>
      <c r="CG137" s="28" t="str">
        <f t="shared" si="236"/>
        <v/>
      </c>
      <c r="CH137" s="28"/>
      <c r="CI137" s="28" t="str">
        <f t="shared" si="237"/>
        <v/>
      </c>
      <c r="CJ137" s="28"/>
      <c r="CK137" s="28" t="str">
        <f t="shared" si="238"/>
        <v/>
      </c>
      <c r="CL137" s="29"/>
    </row>
    <row r="138" spans="1:90" ht="32.25" customHeight="1" x14ac:dyDescent="0.25">
      <c r="A138" s="20"/>
      <c r="B138" s="20" t="s">
        <v>36</v>
      </c>
      <c r="C138" s="21" t="str">
        <f t="shared" si="331"/>
        <v xml:space="preserve">5  L'ACCUEIL DU CLIENT - LA PRISE EN CHARGE DURANT LE SEJOUR - LE DEPART </v>
      </c>
      <c r="D138" s="5" t="str">
        <f t="shared" si="352"/>
        <v>L'information à la clientèle</v>
      </c>
      <c r="E138" s="46"/>
      <c r="F138" s="15"/>
      <c r="G138" s="20">
        <f>IF(H138="Information et Communication",1,IF(H138="Savoir-faire Savoir-être",2,IF(H138="Confort et hygiène",3,IF(H138="Qualité de la prestation",5,IF(H138="Développement Durable",4)))))</f>
        <v>1</v>
      </c>
      <c r="H138" s="22" t="s">
        <v>29</v>
      </c>
      <c r="I138" s="23">
        <f>IF(G138&lt;&gt;"",MAX(I$1:I137)+1,"")</f>
        <v>114</v>
      </c>
      <c r="J138" s="252" t="s">
        <v>812</v>
      </c>
      <c r="K138" s="253">
        <v>3</v>
      </c>
      <c r="L138" s="254" t="s">
        <v>30</v>
      </c>
      <c r="M138" s="252"/>
      <c r="N138" s="256" t="str">
        <f>IF(ISERROR(SEARCH("Pas de NM possible",M138)),"","oui")</f>
        <v/>
      </c>
      <c r="O138" s="252" t="s">
        <v>215</v>
      </c>
      <c r="P138" s="348" t="s">
        <v>37</v>
      </c>
      <c r="Q138" s="23"/>
      <c r="R138" s="46"/>
      <c r="S138" s="26">
        <f t="shared" si="353"/>
        <v>3</v>
      </c>
      <c r="T138" s="26">
        <f t="shared" si="354"/>
        <v>1</v>
      </c>
      <c r="U138" s="26">
        <f t="shared" si="355"/>
        <v>3</v>
      </c>
      <c r="V138" s="26"/>
      <c r="W138" s="26">
        <f t="shared" si="356"/>
        <v>0</v>
      </c>
      <c r="X138" s="26"/>
      <c r="Y138" s="26">
        <f t="shared" si="357"/>
        <v>3</v>
      </c>
      <c r="Z138" s="68"/>
      <c r="AA138" s="69"/>
      <c r="AB138" s="69"/>
      <c r="AC138" s="28">
        <f t="shared" si="215"/>
        <v>3</v>
      </c>
      <c r="AD138" s="28"/>
      <c r="AE138" s="28">
        <f t="shared" si="216"/>
        <v>0</v>
      </c>
      <c r="AF138" s="28"/>
      <c r="AG138" s="28">
        <f t="shared" si="217"/>
        <v>3</v>
      </c>
      <c r="AH138" s="29"/>
      <c r="AI138" s="30"/>
      <c r="AJ138" s="28"/>
      <c r="AK138" s="28" t="str">
        <f t="shared" si="218"/>
        <v/>
      </c>
      <c r="AL138" s="28"/>
      <c r="AM138" s="28" t="str">
        <f t="shared" si="219"/>
        <v/>
      </c>
      <c r="AN138" s="28"/>
      <c r="AO138" s="28" t="str">
        <f t="shared" si="220"/>
        <v/>
      </c>
      <c r="AP138" s="29"/>
      <c r="AQ138" s="30"/>
      <c r="AR138" s="28"/>
      <c r="AS138" s="28" t="str">
        <f t="shared" si="221"/>
        <v/>
      </c>
      <c r="AT138" s="28"/>
      <c r="AU138" s="28" t="str">
        <f t="shared" si="222"/>
        <v/>
      </c>
      <c r="AV138" s="28"/>
      <c r="AW138" s="28" t="str">
        <f t="shared" si="223"/>
        <v/>
      </c>
      <c r="AX138" s="29"/>
      <c r="AY138" s="30"/>
      <c r="AZ138" s="28"/>
      <c r="BA138" s="28" t="str">
        <f t="shared" si="224"/>
        <v/>
      </c>
      <c r="BB138" s="28"/>
      <c r="BC138" s="28" t="str">
        <f t="shared" si="225"/>
        <v/>
      </c>
      <c r="BD138" s="28"/>
      <c r="BE138" s="28" t="str">
        <f t="shared" si="226"/>
        <v/>
      </c>
      <c r="BF138" s="29"/>
      <c r="BG138" s="30"/>
      <c r="BH138" s="26"/>
      <c r="BI138" s="28" t="str">
        <f t="shared" si="227"/>
        <v/>
      </c>
      <c r="BJ138" s="28"/>
      <c r="BK138" s="28" t="str">
        <f t="shared" si="228"/>
        <v/>
      </c>
      <c r="BL138" s="28"/>
      <c r="BM138" s="28" t="str">
        <f t="shared" si="229"/>
        <v/>
      </c>
      <c r="BN138" s="29"/>
      <c r="BO138" s="30"/>
      <c r="BP138" s="26"/>
      <c r="BQ138" s="28" t="str">
        <f t="shared" si="230"/>
        <v/>
      </c>
      <c r="BR138" s="28"/>
      <c r="BS138" s="28" t="str">
        <f t="shared" si="231"/>
        <v/>
      </c>
      <c r="BT138" s="28"/>
      <c r="BU138" s="28" t="str">
        <f t="shared" si="232"/>
        <v/>
      </c>
      <c r="BV138" s="29"/>
      <c r="BW138" s="30"/>
      <c r="BX138" s="31"/>
      <c r="BY138" s="28" t="str">
        <f t="shared" si="233"/>
        <v/>
      </c>
      <c r="BZ138" s="28"/>
      <c r="CA138" s="28" t="str">
        <f t="shared" si="234"/>
        <v/>
      </c>
      <c r="CB138" s="28"/>
      <c r="CC138" s="28" t="str">
        <f t="shared" si="235"/>
        <v/>
      </c>
      <c r="CD138" s="29"/>
      <c r="CE138" s="25"/>
      <c r="CF138" s="25"/>
      <c r="CG138" s="28" t="str">
        <f t="shared" si="236"/>
        <v/>
      </c>
      <c r="CH138" s="28"/>
      <c r="CI138" s="28" t="str">
        <f t="shared" si="237"/>
        <v/>
      </c>
      <c r="CJ138" s="28"/>
      <c r="CK138" s="28" t="str">
        <f t="shared" si="238"/>
        <v/>
      </c>
      <c r="CL138" s="29"/>
    </row>
    <row r="139" spans="1:90" ht="32.25" customHeight="1" x14ac:dyDescent="0.25">
      <c r="A139" s="20"/>
      <c r="B139" s="20" t="s">
        <v>36</v>
      </c>
      <c r="C139" s="21" t="str">
        <f t="shared" si="331"/>
        <v xml:space="preserve">5  L'ACCUEIL DU CLIENT - LA PRISE EN CHARGE DURANT LE SEJOUR - LE DEPART </v>
      </c>
      <c r="D139" s="5" t="str">
        <f t="shared" si="352"/>
        <v>L'information à la clientèle</v>
      </c>
      <c r="E139" s="46"/>
      <c r="F139" s="15"/>
      <c r="G139" s="20">
        <f>IF(H139="Information et Communication",1,IF(H139="Savoir-faire Savoir-être",2,IF(H139="Confort et hygiène",3,IF(H139="Qualité de la prestation",5,IF(H139="Développement Durable",4)))))</f>
        <v>1</v>
      </c>
      <c r="H139" s="22" t="s">
        <v>29</v>
      </c>
      <c r="I139" s="23">
        <f>IF(G139&lt;&gt;"",MAX(I$1:I138)+1,"")</f>
        <v>115</v>
      </c>
      <c r="J139" s="247" t="s">
        <v>216</v>
      </c>
      <c r="K139" s="248">
        <v>3</v>
      </c>
      <c r="L139" s="249" t="s">
        <v>30</v>
      </c>
      <c r="M139" s="247"/>
      <c r="N139" s="251"/>
      <c r="O139" s="233" t="s">
        <v>217</v>
      </c>
      <c r="P139" s="348" t="s">
        <v>37</v>
      </c>
      <c r="Q139" s="23"/>
      <c r="R139" s="46"/>
      <c r="S139" s="26">
        <f t="shared" si="353"/>
        <v>3</v>
      </c>
      <c r="T139" s="26">
        <f t="shared" si="354"/>
        <v>1</v>
      </c>
      <c r="U139" s="26">
        <f t="shared" si="355"/>
        <v>3</v>
      </c>
      <c r="V139" s="26"/>
      <c r="W139" s="26">
        <f t="shared" si="356"/>
        <v>0</v>
      </c>
      <c r="X139" s="26"/>
      <c r="Y139" s="26">
        <f t="shared" si="357"/>
        <v>3</v>
      </c>
      <c r="Z139" s="68"/>
      <c r="AA139" s="69"/>
      <c r="AB139" s="69"/>
      <c r="AC139" s="28">
        <f t="shared" si="215"/>
        <v>3</v>
      </c>
      <c r="AD139" s="28"/>
      <c r="AE139" s="28">
        <f t="shared" si="216"/>
        <v>0</v>
      </c>
      <c r="AF139" s="28"/>
      <c r="AG139" s="28">
        <f t="shared" si="217"/>
        <v>3</v>
      </c>
      <c r="AH139" s="29"/>
      <c r="AI139" s="30"/>
      <c r="AJ139" s="28"/>
      <c r="AK139" s="28" t="str">
        <f t="shared" si="218"/>
        <v/>
      </c>
      <c r="AL139" s="28"/>
      <c r="AM139" s="28" t="str">
        <f t="shared" si="219"/>
        <v/>
      </c>
      <c r="AN139" s="28"/>
      <c r="AO139" s="28" t="str">
        <f t="shared" si="220"/>
        <v/>
      </c>
      <c r="AP139" s="29"/>
      <c r="AQ139" s="30"/>
      <c r="AR139" s="28"/>
      <c r="AS139" s="28" t="str">
        <f t="shared" si="221"/>
        <v/>
      </c>
      <c r="AT139" s="28"/>
      <c r="AU139" s="28" t="str">
        <f t="shared" si="222"/>
        <v/>
      </c>
      <c r="AV139" s="28"/>
      <c r="AW139" s="28" t="str">
        <f t="shared" si="223"/>
        <v/>
      </c>
      <c r="AX139" s="29"/>
      <c r="AY139" s="30"/>
      <c r="AZ139" s="28"/>
      <c r="BA139" s="28" t="str">
        <f t="shared" si="224"/>
        <v/>
      </c>
      <c r="BB139" s="28"/>
      <c r="BC139" s="28" t="str">
        <f t="shared" si="225"/>
        <v/>
      </c>
      <c r="BD139" s="28"/>
      <c r="BE139" s="28" t="str">
        <f t="shared" si="226"/>
        <v/>
      </c>
      <c r="BF139" s="29"/>
      <c r="BG139" s="30"/>
      <c r="BH139" s="26"/>
      <c r="BI139" s="28" t="str">
        <f t="shared" si="227"/>
        <v/>
      </c>
      <c r="BJ139" s="28"/>
      <c r="BK139" s="28" t="str">
        <f t="shared" si="228"/>
        <v/>
      </c>
      <c r="BL139" s="28"/>
      <c r="BM139" s="28" t="str">
        <f t="shared" si="229"/>
        <v/>
      </c>
      <c r="BN139" s="29"/>
      <c r="BO139" s="30"/>
      <c r="BP139" s="26"/>
      <c r="BQ139" s="28" t="str">
        <f t="shared" si="230"/>
        <v/>
      </c>
      <c r="BR139" s="28"/>
      <c r="BS139" s="28" t="str">
        <f t="shared" si="231"/>
        <v/>
      </c>
      <c r="BT139" s="28"/>
      <c r="BU139" s="28" t="str">
        <f t="shared" si="232"/>
        <v/>
      </c>
      <c r="BV139" s="29"/>
      <c r="BW139" s="30"/>
      <c r="BX139" s="31"/>
      <c r="BY139" s="28" t="str">
        <f t="shared" si="233"/>
        <v/>
      </c>
      <c r="BZ139" s="28"/>
      <c r="CA139" s="28" t="str">
        <f t="shared" si="234"/>
        <v/>
      </c>
      <c r="CB139" s="28"/>
      <c r="CC139" s="28" t="str">
        <f t="shared" si="235"/>
        <v/>
      </c>
      <c r="CD139" s="29"/>
      <c r="CE139" s="25"/>
      <c r="CF139" s="25"/>
      <c r="CG139" s="28" t="str">
        <f t="shared" si="236"/>
        <v/>
      </c>
      <c r="CH139" s="28"/>
      <c r="CI139" s="28" t="str">
        <f t="shared" si="237"/>
        <v/>
      </c>
      <c r="CJ139" s="28"/>
      <c r="CK139" s="28" t="str">
        <f t="shared" si="238"/>
        <v/>
      </c>
      <c r="CL139" s="29"/>
    </row>
    <row r="140" spans="1:90" s="237" customFormat="1" ht="33.75" customHeight="1" x14ac:dyDescent="0.25">
      <c r="A140" s="20"/>
      <c r="B140" s="20"/>
      <c r="C140" s="21" t="str">
        <f>J140</f>
        <v>6 - L'HEBERGEMENT</v>
      </c>
      <c r="D140" s="5"/>
      <c r="E140" s="25"/>
      <c r="F140" s="21"/>
      <c r="G140" s="20"/>
      <c r="H140" s="22"/>
      <c r="I140" s="23" t="str">
        <f>IF(G140&lt;&gt;"",MAX(I$1:I139)+1,"")</f>
        <v/>
      </c>
      <c r="J140" s="340" t="s">
        <v>218</v>
      </c>
      <c r="K140" s="339" t="s">
        <v>2</v>
      </c>
      <c r="L140" s="341" t="s">
        <v>3</v>
      </c>
      <c r="M140" s="330" t="s">
        <v>656</v>
      </c>
      <c r="N140" s="331" t="s">
        <v>4</v>
      </c>
      <c r="O140" s="327" t="s">
        <v>4</v>
      </c>
      <c r="P140" s="349" t="s">
        <v>778</v>
      </c>
      <c r="Q140" s="23"/>
      <c r="R140" s="25"/>
      <c r="S140" s="26"/>
      <c r="T140" s="26"/>
      <c r="U140" s="26"/>
      <c r="V140" s="26">
        <f>SUM(U110:U139)</f>
        <v>70</v>
      </c>
      <c r="W140" s="31"/>
      <c r="X140" s="26">
        <f>SUM(W110:W139)</f>
        <v>0</v>
      </c>
      <c r="Y140" s="31"/>
      <c r="Z140" s="26">
        <f>SUM(Y110:Y139)</f>
        <v>70</v>
      </c>
      <c r="AA140" s="27">
        <f>V140/Z140</f>
        <v>1</v>
      </c>
      <c r="AB140" s="27"/>
      <c r="AC140" s="28" t="str">
        <f t="shared" ref="AC140:AC199" si="358">IF(G140=1,U140,"")</f>
        <v/>
      </c>
      <c r="AD140" s="28"/>
      <c r="AE140" s="28" t="str">
        <f t="shared" ref="AE140:AE199" si="359">IF(G140=1,W140,"")</f>
        <v/>
      </c>
      <c r="AF140" s="28"/>
      <c r="AG140" s="28" t="str">
        <f t="shared" ref="AG140:AG199" si="360">IF(G140=1,Y140,"")</f>
        <v/>
      </c>
      <c r="AH140" s="29"/>
      <c r="AI140" s="30"/>
      <c r="AJ140" s="28"/>
      <c r="AK140" s="28" t="str">
        <f t="shared" ref="AK140:AK199" si="361">IF(G140=2,U140,"")</f>
        <v/>
      </c>
      <c r="AL140" s="28"/>
      <c r="AM140" s="28" t="str">
        <f t="shared" ref="AM140:AM199" si="362">IF(G140=2,W140,"")</f>
        <v/>
      </c>
      <c r="AN140" s="28"/>
      <c r="AO140" s="28" t="str">
        <f t="shared" ref="AO140:AO199" si="363">IF(G140=2,Y140,"")</f>
        <v/>
      </c>
      <c r="AP140" s="29"/>
      <c r="AQ140" s="30"/>
      <c r="AR140" s="28"/>
      <c r="AS140" s="28" t="str">
        <f t="shared" ref="AS140:AS199" si="364">IF(G140=3,U140,"")</f>
        <v/>
      </c>
      <c r="AT140" s="28"/>
      <c r="AU140" s="28" t="str">
        <f t="shared" ref="AU140:AU199" si="365">IF(G140=3,W140,"")</f>
        <v/>
      </c>
      <c r="AV140" s="28"/>
      <c r="AW140" s="28" t="str">
        <f t="shared" ref="AW140:AW199" si="366">IF(G140=3,Y140,"")</f>
        <v/>
      </c>
      <c r="AX140" s="29"/>
      <c r="AY140" s="30"/>
      <c r="AZ140" s="28"/>
      <c r="BA140" s="28" t="str">
        <f t="shared" ref="BA140:BA199" si="367">IF(G140=4,U140,"")</f>
        <v/>
      </c>
      <c r="BB140" s="28"/>
      <c r="BC140" s="28" t="str">
        <f t="shared" ref="BC140:BC199" si="368">IF(G140=4,W140,"")</f>
        <v/>
      </c>
      <c r="BD140" s="28"/>
      <c r="BE140" s="28" t="str">
        <f t="shared" ref="BE140:BE199" si="369">IF(G140=4,Y140,"")</f>
        <v/>
      </c>
      <c r="BF140" s="29"/>
      <c r="BG140" s="30"/>
      <c r="BH140" s="26"/>
      <c r="BI140" s="28" t="str">
        <f t="shared" ref="BI140:BI199" si="370">IF(G140=5,U140,"")</f>
        <v/>
      </c>
      <c r="BJ140" s="28"/>
      <c r="BK140" s="28" t="str">
        <f t="shared" ref="BK140:BK199" si="371">IF(G140=5,W140,"")</f>
        <v/>
      </c>
      <c r="BL140" s="28"/>
      <c r="BM140" s="28" t="str">
        <f t="shared" ref="BM140:BM199" si="372">IF(G140=5,Y140,"")</f>
        <v/>
      </c>
      <c r="BN140" s="29"/>
      <c r="BO140" s="30"/>
      <c r="BP140" s="26"/>
      <c r="BQ140" s="28" t="str">
        <f t="shared" ref="BQ140:BQ199" si="373">IF(A140=31,U140,"")</f>
        <v/>
      </c>
      <c r="BR140" s="28"/>
      <c r="BS140" s="28" t="str">
        <f t="shared" ref="BS140:BS199" si="374">IF(A140=31,W140,"")</f>
        <v/>
      </c>
      <c r="BT140" s="28"/>
      <c r="BU140" s="28" t="str">
        <f t="shared" ref="BU140:BU199" si="375">IF(A140=31,Y140,"")</f>
        <v/>
      </c>
      <c r="BV140" s="29"/>
      <c r="BW140" s="30"/>
      <c r="BX140" s="31"/>
      <c r="BY140" s="28" t="str">
        <f t="shared" ref="BY140:BY199" si="376">IF(A140=32,U140,"")</f>
        <v/>
      </c>
      <c r="BZ140" s="28"/>
      <c r="CA140" s="28" t="str">
        <f t="shared" ref="CA140:CA199" si="377">IF(A140=32,W140,"")</f>
        <v/>
      </c>
      <c r="CB140" s="28"/>
      <c r="CC140" s="28" t="str">
        <f t="shared" ref="CC140:CC199" si="378">IF(A140=32,Y140,"")</f>
        <v/>
      </c>
      <c r="CD140" s="29"/>
      <c r="CE140" s="25"/>
      <c r="CF140" s="25"/>
      <c r="CG140" s="28" t="str">
        <f t="shared" ref="CG140:CG199" si="379">IF(A140=33,U140,"")</f>
        <v/>
      </c>
      <c r="CH140" s="28"/>
      <c r="CI140" s="28" t="str">
        <f t="shared" ref="CI140:CI199" si="380">IF(A140=33,W140,"")</f>
        <v/>
      </c>
      <c r="CJ140" s="28"/>
      <c r="CK140" s="28" t="str">
        <f t="shared" ref="CK140:CK199" si="381">IF(A140=33,Y140,"")</f>
        <v/>
      </c>
      <c r="CL140" s="29"/>
    </row>
    <row r="141" spans="1:90" s="238" customFormat="1" ht="27" customHeight="1" x14ac:dyDescent="0.25">
      <c r="A141" s="2"/>
      <c r="B141" s="2"/>
      <c r="C141" s="21" t="str">
        <f t="shared" ref="C141:C172" si="382">J$140</f>
        <v>6 - L'HEBERGEMENT</v>
      </c>
      <c r="D141" s="5" t="str">
        <f t="shared" ref="D141:D148" si="383">J$141</f>
        <v>L'environnement du locatif et/ou de l'emplacement nu</v>
      </c>
      <c r="E141" s="41"/>
      <c r="F141" s="15"/>
      <c r="G141" s="20"/>
      <c r="H141" s="13"/>
      <c r="I141" s="67" t="str">
        <f>IF(G141&lt;&gt;"",MAX(I$1:I140)+1,"")</f>
        <v/>
      </c>
      <c r="J141" s="71" t="s">
        <v>219</v>
      </c>
      <c r="K141" s="307"/>
      <c r="L141" s="33"/>
      <c r="M141" s="372"/>
      <c r="N141" s="24" t="str">
        <f t="shared" ref="N141:N172" si="384">IF(ISERROR(SEARCH("Pas de NM possible",O141)),"","oui")</f>
        <v/>
      </c>
      <c r="O141" s="65"/>
      <c r="P141" s="353"/>
      <c r="Q141" s="67"/>
      <c r="R141" s="41"/>
      <c r="S141" s="55"/>
      <c r="T141" s="55"/>
      <c r="U141" s="55"/>
      <c r="V141" s="9"/>
      <c r="W141" s="55"/>
      <c r="X141" s="55"/>
      <c r="Y141" s="55"/>
      <c r="Z141" s="55"/>
      <c r="AA141" s="56"/>
      <c r="AB141" s="36"/>
      <c r="AC141" s="39" t="str">
        <f t="shared" si="358"/>
        <v/>
      </c>
      <c r="AD141" s="39"/>
      <c r="AE141" s="39" t="str">
        <f t="shared" si="359"/>
        <v/>
      </c>
      <c r="AF141" s="39"/>
      <c r="AG141" s="39" t="str">
        <f t="shared" si="360"/>
        <v/>
      </c>
      <c r="AH141" s="37"/>
      <c r="AI141" s="38"/>
      <c r="AJ141" s="39"/>
      <c r="AK141" s="39" t="str">
        <f t="shared" si="361"/>
        <v/>
      </c>
      <c r="AL141" s="39"/>
      <c r="AM141" s="39" t="str">
        <f t="shared" si="362"/>
        <v/>
      </c>
      <c r="AN141" s="39"/>
      <c r="AO141" s="39" t="str">
        <f t="shared" si="363"/>
        <v/>
      </c>
      <c r="AP141" s="37"/>
      <c r="AQ141" s="38"/>
      <c r="AR141" s="39"/>
      <c r="AS141" s="39" t="str">
        <f t="shared" si="364"/>
        <v/>
      </c>
      <c r="AT141" s="39"/>
      <c r="AU141" s="39" t="str">
        <f t="shared" si="365"/>
        <v/>
      </c>
      <c r="AV141" s="39"/>
      <c r="AW141" s="39" t="str">
        <f t="shared" si="366"/>
        <v/>
      </c>
      <c r="AX141" s="37"/>
      <c r="AY141" s="38"/>
      <c r="AZ141" s="39"/>
      <c r="BA141" s="39" t="str">
        <f t="shared" si="367"/>
        <v/>
      </c>
      <c r="BB141" s="39"/>
      <c r="BC141" s="39" t="str">
        <f t="shared" si="368"/>
        <v/>
      </c>
      <c r="BD141" s="39"/>
      <c r="BE141" s="39" t="str">
        <f t="shared" si="369"/>
        <v/>
      </c>
      <c r="BF141" s="37"/>
      <c r="BG141" s="38"/>
      <c r="BH141" s="34"/>
      <c r="BI141" s="39" t="str">
        <f t="shared" si="370"/>
        <v/>
      </c>
      <c r="BJ141" s="39"/>
      <c r="BK141" s="39" t="str">
        <f t="shared" si="371"/>
        <v/>
      </c>
      <c r="BL141" s="39"/>
      <c r="BM141" s="39" t="str">
        <f t="shared" si="372"/>
        <v/>
      </c>
      <c r="BN141" s="37"/>
      <c r="BO141" s="38"/>
      <c r="BP141" s="34"/>
      <c r="BQ141" s="39" t="str">
        <f t="shared" si="373"/>
        <v/>
      </c>
      <c r="BR141" s="39"/>
      <c r="BS141" s="39" t="str">
        <f t="shared" si="374"/>
        <v/>
      </c>
      <c r="BT141" s="39"/>
      <c r="BU141" s="39" t="str">
        <f t="shared" si="375"/>
        <v/>
      </c>
      <c r="BV141" s="37"/>
      <c r="BW141" s="38"/>
      <c r="BX141" s="40"/>
      <c r="BY141" s="39" t="str">
        <f t="shared" si="376"/>
        <v/>
      </c>
      <c r="BZ141" s="39"/>
      <c r="CA141" s="39" t="str">
        <f t="shared" si="377"/>
        <v/>
      </c>
      <c r="CB141" s="39"/>
      <c r="CC141" s="39" t="str">
        <f t="shared" si="378"/>
        <v/>
      </c>
      <c r="CD141" s="37"/>
      <c r="CE141" s="41"/>
      <c r="CF141" s="41"/>
      <c r="CG141" s="39" t="str">
        <f t="shared" si="379"/>
        <v/>
      </c>
      <c r="CH141" s="39"/>
      <c r="CI141" s="39" t="str">
        <f t="shared" si="380"/>
        <v/>
      </c>
      <c r="CJ141" s="39"/>
      <c r="CK141" s="39" t="str">
        <f t="shared" si="381"/>
        <v/>
      </c>
      <c r="CL141" s="37"/>
    </row>
    <row r="142" spans="1:90" ht="19.5" customHeight="1" x14ac:dyDescent="0.25">
      <c r="A142" s="20"/>
      <c r="B142" s="20" t="s">
        <v>28</v>
      </c>
      <c r="C142" s="21" t="str">
        <f t="shared" si="382"/>
        <v>6 - L'HEBERGEMENT</v>
      </c>
      <c r="D142" s="5" t="str">
        <f t="shared" si="383"/>
        <v>L'environnement du locatif et/ou de l'emplacement nu</v>
      </c>
      <c r="E142" s="25"/>
      <c r="F142" s="15"/>
      <c r="G142" s="20">
        <f t="shared" ref="G142:G148" si="385">IF(H142="Information et Communication",1,IF(H142="Savoir-faire Savoir-être",2,IF(H142="Confort et hygiène",3,IF(H142="Qualité de la prestation",5,IF(H142="Développement Durable",4)))))</f>
        <v>5</v>
      </c>
      <c r="H142" s="5" t="s">
        <v>130</v>
      </c>
      <c r="I142" s="23">
        <f>IF(G142&lt;&gt;"",MAX(I$1:I141)+1,"")</f>
        <v>116</v>
      </c>
      <c r="J142" s="242" t="s">
        <v>220</v>
      </c>
      <c r="K142" s="243">
        <v>3</v>
      </c>
      <c r="L142" s="244" t="s">
        <v>30</v>
      </c>
      <c r="M142" s="245"/>
      <c r="N142" s="246" t="str">
        <f t="shared" si="384"/>
        <v/>
      </c>
      <c r="O142" s="242" t="s">
        <v>221</v>
      </c>
      <c r="P142" s="348" t="s">
        <v>37</v>
      </c>
      <c r="Q142" s="23"/>
      <c r="R142" s="25"/>
      <c r="S142" s="26">
        <f t="shared" ref="S142:S148" si="386">K142</f>
        <v>3</v>
      </c>
      <c r="T142" s="26">
        <f t="shared" ref="T142:T148" si="387">IF(L142="OUI",1,IF(L142="NON",0,IF(L142="Non Mesuré","",0)))</f>
        <v>1</v>
      </c>
      <c r="U142" s="26">
        <f t="shared" ref="U142:U148" si="388">IF(L142&lt;&gt;"Non Mesuré",S142*T142,"")</f>
        <v>3</v>
      </c>
      <c r="V142" s="26"/>
      <c r="W142" s="26">
        <f t="shared" ref="W142:W148" si="389">IF(L142="Non Mesuré",S142,0)</f>
        <v>0</v>
      </c>
      <c r="X142" s="26"/>
      <c r="Y142" s="26">
        <f t="shared" ref="Y142:Y148" si="390">S142-W142</f>
        <v>3</v>
      </c>
      <c r="Z142" s="26"/>
      <c r="AA142" s="27"/>
      <c r="AB142" s="27"/>
      <c r="AC142" s="28" t="str">
        <f t="shared" si="358"/>
        <v/>
      </c>
      <c r="AD142" s="28"/>
      <c r="AE142" s="28" t="str">
        <f t="shared" si="359"/>
        <v/>
      </c>
      <c r="AF142" s="28"/>
      <c r="AG142" s="28" t="str">
        <f t="shared" si="360"/>
        <v/>
      </c>
      <c r="AH142" s="29"/>
      <c r="AI142" s="30"/>
      <c r="AJ142" s="28"/>
      <c r="AK142" s="28" t="str">
        <f t="shared" si="361"/>
        <v/>
      </c>
      <c r="AL142" s="28"/>
      <c r="AM142" s="28" t="str">
        <f t="shared" si="362"/>
        <v/>
      </c>
      <c r="AN142" s="28"/>
      <c r="AO142" s="28" t="str">
        <f t="shared" si="363"/>
        <v/>
      </c>
      <c r="AP142" s="29"/>
      <c r="AQ142" s="30"/>
      <c r="AR142" s="28"/>
      <c r="AS142" s="28" t="str">
        <f t="shared" si="364"/>
        <v/>
      </c>
      <c r="AT142" s="28"/>
      <c r="AU142" s="28" t="str">
        <f t="shared" si="365"/>
        <v/>
      </c>
      <c r="AV142" s="28"/>
      <c r="AW142" s="28" t="str">
        <f t="shared" si="366"/>
        <v/>
      </c>
      <c r="AX142" s="29"/>
      <c r="AY142" s="30"/>
      <c r="AZ142" s="28"/>
      <c r="BA142" s="28" t="str">
        <f t="shared" si="367"/>
        <v/>
      </c>
      <c r="BB142" s="28"/>
      <c r="BC142" s="28" t="str">
        <f t="shared" si="368"/>
        <v/>
      </c>
      <c r="BD142" s="28"/>
      <c r="BE142" s="28" t="str">
        <f t="shared" si="369"/>
        <v/>
      </c>
      <c r="BF142" s="29"/>
      <c r="BG142" s="30"/>
      <c r="BH142" s="26"/>
      <c r="BI142" s="28">
        <f t="shared" si="370"/>
        <v>3</v>
      </c>
      <c r="BJ142" s="28"/>
      <c r="BK142" s="28">
        <f t="shared" si="371"/>
        <v>0</v>
      </c>
      <c r="BL142" s="28"/>
      <c r="BM142" s="28">
        <f t="shared" si="372"/>
        <v>3</v>
      </c>
      <c r="BN142" s="29"/>
      <c r="BO142" s="30"/>
      <c r="BP142" s="26"/>
      <c r="BQ142" s="28" t="str">
        <f t="shared" si="373"/>
        <v/>
      </c>
      <c r="BR142" s="28"/>
      <c r="BS142" s="28" t="str">
        <f t="shared" si="374"/>
        <v/>
      </c>
      <c r="BT142" s="28"/>
      <c r="BU142" s="28" t="str">
        <f t="shared" si="375"/>
        <v/>
      </c>
      <c r="BV142" s="29"/>
      <c r="BW142" s="30"/>
      <c r="BX142" s="31"/>
      <c r="BY142" s="28" t="str">
        <f t="shared" si="376"/>
        <v/>
      </c>
      <c r="BZ142" s="28"/>
      <c r="CA142" s="28" t="str">
        <f t="shared" si="377"/>
        <v/>
      </c>
      <c r="CB142" s="28"/>
      <c r="CC142" s="28" t="str">
        <f t="shared" si="378"/>
        <v/>
      </c>
      <c r="CD142" s="29"/>
      <c r="CE142" s="25"/>
      <c r="CF142" s="25"/>
      <c r="CG142" s="28" t="str">
        <f t="shared" si="379"/>
        <v/>
      </c>
      <c r="CH142" s="28"/>
      <c r="CI142" s="28" t="str">
        <f t="shared" si="380"/>
        <v/>
      </c>
      <c r="CJ142" s="28"/>
      <c r="CK142" s="28" t="str">
        <f t="shared" si="381"/>
        <v/>
      </c>
      <c r="CL142" s="29"/>
    </row>
    <row r="143" spans="1:90" ht="19.5" customHeight="1" x14ac:dyDescent="0.25">
      <c r="A143" s="20"/>
      <c r="B143" s="20" t="s">
        <v>28</v>
      </c>
      <c r="C143" s="21" t="str">
        <f t="shared" si="382"/>
        <v>6 - L'HEBERGEMENT</v>
      </c>
      <c r="D143" s="5" t="str">
        <f t="shared" si="383"/>
        <v>L'environnement du locatif et/ou de l'emplacement nu</v>
      </c>
      <c r="E143" s="25"/>
      <c r="F143" s="15"/>
      <c r="G143" s="20">
        <f t="shared" si="385"/>
        <v>5</v>
      </c>
      <c r="H143" s="5" t="s">
        <v>130</v>
      </c>
      <c r="I143" s="23">
        <f>IF(G143&lt;&gt;"",MAX(I$1:I142)+1,"")</f>
        <v>117</v>
      </c>
      <c r="J143" s="252" t="s">
        <v>222</v>
      </c>
      <c r="K143" s="253">
        <v>3</v>
      </c>
      <c r="L143" s="254" t="s">
        <v>30</v>
      </c>
      <c r="M143" s="255"/>
      <c r="N143" s="256" t="str">
        <f t="shared" si="384"/>
        <v/>
      </c>
      <c r="O143" s="252" t="s">
        <v>223</v>
      </c>
      <c r="P143" s="348" t="s">
        <v>37</v>
      </c>
      <c r="Q143" s="23"/>
      <c r="R143" s="25"/>
      <c r="S143" s="26">
        <f t="shared" si="386"/>
        <v>3</v>
      </c>
      <c r="T143" s="26">
        <f t="shared" si="387"/>
        <v>1</v>
      </c>
      <c r="U143" s="26">
        <f t="shared" si="388"/>
        <v>3</v>
      </c>
      <c r="V143" s="26"/>
      <c r="W143" s="26">
        <f t="shared" si="389"/>
        <v>0</v>
      </c>
      <c r="X143" s="26"/>
      <c r="Y143" s="26">
        <f t="shared" si="390"/>
        <v>3</v>
      </c>
      <c r="Z143" s="26"/>
      <c r="AA143" s="27"/>
      <c r="AB143" s="27"/>
      <c r="AC143" s="28" t="str">
        <f t="shared" si="358"/>
        <v/>
      </c>
      <c r="AD143" s="28"/>
      <c r="AE143" s="28" t="str">
        <f t="shared" si="359"/>
        <v/>
      </c>
      <c r="AF143" s="28"/>
      <c r="AG143" s="28" t="str">
        <f t="shared" si="360"/>
        <v/>
      </c>
      <c r="AH143" s="29"/>
      <c r="AI143" s="30"/>
      <c r="AJ143" s="28"/>
      <c r="AK143" s="28" t="str">
        <f t="shared" si="361"/>
        <v/>
      </c>
      <c r="AL143" s="28"/>
      <c r="AM143" s="28" t="str">
        <f t="shared" si="362"/>
        <v/>
      </c>
      <c r="AN143" s="28"/>
      <c r="AO143" s="28" t="str">
        <f t="shared" si="363"/>
        <v/>
      </c>
      <c r="AP143" s="29"/>
      <c r="AQ143" s="30"/>
      <c r="AR143" s="28"/>
      <c r="AS143" s="28" t="str">
        <f t="shared" si="364"/>
        <v/>
      </c>
      <c r="AT143" s="28"/>
      <c r="AU143" s="28" t="str">
        <f t="shared" si="365"/>
        <v/>
      </c>
      <c r="AV143" s="28"/>
      <c r="AW143" s="28" t="str">
        <f t="shared" si="366"/>
        <v/>
      </c>
      <c r="AX143" s="29"/>
      <c r="AY143" s="30"/>
      <c r="AZ143" s="28"/>
      <c r="BA143" s="28" t="str">
        <f t="shared" si="367"/>
        <v/>
      </c>
      <c r="BB143" s="28"/>
      <c r="BC143" s="28" t="str">
        <f t="shared" si="368"/>
        <v/>
      </c>
      <c r="BD143" s="28"/>
      <c r="BE143" s="28" t="str">
        <f t="shared" si="369"/>
        <v/>
      </c>
      <c r="BF143" s="29"/>
      <c r="BG143" s="30"/>
      <c r="BH143" s="26"/>
      <c r="BI143" s="28">
        <f t="shared" si="370"/>
        <v>3</v>
      </c>
      <c r="BJ143" s="28"/>
      <c r="BK143" s="28">
        <f t="shared" si="371"/>
        <v>0</v>
      </c>
      <c r="BL143" s="28"/>
      <c r="BM143" s="28">
        <f t="shared" si="372"/>
        <v>3</v>
      </c>
      <c r="BN143" s="29"/>
      <c r="BO143" s="30"/>
      <c r="BP143" s="26"/>
      <c r="BQ143" s="28" t="str">
        <f t="shared" si="373"/>
        <v/>
      </c>
      <c r="BR143" s="28"/>
      <c r="BS143" s="28" t="str">
        <f t="shared" si="374"/>
        <v/>
      </c>
      <c r="BT143" s="28"/>
      <c r="BU143" s="28" t="str">
        <f t="shared" si="375"/>
        <v/>
      </c>
      <c r="BV143" s="29"/>
      <c r="BW143" s="30"/>
      <c r="BX143" s="31"/>
      <c r="BY143" s="28" t="str">
        <f t="shared" si="376"/>
        <v/>
      </c>
      <c r="BZ143" s="28"/>
      <c r="CA143" s="28" t="str">
        <f t="shared" si="377"/>
        <v/>
      </c>
      <c r="CB143" s="28"/>
      <c r="CC143" s="28" t="str">
        <f t="shared" si="378"/>
        <v/>
      </c>
      <c r="CD143" s="29"/>
      <c r="CE143" s="25"/>
      <c r="CF143" s="25"/>
      <c r="CG143" s="28" t="str">
        <f t="shared" si="379"/>
        <v/>
      </c>
      <c r="CH143" s="28"/>
      <c r="CI143" s="28" t="str">
        <f t="shared" si="380"/>
        <v/>
      </c>
      <c r="CJ143" s="28"/>
      <c r="CK143" s="28" t="str">
        <f t="shared" si="381"/>
        <v/>
      </c>
      <c r="CL143" s="29"/>
    </row>
    <row r="144" spans="1:90" ht="60.75" customHeight="1" x14ac:dyDescent="0.25">
      <c r="A144" s="20">
        <v>33</v>
      </c>
      <c r="B144" s="20" t="s">
        <v>28</v>
      </c>
      <c r="C144" s="21" t="str">
        <f t="shared" si="382"/>
        <v>6 - L'HEBERGEMENT</v>
      </c>
      <c r="D144" s="5" t="str">
        <f t="shared" si="383"/>
        <v>L'environnement du locatif et/ou de l'emplacement nu</v>
      </c>
      <c r="E144" s="46"/>
      <c r="F144" s="15"/>
      <c r="G144" s="20">
        <f t="shared" si="385"/>
        <v>3</v>
      </c>
      <c r="H144" s="5" t="s">
        <v>136</v>
      </c>
      <c r="I144" s="23">
        <f>IF(G144&lt;&gt;"",MAX(I$1:I143)+1,"")</f>
        <v>118</v>
      </c>
      <c r="J144" s="252" t="s">
        <v>685</v>
      </c>
      <c r="K144" s="253">
        <v>3</v>
      </c>
      <c r="L144" s="254" t="s">
        <v>30</v>
      </c>
      <c r="M144" s="255"/>
      <c r="N144" s="256" t="str">
        <f t="shared" si="384"/>
        <v/>
      </c>
      <c r="O144" s="252" t="s">
        <v>688</v>
      </c>
      <c r="P144" s="352" t="s">
        <v>37</v>
      </c>
      <c r="Q144" s="23"/>
      <c r="R144" s="46"/>
      <c r="S144" s="26">
        <f t="shared" si="386"/>
        <v>3</v>
      </c>
      <c r="T144" s="26">
        <f t="shared" si="387"/>
        <v>1</v>
      </c>
      <c r="U144" s="26">
        <f t="shared" si="388"/>
        <v>3</v>
      </c>
      <c r="V144" s="26"/>
      <c r="W144" s="26">
        <f t="shared" si="389"/>
        <v>0</v>
      </c>
      <c r="X144" s="26"/>
      <c r="Y144" s="26">
        <f t="shared" si="390"/>
        <v>3</v>
      </c>
      <c r="Z144" s="26"/>
      <c r="AA144" s="27"/>
      <c r="AB144" s="27"/>
      <c r="AC144" s="28" t="str">
        <f t="shared" si="358"/>
        <v/>
      </c>
      <c r="AD144" s="28"/>
      <c r="AE144" s="28" t="str">
        <f t="shared" si="359"/>
        <v/>
      </c>
      <c r="AF144" s="28"/>
      <c r="AG144" s="28" t="str">
        <f t="shared" si="360"/>
        <v/>
      </c>
      <c r="AH144" s="29"/>
      <c r="AI144" s="30"/>
      <c r="AJ144" s="28"/>
      <c r="AK144" s="28" t="str">
        <f t="shared" si="361"/>
        <v/>
      </c>
      <c r="AL144" s="28"/>
      <c r="AM144" s="28" t="str">
        <f t="shared" si="362"/>
        <v/>
      </c>
      <c r="AN144" s="28"/>
      <c r="AO144" s="28" t="str">
        <f t="shared" si="363"/>
        <v/>
      </c>
      <c r="AP144" s="29"/>
      <c r="AQ144" s="30"/>
      <c r="AR144" s="28"/>
      <c r="AS144" s="28">
        <f t="shared" si="364"/>
        <v>3</v>
      </c>
      <c r="AT144" s="28"/>
      <c r="AU144" s="28">
        <f t="shared" si="365"/>
        <v>0</v>
      </c>
      <c r="AV144" s="28"/>
      <c r="AW144" s="28">
        <f t="shared" si="366"/>
        <v>3</v>
      </c>
      <c r="AX144" s="29"/>
      <c r="AY144" s="30"/>
      <c r="AZ144" s="28"/>
      <c r="BA144" s="28" t="str">
        <f t="shared" si="367"/>
        <v/>
      </c>
      <c r="BB144" s="28"/>
      <c r="BC144" s="28" t="str">
        <f t="shared" si="368"/>
        <v/>
      </c>
      <c r="BD144" s="28"/>
      <c r="BE144" s="28" t="str">
        <f t="shared" si="369"/>
        <v/>
      </c>
      <c r="BF144" s="29"/>
      <c r="BG144" s="30"/>
      <c r="BH144" s="26"/>
      <c r="BI144" s="28" t="str">
        <f t="shared" si="370"/>
        <v/>
      </c>
      <c r="BJ144" s="28"/>
      <c r="BK144" s="28" t="str">
        <f t="shared" si="371"/>
        <v/>
      </c>
      <c r="BL144" s="28"/>
      <c r="BM144" s="28" t="str">
        <f t="shared" si="372"/>
        <v/>
      </c>
      <c r="BN144" s="29"/>
      <c r="BO144" s="30"/>
      <c r="BP144" s="26"/>
      <c r="BQ144" s="28" t="str">
        <f t="shared" si="373"/>
        <v/>
      </c>
      <c r="BR144" s="28"/>
      <c r="BS144" s="28" t="str">
        <f t="shared" si="374"/>
        <v/>
      </c>
      <c r="BT144" s="28"/>
      <c r="BU144" s="28" t="str">
        <f t="shared" si="375"/>
        <v/>
      </c>
      <c r="BV144" s="29"/>
      <c r="BW144" s="30"/>
      <c r="BX144" s="31"/>
      <c r="BY144" s="28" t="str">
        <f t="shared" si="376"/>
        <v/>
      </c>
      <c r="BZ144" s="28"/>
      <c r="CA144" s="28" t="str">
        <f t="shared" si="377"/>
        <v/>
      </c>
      <c r="CB144" s="28"/>
      <c r="CC144" s="28" t="str">
        <f t="shared" si="378"/>
        <v/>
      </c>
      <c r="CD144" s="29"/>
      <c r="CE144" s="25"/>
      <c r="CF144" s="25"/>
      <c r="CG144" s="28">
        <f t="shared" si="379"/>
        <v>3</v>
      </c>
      <c r="CH144" s="28"/>
      <c r="CI144" s="28">
        <f t="shared" si="380"/>
        <v>0</v>
      </c>
      <c r="CJ144" s="28"/>
      <c r="CK144" s="28">
        <f t="shared" si="381"/>
        <v>3</v>
      </c>
      <c r="CL144" s="29"/>
    </row>
    <row r="145" spans="1:90" ht="39" customHeight="1" x14ac:dyDescent="0.25">
      <c r="A145" s="20">
        <v>31</v>
      </c>
      <c r="B145" s="20" t="s">
        <v>28</v>
      </c>
      <c r="C145" s="21" t="str">
        <f t="shared" si="382"/>
        <v>6 - L'HEBERGEMENT</v>
      </c>
      <c r="D145" s="5" t="str">
        <f t="shared" si="383"/>
        <v>L'environnement du locatif et/ou de l'emplacement nu</v>
      </c>
      <c r="E145" s="46"/>
      <c r="F145" s="15"/>
      <c r="G145" s="20">
        <f t="shared" si="385"/>
        <v>3</v>
      </c>
      <c r="H145" s="5" t="s">
        <v>136</v>
      </c>
      <c r="I145" s="23">
        <f>IF(G145&lt;&gt;"",MAX(I$1:I144)+1,"")</f>
        <v>119</v>
      </c>
      <c r="J145" s="252" t="s">
        <v>224</v>
      </c>
      <c r="K145" s="253">
        <v>3</v>
      </c>
      <c r="L145" s="254" t="s">
        <v>30</v>
      </c>
      <c r="M145" s="255"/>
      <c r="N145" s="256" t="str">
        <f t="shared" si="384"/>
        <v/>
      </c>
      <c r="O145" s="252" t="s">
        <v>225</v>
      </c>
      <c r="P145" s="352" t="s">
        <v>37</v>
      </c>
      <c r="Q145" s="23"/>
      <c r="R145" s="46"/>
      <c r="S145" s="26">
        <f t="shared" si="386"/>
        <v>3</v>
      </c>
      <c r="T145" s="26">
        <f t="shared" si="387"/>
        <v>1</v>
      </c>
      <c r="U145" s="26">
        <f t="shared" si="388"/>
        <v>3</v>
      </c>
      <c r="V145" s="26"/>
      <c r="W145" s="26">
        <f t="shared" si="389"/>
        <v>0</v>
      </c>
      <c r="X145" s="26"/>
      <c r="Y145" s="26">
        <f t="shared" si="390"/>
        <v>3</v>
      </c>
      <c r="Z145" s="26"/>
      <c r="AA145" s="27"/>
      <c r="AB145" s="27"/>
      <c r="AC145" s="28" t="str">
        <f t="shared" si="358"/>
        <v/>
      </c>
      <c r="AD145" s="28"/>
      <c r="AE145" s="28" t="str">
        <f t="shared" si="359"/>
        <v/>
      </c>
      <c r="AF145" s="28"/>
      <c r="AG145" s="28" t="str">
        <f t="shared" si="360"/>
        <v/>
      </c>
      <c r="AH145" s="29"/>
      <c r="AI145" s="30"/>
      <c r="AJ145" s="28"/>
      <c r="AK145" s="28" t="str">
        <f t="shared" si="361"/>
        <v/>
      </c>
      <c r="AL145" s="28"/>
      <c r="AM145" s="28" t="str">
        <f t="shared" si="362"/>
        <v/>
      </c>
      <c r="AN145" s="28"/>
      <c r="AO145" s="28" t="str">
        <f t="shared" si="363"/>
        <v/>
      </c>
      <c r="AP145" s="29"/>
      <c r="AQ145" s="30"/>
      <c r="AR145" s="28"/>
      <c r="AS145" s="28">
        <f t="shared" si="364"/>
        <v>3</v>
      </c>
      <c r="AT145" s="28"/>
      <c r="AU145" s="28">
        <f t="shared" si="365"/>
        <v>0</v>
      </c>
      <c r="AV145" s="28"/>
      <c r="AW145" s="28">
        <f t="shared" si="366"/>
        <v>3</v>
      </c>
      <c r="AX145" s="29"/>
      <c r="AY145" s="30"/>
      <c r="AZ145" s="28"/>
      <c r="BA145" s="28" t="str">
        <f t="shared" si="367"/>
        <v/>
      </c>
      <c r="BB145" s="28"/>
      <c r="BC145" s="28" t="str">
        <f t="shared" si="368"/>
        <v/>
      </c>
      <c r="BD145" s="28"/>
      <c r="BE145" s="28" t="str">
        <f t="shared" si="369"/>
        <v/>
      </c>
      <c r="BF145" s="29"/>
      <c r="BG145" s="30"/>
      <c r="BH145" s="26"/>
      <c r="BI145" s="28" t="str">
        <f t="shared" si="370"/>
        <v/>
      </c>
      <c r="BJ145" s="28"/>
      <c r="BK145" s="28" t="str">
        <f t="shared" si="371"/>
        <v/>
      </c>
      <c r="BL145" s="28"/>
      <c r="BM145" s="28" t="str">
        <f t="shared" si="372"/>
        <v/>
      </c>
      <c r="BN145" s="29"/>
      <c r="BO145" s="30"/>
      <c r="BP145" s="26"/>
      <c r="BQ145" s="28">
        <f t="shared" si="373"/>
        <v>3</v>
      </c>
      <c r="BR145" s="28"/>
      <c r="BS145" s="28">
        <f t="shared" si="374"/>
        <v>0</v>
      </c>
      <c r="BT145" s="28"/>
      <c r="BU145" s="28">
        <f t="shared" si="375"/>
        <v>3</v>
      </c>
      <c r="BV145" s="29"/>
      <c r="BW145" s="30"/>
      <c r="BX145" s="31"/>
      <c r="BY145" s="28" t="str">
        <f t="shared" si="376"/>
        <v/>
      </c>
      <c r="BZ145" s="28"/>
      <c r="CA145" s="28" t="str">
        <f t="shared" si="377"/>
        <v/>
      </c>
      <c r="CB145" s="28"/>
      <c r="CC145" s="28" t="str">
        <f t="shared" si="378"/>
        <v/>
      </c>
      <c r="CD145" s="29"/>
      <c r="CE145" s="25"/>
      <c r="CF145" s="25"/>
      <c r="CG145" s="28" t="str">
        <f t="shared" si="379"/>
        <v/>
      </c>
      <c r="CH145" s="28"/>
      <c r="CI145" s="28" t="str">
        <f t="shared" si="380"/>
        <v/>
      </c>
      <c r="CJ145" s="28"/>
      <c r="CK145" s="28" t="str">
        <f t="shared" si="381"/>
        <v/>
      </c>
      <c r="CL145" s="29"/>
    </row>
    <row r="146" spans="1:90" ht="19.5" customHeight="1" x14ac:dyDescent="0.25">
      <c r="A146" s="20">
        <v>33</v>
      </c>
      <c r="B146" s="20" t="s">
        <v>28</v>
      </c>
      <c r="C146" s="21" t="str">
        <f t="shared" si="382"/>
        <v>6 - L'HEBERGEMENT</v>
      </c>
      <c r="D146" s="5" t="str">
        <f t="shared" si="383"/>
        <v>L'environnement du locatif et/ou de l'emplacement nu</v>
      </c>
      <c r="E146" s="46"/>
      <c r="F146" s="15"/>
      <c r="G146" s="20">
        <f t="shared" si="385"/>
        <v>3</v>
      </c>
      <c r="H146" s="5" t="s">
        <v>136</v>
      </c>
      <c r="I146" s="23">
        <f>IF(G146&lt;&gt;"",MAX(I$1:I145)+1,"")</f>
        <v>120</v>
      </c>
      <c r="J146" s="252" t="s">
        <v>226</v>
      </c>
      <c r="K146" s="253">
        <v>3</v>
      </c>
      <c r="L146" s="254" t="s">
        <v>30</v>
      </c>
      <c r="M146" s="255"/>
      <c r="N146" s="256" t="str">
        <f t="shared" si="384"/>
        <v/>
      </c>
      <c r="O146" s="252" t="s">
        <v>617</v>
      </c>
      <c r="P146" s="351" t="s">
        <v>37</v>
      </c>
      <c r="Q146" s="23"/>
      <c r="R146" s="46"/>
      <c r="S146" s="26">
        <f t="shared" si="386"/>
        <v>3</v>
      </c>
      <c r="T146" s="26">
        <f t="shared" si="387"/>
        <v>1</v>
      </c>
      <c r="U146" s="26">
        <f t="shared" si="388"/>
        <v>3</v>
      </c>
      <c r="V146" s="26"/>
      <c r="W146" s="26">
        <f t="shared" si="389"/>
        <v>0</v>
      </c>
      <c r="X146" s="26"/>
      <c r="Y146" s="26">
        <f t="shared" si="390"/>
        <v>3</v>
      </c>
      <c r="Z146" s="26"/>
      <c r="AA146" s="27"/>
      <c r="AB146" s="27"/>
      <c r="AC146" s="28" t="str">
        <f t="shared" si="358"/>
        <v/>
      </c>
      <c r="AD146" s="28"/>
      <c r="AE146" s="28" t="str">
        <f t="shared" si="359"/>
        <v/>
      </c>
      <c r="AF146" s="28"/>
      <c r="AG146" s="28" t="str">
        <f t="shared" si="360"/>
        <v/>
      </c>
      <c r="AH146" s="29"/>
      <c r="AI146" s="30"/>
      <c r="AJ146" s="28"/>
      <c r="AK146" s="28" t="str">
        <f t="shared" si="361"/>
        <v/>
      </c>
      <c r="AL146" s="28"/>
      <c r="AM146" s="28" t="str">
        <f t="shared" si="362"/>
        <v/>
      </c>
      <c r="AN146" s="28"/>
      <c r="AO146" s="28" t="str">
        <f t="shared" si="363"/>
        <v/>
      </c>
      <c r="AP146" s="29"/>
      <c r="AQ146" s="30"/>
      <c r="AR146" s="28"/>
      <c r="AS146" s="28">
        <f t="shared" si="364"/>
        <v>3</v>
      </c>
      <c r="AT146" s="28"/>
      <c r="AU146" s="28">
        <f t="shared" si="365"/>
        <v>0</v>
      </c>
      <c r="AV146" s="28"/>
      <c r="AW146" s="28">
        <f t="shared" si="366"/>
        <v>3</v>
      </c>
      <c r="AX146" s="29"/>
      <c r="AY146" s="30"/>
      <c r="AZ146" s="28"/>
      <c r="BA146" s="28" t="str">
        <f t="shared" si="367"/>
        <v/>
      </c>
      <c r="BB146" s="28"/>
      <c r="BC146" s="28" t="str">
        <f t="shared" si="368"/>
        <v/>
      </c>
      <c r="BD146" s="28"/>
      <c r="BE146" s="28" t="str">
        <f t="shared" si="369"/>
        <v/>
      </c>
      <c r="BF146" s="29"/>
      <c r="BG146" s="30"/>
      <c r="BH146" s="26"/>
      <c r="BI146" s="28" t="str">
        <f t="shared" si="370"/>
        <v/>
      </c>
      <c r="BJ146" s="28"/>
      <c r="BK146" s="28" t="str">
        <f t="shared" si="371"/>
        <v/>
      </c>
      <c r="BL146" s="28"/>
      <c r="BM146" s="28" t="str">
        <f t="shared" si="372"/>
        <v/>
      </c>
      <c r="BN146" s="29"/>
      <c r="BO146" s="30"/>
      <c r="BP146" s="26"/>
      <c r="BQ146" s="28" t="str">
        <f t="shared" si="373"/>
        <v/>
      </c>
      <c r="BR146" s="28"/>
      <c r="BS146" s="28" t="str">
        <f t="shared" si="374"/>
        <v/>
      </c>
      <c r="BT146" s="28"/>
      <c r="BU146" s="28" t="str">
        <f t="shared" si="375"/>
        <v/>
      </c>
      <c r="BV146" s="29"/>
      <c r="BW146" s="30"/>
      <c r="BX146" s="31"/>
      <c r="BY146" s="28" t="str">
        <f t="shared" si="376"/>
        <v/>
      </c>
      <c r="BZ146" s="28"/>
      <c r="CA146" s="28" t="str">
        <f t="shared" si="377"/>
        <v/>
      </c>
      <c r="CB146" s="28"/>
      <c r="CC146" s="28" t="str">
        <f t="shared" si="378"/>
        <v/>
      </c>
      <c r="CD146" s="29"/>
      <c r="CE146" s="25"/>
      <c r="CF146" s="25"/>
      <c r="CG146" s="28">
        <f t="shared" si="379"/>
        <v>3</v>
      </c>
      <c r="CH146" s="28"/>
      <c r="CI146" s="28">
        <f t="shared" si="380"/>
        <v>0</v>
      </c>
      <c r="CJ146" s="28"/>
      <c r="CK146" s="28">
        <f t="shared" si="381"/>
        <v>3</v>
      </c>
      <c r="CL146" s="29"/>
    </row>
    <row r="147" spans="1:90" ht="47.25" customHeight="1" x14ac:dyDescent="0.25">
      <c r="A147" s="46">
        <v>33</v>
      </c>
      <c r="B147" s="20" t="s">
        <v>28</v>
      </c>
      <c r="C147" s="21" t="str">
        <f t="shared" si="382"/>
        <v>6 - L'HEBERGEMENT</v>
      </c>
      <c r="D147" s="5" t="str">
        <f t="shared" si="383"/>
        <v>L'environnement du locatif et/ou de l'emplacement nu</v>
      </c>
      <c r="E147" s="46"/>
      <c r="F147" s="15"/>
      <c r="G147" s="20">
        <f t="shared" si="385"/>
        <v>3</v>
      </c>
      <c r="H147" s="5" t="s">
        <v>136</v>
      </c>
      <c r="I147" s="23">
        <f>IF(G147&lt;&gt;"",MAX(I$1:I146)+1,"")</f>
        <v>121</v>
      </c>
      <c r="J147" s="252" t="s">
        <v>227</v>
      </c>
      <c r="K147" s="253">
        <v>3</v>
      </c>
      <c r="L147" s="254" t="s">
        <v>30</v>
      </c>
      <c r="M147" s="255"/>
      <c r="N147" s="256" t="str">
        <f t="shared" si="384"/>
        <v/>
      </c>
      <c r="O147" s="252"/>
      <c r="P147" s="351" t="s">
        <v>37</v>
      </c>
      <c r="Q147" s="23"/>
      <c r="R147" s="46"/>
      <c r="S147" s="26">
        <f t="shared" si="386"/>
        <v>3</v>
      </c>
      <c r="T147" s="26">
        <f t="shared" si="387"/>
        <v>1</v>
      </c>
      <c r="U147" s="26">
        <f t="shared" si="388"/>
        <v>3</v>
      </c>
      <c r="V147" s="26"/>
      <c r="W147" s="26">
        <f t="shared" si="389"/>
        <v>0</v>
      </c>
      <c r="X147" s="26"/>
      <c r="Y147" s="26">
        <f t="shared" si="390"/>
        <v>3</v>
      </c>
      <c r="Z147" s="26"/>
      <c r="AA147" s="27"/>
      <c r="AB147" s="27"/>
      <c r="AC147" s="28" t="str">
        <f t="shared" si="358"/>
        <v/>
      </c>
      <c r="AD147" s="28"/>
      <c r="AE147" s="28" t="str">
        <f t="shared" si="359"/>
        <v/>
      </c>
      <c r="AF147" s="28"/>
      <c r="AG147" s="28" t="str">
        <f t="shared" si="360"/>
        <v/>
      </c>
      <c r="AH147" s="29"/>
      <c r="AI147" s="30"/>
      <c r="AJ147" s="28"/>
      <c r="AK147" s="28" t="str">
        <f t="shared" si="361"/>
        <v/>
      </c>
      <c r="AL147" s="28"/>
      <c r="AM147" s="28" t="str">
        <f t="shared" si="362"/>
        <v/>
      </c>
      <c r="AN147" s="28"/>
      <c r="AO147" s="28" t="str">
        <f t="shared" si="363"/>
        <v/>
      </c>
      <c r="AP147" s="29"/>
      <c r="AQ147" s="30"/>
      <c r="AR147" s="28"/>
      <c r="AS147" s="28">
        <f t="shared" si="364"/>
        <v>3</v>
      </c>
      <c r="AT147" s="28"/>
      <c r="AU147" s="28">
        <f t="shared" si="365"/>
        <v>0</v>
      </c>
      <c r="AV147" s="28"/>
      <c r="AW147" s="28">
        <f t="shared" si="366"/>
        <v>3</v>
      </c>
      <c r="AX147" s="29"/>
      <c r="AY147" s="30"/>
      <c r="AZ147" s="28"/>
      <c r="BA147" s="28" t="str">
        <f t="shared" si="367"/>
        <v/>
      </c>
      <c r="BB147" s="28"/>
      <c r="BC147" s="28" t="str">
        <f t="shared" si="368"/>
        <v/>
      </c>
      <c r="BD147" s="28"/>
      <c r="BE147" s="28" t="str">
        <f t="shared" si="369"/>
        <v/>
      </c>
      <c r="BF147" s="29"/>
      <c r="BG147" s="30"/>
      <c r="BH147" s="26"/>
      <c r="BI147" s="28" t="str">
        <f t="shared" si="370"/>
        <v/>
      </c>
      <c r="BJ147" s="28"/>
      <c r="BK147" s="28" t="str">
        <f t="shared" si="371"/>
        <v/>
      </c>
      <c r="BL147" s="28"/>
      <c r="BM147" s="28" t="str">
        <f t="shared" si="372"/>
        <v/>
      </c>
      <c r="BN147" s="29"/>
      <c r="BO147" s="30"/>
      <c r="BP147" s="26"/>
      <c r="BQ147" s="28" t="str">
        <f t="shared" si="373"/>
        <v/>
      </c>
      <c r="BR147" s="28"/>
      <c r="BS147" s="28" t="str">
        <f t="shared" si="374"/>
        <v/>
      </c>
      <c r="BT147" s="28"/>
      <c r="BU147" s="28" t="str">
        <f t="shared" si="375"/>
        <v/>
      </c>
      <c r="BV147" s="29"/>
      <c r="BW147" s="30"/>
      <c r="BX147" s="31"/>
      <c r="BY147" s="28" t="str">
        <f t="shared" si="376"/>
        <v/>
      </c>
      <c r="BZ147" s="28"/>
      <c r="CA147" s="28" t="str">
        <f t="shared" si="377"/>
        <v/>
      </c>
      <c r="CB147" s="28"/>
      <c r="CC147" s="28" t="str">
        <f t="shared" si="378"/>
        <v/>
      </c>
      <c r="CD147" s="29"/>
      <c r="CE147" s="25"/>
      <c r="CF147" s="25"/>
      <c r="CG147" s="28">
        <f t="shared" si="379"/>
        <v>3</v>
      </c>
      <c r="CH147" s="28"/>
      <c r="CI147" s="28">
        <f t="shared" si="380"/>
        <v>0</v>
      </c>
      <c r="CJ147" s="28"/>
      <c r="CK147" s="28">
        <f t="shared" si="381"/>
        <v>3</v>
      </c>
      <c r="CL147" s="29"/>
    </row>
    <row r="148" spans="1:90" ht="58.5" customHeight="1" x14ac:dyDescent="0.25">
      <c r="A148" s="20"/>
      <c r="B148" s="20" t="s">
        <v>28</v>
      </c>
      <c r="C148" s="21" t="str">
        <f t="shared" si="382"/>
        <v>6 - L'HEBERGEMENT</v>
      </c>
      <c r="D148" s="5" t="str">
        <f t="shared" si="383"/>
        <v>L'environnement du locatif et/ou de l'emplacement nu</v>
      </c>
      <c r="E148" s="46"/>
      <c r="F148" s="15"/>
      <c r="G148" s="20">
        <f t="shared" si="385"/>
        <v>5</v>
      </c>
      <c r="H148" s="5" t="s">
        <v>130</v>
      </c>
      <c r="I148" s="23">
        <f>IF(G148&lt;&gt;"",MAX(I$1:I147)+1,"")</f>
        <v>122</v>
      </c>
      <c r="J148" s="247" t="s">
        <v>228</v>
      </c>
      <c r="K148" s="248">
        <v>1</v>
      </c>
      <c r="L148" s="249" t="s">
        <v>30</v>
      </c>
      <c r="M148" s="250"/>
      <c r="N148" s="251" t="str">
        <f t="shared" si="384"/>
        <v/>
      </c>
      <c r="O148" s="247" t="s">
        <v>229</v>
      </c>
      <c r="P148" s="351" t="s">
        <v>37</v>
      </c>
      <c r="Q148" s="23"/>
      <c r="R148" s="46"/>
      <c r="S148" s="26">
        <f t="shared" si="386"/>
        <v>1</v>
      </c>
      <c r="T148" s="26">
        <f t="shared" si="387"/>
        <v>1</v>
      </c>
      <c r="U148" s="26">
        <f t="shared" si="388"/>
        <v>1</v>
      </c>
      <c r="V148" s="26"/>
      <c r="W148" s="26">
        <f t="shared" si="389"/>
        <v>0</v>
      </c>
      <c r="X148" s="26"/>
      <c r="Y148" s="26">
        <f t="shared" si="390"/>
        <v>1</v>
      </c>
      <c r="Z148" s="26"/>
      <c r="AA148" s="27"/>
      <c r="AB148" s="27"/>
      <c r="AC148" s="28" t="str">
        <f t="shared" si="358"/>
        <v/>
      </c>
      <c r="AD148" s="28"/>
      <c r="AE148" s="28" t="str">
        <f t="shared" si="359"/>
        <v/>
      </c>
      <c r="AF148" s="28"/>
      <c r="AG148" s="28" t="str">
        <f t="shared" si="360"/>
        <v/>
      </c>
      <c r="AH148" s="29"/>
      <c r="AI148" s="30"/>
      <c r="AJ148" s="28"/>
      <c r="AK148" s="28" t="str">
        <f t="shared" si="361"/>
        <v/>
      </c>
      <c r="AL148" s="28"/>
      <c r="AM148" s="28" t="str">
        <f t="shared" si="362"/>
        <v/>
      </c>
      <c r="AN148" s="28"/>
      <c r="AO148" s="28" t="str">
        <f t="shared" si="363"/>
        <v/>
      </c>
      <c r="AP148" s="29"/>
      <c r="AQ148" s="30"/>
      <c r="AR148" s="28"/>
      <c r="AS148" s="28" t="str">
        <f t="shared" si="364"/>
        <v/>
      </c>
      <c r="AT148" s="28"/>
      <c r="AU148" s="28" t="str">
        <f t="shared" si="365"/>
        <v/>
      </c>
      <c r="AV148" s="28"/>
      <c r="AW148" s="28" t="str">
        <f t="shared" si="366"/>
        <v/>
      </c>
      <c r="AX148" s="29"/>
      <c r="AY148" s="30"/>
      <c r="AZ148" s="28"/>
      <c r="BA148" s="28" t="str">
        <f t="shared" si="367"/>
        <v/>
      </c>
      <c r="BB148" s="28"/>
      <c r="BC148" s="28" t="str">
        <f t="shared" si="368"/>
        <v/>
      </c>
      <c r="BD148" s="28"/>
      <c r="BE148" s="28" t="str">
        <f t="shared" si="369"/>
        <v/>
      </c>
      <c r="BF148" s="29"/>
      <c r="BG148" s="30"/>
      <c r="BH148" s="26"/>
      <c r="BI148" s="28">
        <f t="shared" si="370"/>
        <v>1</v>
      </c>
      <c r="BJ148" s="28"/>
      <c r="BK148" s="28">
        <f t="shared" si="371"/>
        <v>0</v>
      </c>
      <c r="BL148" s="28"/>
      <c r="BM148" s="28">
        <f t="shared" si="372"/>
        <v>1</v>
      </c>
      <c r="BN148" s="29"/>
      <c r="BO148" s="30"/>
      <c r="BP148" s="26"/>
      <c r="BQ148" s="28" t="str">
        <f t="shared" si="373"/>
        <v/>
      </c>
      <c r="BR148" s="28"/>
      <c r="BS148" s="28" t="str">
        <f t="shared" si="374"/>
        <v/>
      </c>
      <c r="BT148" s="28"/>
      <c r="BU148" s="28" t="str">
        <f t="shared" si="375"/>
        <v/>
      </c>
      <c r="BV148" s="29"/>
      <c r="BW148" s="30"/>
      <c r="BX148" s="31"/>
      <c r="BY148" s="28" t="str">
        <f t="shared" si="376"/>
        <v/>
      </c>
      <c r="BZ148" s="28"/>
      <c r="CA148" s="28" t="str">
        <f t="shared" si="377"/>
        <v/>
      </c>
      <c r="CB148" s="28"/>
      <c r="CC148" s="28" t="str">
        <f t="shared" si="378"/>
        <v/>
      </c>
      <c r="CD148" s="29"/>
      <c r="CE148" s="25"/>
      <c r="CF148" s="25"/>
      <c r="CG148" s="28" t="str">
        <f t="shared" si="379"/>
        <v/>
      </c>
      <c r="CH148" s="28"/>
      <c r="CI148" s="28" t="str">
        <f t="shared" si="380"/>
        <v/>
      </c>
      <c r="CJ148" s="28"/>
      <c r="CK148" s="28" t="str">
        <f t="shared" si="381"/>
        <v/>
      </c>
      <c r="CL148" s="29"/>
    </row>
    <row r="149" spans="1:90" s="238" customFormat="1" ht="27" customHeight="1" x14ac:dyDescent="0.25">
      <c r="A149" s="46"/>
      <c r="B149" s="20" t="s">
        <v>28</v>
      </c>
      <c r="C149" s="21" t="str">
        <f t="shared" si="382"/>
        <v>6 - L'HEBERGEMENT</v>
      </c>
      <c r="D149" s="5" t="str">
        <f>J$149</f>
        <v>L'emplacement nu</v>
      </c>
      <c r="E149" s="46"/>
      <c r="F149" s="15"/>
      <c r="G149" s="20"/>
      <c r="H149" s="5"/>
      <c r="I149" s="67" t="str">
        <f>IF(G149&lt;&gt;"",MAX(I$1:I148)+1,"")</f>
        <v/>
      </c>
      <c r="J149" s="71" t="s">
        <v>230</v>
      </c>
      <c r="K149" s="307"/>
      <c r="L149" s="33"/>
      <c r="M149" s="372"/>
      <c r="N149" s="24" t="str">
        <f t="shared" si="384"/>
        <v/>
      </c>
      <c r="O149" s="65"/>
      <c r="P149" s="353"/>
      <c r="Q149" s="67"/>
      <c r="R149" s="1"/>
      <c r="S149" s="34"/>
      <c r="T149" s="34"/>
      <c r="U149" s="34"/>
      <c r="V149" s="34"/>
      <c r="W149" s="34"/>
      <c r="X149" s="34"/>
      <c r="Y149" s="34"/>
      <c r="Z149" s="62"/>
      <c r="AA149" s="61"/>
      <c r="AB149" s="61"/>
      <c r="AC149" s="39" t="str">
        <f t="shared" si="358"/>
        <v/>
      </c>
      <c r="AD149" s="39"/>
      <c r="AE149" s="39" t="str">
        <f t="shared" si="359"/>
        <v/>
      </c>
      <c r="AF149" s="39"/>
      <c r="AG149" s="39" t="str">
        <f t="shared" si="360"/>
        <v/>
      </c>
      <c r="AH149" s="37"/>
      <c r="AI149" s="38"/>
      <c r="AJ149" s="39"/>
      <c r="AK149" s="39" t="str">
        <f t="shared" si="361"/>
        <v/>
      </c>
      <c r="AL149" s="39"/>
      <c r="AM149" s="39" t="str">
        <f t="shared" si="362"/>
        <v/>
      </c>
      <c r="AN149" s="39"/>
      <c r="AO149" s="39" t="str">
        <f t="shared" si="363"/>
        <v/>
      </c>
      <c r="AP149" s="37"/>
      <c r="AQ149" s="38"/>
      <c r="AR149" s="39"/>
      <c r="AS149" s="39" t="str">
        <f t="shared" si="364"/>
        <v/>
      </c>
      <c r="AT149" s="39"/>
      <c r="AU149" s="39" t="str">
        <f t="shared" si="365"/>
        <v/>
      </c>
      <c r="AV149" s="39"/>
      <c r="AW149" s="39" t="str">
        <f t="shared" si="366"/>
        <v/>
      </c>
      <c r="AX149" s="37"/>
      <c r="AY149" s="38"/>
      <c r="AZ149" s="39"/>
      <c r="BA149" s="39" t="str">
        <f t="shared" si="367"/>
        <v/>
      </c>
      <c r="BB149" s="39"/>
      <c r="BC149" s="39" t="str">
        <f t="shared" si="368"/>
        <v/>
      </c>
      <c r="BD149" s="39"/>
      <c r="BE149" s="39" t="str">
        <f t="shared" si="369"/>
        <v/>
      </c>
      <c r="BF149" s="37"/>
      <c r="BG149" s="38"/>
      <c r="BH149" s="34"/>
      <c r="BI149" s="39" t="str">
        <f t="shared" si="370"/>
        <v/>
      </c>
      <c r="BJ149" s="39"/>
      <c r="BK149" s="39" t="str">
        <f t="shared" si="371"/>
        <v/>
      </c>
      <c r="BL149" s="39"/>
      <c r="BM149" s="39" t="str">
        <f t="shared" si="372"/>
        <v/>
      </c>
      <c r="BN149" s="37"/>
      <c r="BO149" s="38"/>
      <c r="BP149" s="34"/>
      <c r="BQ149" s="39" t="str">
        <f t="shared" si="373"/>
        <v/>
      </c>
      <c r="BR149" s="39"/>
      <c r="BS149" s="39" t="str">
        <f t="shared" si="374"/>
        <v/>
      </c>
      <c r="BT149" s="39"/>
      <c r="BU149" s="39" t="str">
        <f t="shared" si="375"/>
        <v/>
      </c>
      <c r="BV149" s="37"/>
      <c r="BW149" s="38"/>
      <c r="BX149" s="40"/>
      <c r="BY149" s="39" t="str">
        <f t="shared" si="376"/>
        <v/>
      </c>
      <c r="BZ149" s="39"/>
      <c r="CA149" s="39" t="str">
        <f t="shared" si="377"/>
        <v/>
      </c>
      <c r="CB149" s="39"/>
      <c r="CC149" s="39" t="str">
        <f t="shared" si="378"/>
        <v/>
      </c>
      <c r="CD149" s="37"/>
      <c r="CE149" s="41"/>
      <c r="CF149" s="41"/>
      <c r="CG149" s="39" t="str">
        <f t="shared" si="379"/>
        <v/>
      </c>
      <c r="CH149" s="39"/>
      <c r="CI149" s="39" t="str">
        <f t="shared" si="380"/>
        <v/>
      </c>
      <c r="CJ149" s="39"/>
      <c r="CK149" s="39" t="str">
        <f t="shared" si="381"/>
        <v/>
      </c>
      <c r="CL149" s="37"/>
    </row>
    <row r="150" spans="1:90" ht="19.5" customHeight="1" x14ac:dyDescent="0.25">
      <c r="A150" s="20">
        <v>33</v>
      </c>
      <c r="B150" s="20" t="s">
        <v>28</v>
      </c>
      <c r="C150" s="21" t="str">
        <f t="shared" si="382"/>
        <v>6 - L'HEBERGEMENT</v>
      </c>
      <c r="D150" s="5" t="str">
        <f>J$149</f>
        <v>L'emplacement nu</v>
      </c>
      <c r="E150" s="46"/>
      <c r="F150" s="15"/>
      <c r="G150" s="20">
        <f>IF(H150="Information et Communication",1,IF(H150="Savoir-faire Savoir-être",2,IF(H150="Confort et hygiène",3,IF(H150="Qualité de la prestation",5,IF(H150="Développement Durable",4)))))</f>
        <v>3</v>
      </c>
      <c r="H150" s="5" t="s">
        <v>136</v>
      </c>
      <c r="I150" s="23">
        <f>IF(G150&lt;&gt;"",MAX(I$1:I149)+1,"")</f>
        <v>123</v>
      </c>
      <c r="J150" s="242" t="s">
        <v>231</v>
      </c>
      <c r="K150" s="243">
        <v>3</v>
      </c>
      <c r="L150" s="244" t="s">
        <v>30</v>
      </c>
      <c r="M150" s="245"/>
      <c r="N150" s="246" t="str">
        <f t="shared" si="384"/>
        <v/>
      </c>
      <c r="O150" s="242"/>
      <c r="P150" s="348" t="s">
        <v>37</v>
      </c>
      <c r="Q150" s="23"/>
      <c r="R150" s="46"/>
      <c r="S150" s="26">
        <f t="shared" ref="S150:S151" si="391">K150</f>
        <v>3</v>
      </c>
      <c r="T150" s="26">
        <f t="shared" ref="T150:T151" si="392">IF(L150="OUI",1,IF(L150="NON",0,IF(L150="Non Mesuré","",0)))</f>
        <v>1</v>
      </c>
      <c r="U150" s="26">
        <f t="shared" ref="U150:U151" si="393">IF(L150&lt;&gt;"Non Mesuré",S150*T150,"")</f>
        <v>3</v>
      </c>
      <c r="V150" s="26"/>
      <c r="W150" s="26">
        <f t="shared" ref="W150:W151" si="394">IF(L150="Non Mesuré",S150,0)</f>
        <v>0</v>
      </c>
      <c r="X150" s="26"/>
      <c r="Y150" s="26">
        <f t="shared" ref="Y150:Y151" si="395">S150-W150</f>
        <v>3</v>
      </c>
      <c r="Z150" s="26"/>
      <c r="AA150" s="27"/>
      <c r="AB150" s="27"/>
      <c r="AC150" s="28" t="str">
        <f t="shared" si="358"/>
        <v/>
      </c>
      <c r="AD150" s="28"/>
      <c r="AE150" s="28" t="str">
        <f t="shared" si="359"/>
        <v/>
      </c>
      <c r="AF150" s="28"/>
      <c r="AG150" s="28" t="str">
        <f t="shared" si="360"/>
        <v/>
      </c>
      <c r="AH150" s="29"/>
      <c r="AI150" s="30"/>
      <c r="AJ150" s="28"/>
      <c r="AK150" s="28" t="str">
        <f t="shared" si="361"/>
        <v/>
      </c>
      <c r="AL150" s="28"/>
      <c r="AM150" s="28" t="str">
        <f t="shared" si="362"/>
        <v/>
      </c>
      <c r="AN150" s="28"/>
      <c r="AO150" s="28" t="str">
        <f t="shared" si="363"/>
        <v/>
      </c>
      <c r="AP150" s="29"/>
      <c r="AQ150" s="30"/>
      <c r="AR150" s="28"/>
      <c r="AS150" s="28">
        <f t="shared" si="364"/>
        <v>3</v>
      </c>
      <c r="AT150" s="28"/>
      <c r="AU150" s="28">
        <f t="shared" si="365"/>
        <v>0</v>
      </c>
      <c r="AV150" s="28"/>
      <c r="AW150" s="28">
        <f t="shared" si="366"/>
        <v>3</v>
      </c>
      <c r="AX150" s="29"/>
      <c r="AY150" s="30"/>
      <c r="AZ150" s="28"/>
      <c r="BA150" s="28" t="str">
        <f t="shared" si="367"/>
        <v/>
      </c>
      <c r="BB150" s="28"/>
      <c r="BC150" s="28" t="str">
        <f t="shared" si="368"/>
        <v/>
      </c>
      <c r="BD150" s="28"/>
      <c r="BE150" s="28" t="str">
        <f t="shared" si="369"/>
        <v/>
      </c>
      <c r="BF150" s="29"/>
      <c r="BG150" s="30"/>
      <c r="BH150" s="26"/>
      <c r="BI150" s="28" t="str">
        <f t="shared" si="370"/>
        <v/>
      </c>
      <c r="BJ150" s="28"/>
      <c r="BK150" s="28" t="str">
        <f t="shared" si="371"/>
        <v/>
      </c>
      <c r="BL150" s="28"/>
      <c r="BM150" s="28" t="str">
        <f t="shared" si="372"/>
        <v/>
      </c>
      <c r="BN150" s="29"/>
      <c r="BO150" s="30"/>
      <c r="BP150" s="26"/>
      <c r="BQ150" s="28" t="str">
        <f t="shared" si="373"/>
        <v/>
      </c>
      <c r="BR150" s="28"/>
      <c r="BS150" s="28" t="str">
        <f t="shared" si="374"/>
        <v/>
      </c>
      <c r="BT150" s="28"/>
      <c r="BU150" s="28" t="str">
        <f t="shared" si="375"/>
        <v/>
      </c>
      <c r="BV150" s="29"/>
      <c r="BW150" s="30"/>
      <c r="BX150" s="31"/>
      <c r="BY150" s="28" t="str">
        <f t="shared" si="376"/>
        <v/>
      </c>
      <c r="BZ150" s="28"/>
      <c r="CA150" s="28" t="str">
        <f t="shared" si="377"/>
        <v/>
      </c>
      <c r="CB150" s="28"/>
      <c r="CC150" s="28" t="str">
        <f t="shared" si="378"/>
        <v/>
      </c>
      <c r="CD150" s="29"/>
      <c r="CE150" s="25"/>
      <c r="CF150" s="25"/>
      <c r="CG150" s="28">
        <f t="shared" si="379"/>
        <v>3</v>
      </c>
      <c r="CH150" s="28"/>
      <c r="CI150" s="28">
        <f t="shared" si="380"/>
        <v>0</v>
      </c>
      <c r="CJ150" s="28"/>
      <c r="CK150" s="28">
        <f t="shared" si="381"/>
        <v>3</v>
      </c>
      <c r="CL150" s="29"/>
    </row>
    <row r="151" spans="1:90" ht="19.5" customHeight="1" x14ac:dyDescent="0.25">
      <c r="A151" s="20">
        <v>33</v>
      </c>
      <c r="B151" s="20" t="s">
        <v>28</v>
      </c>
      <c r="C151" s="21" t="str">
        <f t="shared" si="382"/>
        <v>6 - L'HEBERGEMENT</v>
      </c>
      <c r="D151" s="5" t="str">
        <f>J$149</f>
        <v>L'emplacement nu</v>
      </c>
      <c r="E151" s="46"/>
      <c r="F151" s="15"/>
      <c r="G151" s="20">
        <f>IF(H151="Information et Communication",1,IF(H151="Savoir-faire Savoir-être",2,IF(H151="Confort et hygiène",3,IF(H151="Qualité de la prestation",5,IF(H151="Développement Durable",4)))))</f>
        <v>3</v>
      </c>
      <c r="H151" s="5" t="s">
        <v>136</v>
      </c>
      <c r="I151" s="23">
        <f>IF(G151&lt;&gt;"",MAX(I$1:I150)+1,"")</f>
        <v>124</v>
      </c>
      <c r="J151" s="247" t="s">
        <v>232</v>
      </c>
      <c r="K151" s="248">
        <v>3</v>
      </c>
      <c r="L151" s="249" t="s">
        <v>30</v>
      </c>
      <c r="M151" s="250"/>
      <c r="N151" s="251" t="str">
        <f t="shared" si="384"/>
        <v/>
      </c>
      <c r="O151" s="247" t="s">
        <v>233</v>
      </c>
      <c r="P151" s="348" t="s">
        <v>37</v>
      </c>
      <c r="Q151" s="23"/>
      <c r="R151" s="46"/>
      <c r="S151" s="26">
        <f t="shared" si="391"/>
        <v>3</v>
      </c>
      <c r="T151" s="26">
        <f t="shared" si="392"/>
        <v>1</v>
      </c>
      <c r="U151" s="26">
        <f t="shared" si="393"/>
        <v>3</v>
      </c>
      <c r="V151" s="26"/>
      <c r="W151" s="26">
        <f t="shared" si="394"/>
        <v>0</v>
      </c>
      <c r="X151" s="26"/>
      <c r="Y151" s="26">
        <f t="shared" si="395"/>
        <v>3</v>
      </c>
      <c r="Z151" s="26"/>
      <c r="AA151" s="27"/>
      <c r="AB151" s="27"/>
      <c r="AC151" s="28" t="str">
        <f t="shared" si="358"/>
        <v/>
      </c>
      <c r="AD151" s="28"/>
      <c r="AE151" s="28" t="str">
        <f t="shared" si="359"/>
        <v/>
      </c>
      <c r="AF151" s="28"/>
      <c r="AG151" s="28" t="str">
        <f t="shared" si="360"/>
        <v/>
      </c>
      <c r="AH151" s="29"/>
      <c r="AI151" s="30"/>
      <c r="AJ151" s="28"/>
      <c r="AK151" s="28" t="str">
        <f t="shared" si="361"/>
        <v/>
      </c>
      <c r="AL151" s="28"/>
      <c r="AM151" s="28" t="str">
        <f t="shared" si="362"/>
        <v/>
      </c>
      <c r="AN151" s="28"/>
      <c r="AO151" s="28" t="str">
        <f t="shared" si="363"/>
        <v/>
      </c>
      <c r="AP151" s="29"/>
      <c r="AQ151" s="30"/>
      <c r="AR151" s="28"/>
      <c r="AS151" s="28">
        <f t="shared" si="364"/>
        <v>3</v>
      </c>
      <c r="AT151" s="28"/>
      <c r="AU151" s="28">
        <f t="shared" si="365"/>
        <v>0</v>
      </c>
      <c r="AV151" s="28"/>
      <c r="AW151" s="28">
        <f t="shared" si="366"/>
        <v>3</v>
      </c>
      <c r="AX151" s="29"/>
      <c r="AY151" s="30"/>
      <c r="AZ151" s="28"/>
      <c r="BA151" s="28" t="str">
        <f t="shared" si="367"/>
        <v/>
      </c>
      <c r="BB151" s="28"/>
      <c r="BC151" s="28" t="str">
        <f t="shared" si="368"/>
        <v/>
      </c>
      <c r="BD151" s="28"/>
      <c r="BE151" s="28" t="str">
        <f t="shared" si="369"/>
        <v/>
      </c>
      <c r="BF151" s="29"/>
      <c r="BG151" s="30"/>
      <c r="BH151" s="26"/>
      <c r="BI151" s="28" t="str">
        <f t="shared" si="370"/>
        <v/>
      </c>
      <c r="BJ151" s="28"/>
      <c r="BK151" s="28" t="str">
        <f t="shared" si="371"/>
        <v/>
      </c>
      <c r="BL151" s="28"/>
      <c r="BM151" s="28" t="str">
        <f t="shared" si="372"/>
        <v/>
      </c>
      <c r="BN151" s="29"/>
      <c r="BO151" s="30"/>
      <c r="BP151" s="26"/>
      <c r="BQ151" s="28" t="str">
        <f t="shared" si="373"/>
        <v/>
      </c>
      <c r="BR151" s="28"/>
      <c r="BS151" s="28" t="str">
        <f t="shared" si="374"/>
        <v/>
      </c>
      <c r="BT151" s="28"/>
      <c r="BU151" s="28" t="str">
        <f t="shared" si="375"/>
        <v/>
      </c>
      <c r="BV151" s="29"/>
      <c r="BW151" s="30"/>
      <c r="BX151" s="31"/>
      <c r="BY151" s="28" t="str">
        <f t="shared" si="376"/>
        <v/>
      </c>
      <c r="BZ151" s="28"/>
      <c r="CA151" s="28" t="str">
        <f t="shared" si="377"/>
        <v/>
      </c>
      <c r="CB151" s="28"/>
      <c r="CC151" s="28" t="str">
        <f t="shared" si="378"/>
        <v/>
      </c>
      <c r="CD151" s="29"/>
      <c r="CE151" s="25"/>
      <c r="CF151" s="25"/>
      <c r="CG151" s="28">
        <f t="shared" si="379"/>
        <v>3</v>
      </c>
      <c r="CH151" s="28"/>
      <c r="CI151" s="28">
        <f t="shared" si="380"/>
        <v>0</v>
      </c>
      <c r="CJ151" s="28"/>
      <c r="CK151" s="28">
        <f t="shared" si="381"/>
        <v>3</v>
      </c>
      <c r="CL151" s="29"/>
    </row>
    <row r="152" spans="1:90" s="238" customFormat="1" ht="49.5" customHeight="1" x14ac:dyDescent="0.25">
      <c r="A152" s="46"/>
      <c r="B152" s="20" t="s">
        <v>28</v>
      </c>
      <c r="C152" s="21" t="str">
        <f t="shared" si="382"/>
        <v>6 - L'HEBERGEMENT</v>
      </c>
      <c r="D152" s="5" t="str">
        <f t="shared" ref="D152:D157" si="396">J$152</f>
        <v>L'aspect extérieur du locatif</v>
      </c>
      <c r="E152" s="46"/>
      <c r="F152" s="15"/>
      <c r="G152" s="20"/>
      <c r="H152" s="5"/>
      <c r="I152" s="67" t="str">
        <f>IF(G152&lt;&gt;"",MAX(I$1:I151)+1,"")</f>
        <v/>
      </c>
      <c r="J152" s="71" t="s">
        <v>239</v>
      </c>
      <c r="K152" s="318"/>
      <c r="L152" s="33"/>
      <c r="M152" s="372"/>
      <c r="N152" s="24" t="str">
        <f t="shared" si="384"/>
        <v/>
      </c>
      <c r="O152" s="71" t="s">
        <v>732</v>
      </c>
      <c r="P152" s="353"/>
      <c r="Q152" s="67"/>
      <c r="R152" s="1"/>
      <c r="S152" s="34"/>
      <c r="T152" s="34"/>
      <c r="U152" s="34"/>
      <c r="V152" s="34"/>
      <c r="W152" s="34"/>
      <c r="X152" s="34"/>
      <c r="Y152" s="34"/>
      <c r="Z152" s="34"/>
      <c r="AA152" s="36"/>
      <c r="AB152" s="36"/>
      <c r="AC152" s="39" t="str">
        <f t="shared" si="358"/>
        <v/>
      </c>
      <c r="AD152" s="39"/>
      <c r="AE152" s="39" t="str">
        <f t="shared" si="359"/>
        <v/>
      </c>
      <c r="AF152" s="39"/>
      <c r="AG152" s="39" t="str">
        <f t="shared" si="360"/>
        <v/>
      </c>
      <c r="AH152" s="37"/>
      <c r="AI152" s="38"/>
      <c r="AJ152" s="39"/>
      <c r="AK152" s="39" t="str">
        <f t="shared" si="361"/>
        <v/>
      </c>
      <c r="AL152" s="39"/>
      <c r="AM152" s="39" t="str">
        <f t="shared" si="362"/>
        <v/>
      </c>
      <c r="AN152" s="39"/>
      <c r="AO152" s="39" t="str">
        <f t="shared" si="363"/>
        <v/>
      </c>
      <c r="AP152" s="37"/>
      <c r="AQ152" s="38"/>
      <c r="AR152" s="39"/>
      <c r="AS152" s="39" t="str">
        <f t="shared" si="364"/>
        <v/>
      </c>
      <c r="AT152" s="39"/>
      <c r="AU152" s="39" t="str">
        <f t="shared" si="365"/>
        <v/>
      </c>
      <c r="AV152" s="39"/>
      <c r="AW152" s="39" t="str">
        <f t="shared" si="366"/>
        <v/>
      </c>
      <c r="AX152" s="37"/>
      <c r="AY152" s="38"/>
      <c r="AZ152" s="39"/>
      <c r="BA152" s="39" t="str">
        <f t="shared" si="367"/>
        <v/>
      </c>
      <c r="BB152" s="39"/>
      <c r="BC152" s="39" t="str">
        <f t="shared" si="368"/>
        <v/>
      </c>
      <c r="BD152" s="39"/>
      <c r="BE152" s="39" t="str">
        <f t="shared" si="369"/>
        <v/>
      </c>
      <c r="BF152" s="37"/>
      <c r="BG152" s="38"/>
      <c r="BH152" s="34"/>
      <c r="BI152" s="39" t="str">
        <f t="shared" si="370"/>
        <v/>
      </c>
      <c r="BJ152" s="39"/>
      <c r="BK152" s="39" t="str">
        <f t="shared" si="371"/>
        <v/>
      </c>
      <c r="BL152" s="39"/>
      <c r="BM152" s="39" t="str">
        <f t="shared" si="372"/>
        <v/>
      </c>
      <c r="BN152" s="37"/>
      <c r="BO152" s="38"/>
      <c r="BP152" s="34"/>
      <c r="BQ152" s="39" t="str">
        <f t="shared" si="373"/>
        <v/>
      </c>
      <c r="BR152" s="39"/>
      <c r="BS152" s="39" t="str">
        <f t="shared" si="374"/>
        <v/>
      </c>
      <c r="BT152" s="39"/>
      <c r="BU152" s="39" t="str">
        <f t="shared" si="375"/>
        <v/>
      </c>
      <c r="BV152" s="37"/>
      <c r="BW152" s="38"/>
      <c r="BX152" s="40"/>
      <c r="BY152" s="39" t="str">
        <f t="shared" si="376"/>
        <v/>
      </c>
      <c r="BZ152" s="39"/>
      <c r="CA152" s="39" t="str">
        <f t="shared" si="377"/>
        <v/>
      </c>
      <c r="CB152" s="39"/>
      <c r="CC152" s="39" t="str">
        <f t="shared" si="378"/>
        <v/>
      </c>
      <c r="CD152" s="37"/>
      <c r="CE152" s="41"/>
      <c r="CF152" s="41"/>
      <c r="CG152" s="39" t="str">
        <f t="shared" si="379"/>
        <v/>
      </c>
      <c r="CH152" s="39"/>
      <c r="CI152" s="39" t="str">
        <f t="shared" si="380"/>
        <v/>
      </c>
      <c r="CJ152" s="39"/>
      <c r="CK152" s="39" t="str">
        <f t="shared" si="381"/>
        <v/>
      </c>
      <c r="CL152" s="37"/>
    </row>
    <row r="153" spans="1:90" ht="34.5" customHeight="1" x14ac:dyDescent="0.25">
      <c r="A153" s="20"/>
      <c r="B153" s="20" t="s">
        <v>28</v>
      </c>
      <c r="C153" s="21" t="str">
        <f t="shared" si="382"/>
        <v>6 - L'HEBERGEMENT</v>
      </c>
      <c r="D153" s="5" t="str">
        <f t="shared" si="396"/>
        <v>L'aspect extérieur du locatif</v>
      </c>
      <c r="E153" s="46"/>
      <c r="F153" s="15"/>
      <c r="G153" s="20">
        <f>IF(H153="Information et Communication",1,IF(H153="Savoir-faire Savoir-être",2,IF(H153="Confort et hygiène",3,IF(H153="Qualité de la prestation",5,IF(H153="Développement Durable",4)))))</f>
        <v>5</v>
      </c>
      <c r="H153" s="5" t="s">
        <v>130</v>
      </c>
      <c r="I153" s="23">
        <f>IF(G153&lt;&gt;"",MAX(I$1:I152)+1,"")</f>
        <v>125</v>
      </c>
      <c r="J153" s="242" t="s">
        <v>686</v>
      </c>
      <c r="K153" s="243">
        <v>3</v>
      </c>
      <c r="L153" s="244" t="s">
        <v>30</v>
      </c>
      <c r="M153" s="245"/>
      <c r="N153" s="246" t="str">
        <f t="shared" si="384"/>
        <v/>
      </c>
      <c r="O153" s="242" t="s">
        <v>240</v>
      </c>
      <c r="P153" s="348" t="s">
        <v>37</v>
      </c>
      <c r="Q153" s="23"/>
      <c r="R153" s="46"/>
      <c r="S153" s="26">
        <f>K153</f>
        <v>3</v>
      </c>
      <c r="T153" s="26">
        <f>IF(L153="OUI",1,IF(L153="NON",0,IF(L153="Non Mesuré","",0)))</f>
        <v>1</v>
      </c>
      <c r="U153" s="26">
        <f>IF(L153&lt;&gt;"Non Mesuré",S153*T153,"")</f>
        <v>3</v>
      </c>
      <c r="V153" s="26"/>
      <c r="W153" s="26">
        <f>IF(L153="Non Mesuré",S153,0)</f>
        <v>0</v>
      </c>
      <c r="X153" s="26"/>
      <c r="Y153" s="26">
        <f>S153-W153</f>
        <v>3</v>
      </c>
      <c r="Z153" s="26"/>
      <c r="AA153" s="27"/>
      <c r="AB153" s="27"/>
      <c r="AC153" s="28" t="str">
        <f t="shared" si="358"/>
        <v/>
      </c>
      <c r="AD153" s="28"/>
      <c r="AE153" s="28" t="str">
        <f t="shared" si="359"/>
        <v/>
      </c>
      <c r="AF153" s="28"/>
      <c r="AG153" s="28" t="str">
        <f t="shared" si="360"/>
        <v/>
      </c>
      <c r="AH153" s="29"/>
      <c r="AI153" s="30"/>
      <c r="AJ153" s="28"/>
      <c r="AK153" s="28" t="str">
        <f t="shared" si="361"/>
        <v/>
      </c>
      <c r="AL153" s="28"/>
      <c r="AM153" s="28" t="str">
        <f t="shared" si="362"/>
        <v/>
      </c>
      <c r="AN153" s="28"/>
      <c r="AO153" s="28" t="str">
        <f t="shared" si="363"/>
        <v/>
      </c>
      <c r="AP153" s="29"/>
      <c r="AQ153" s="30"/>
      <c r="AR153" s="28"/>
      <c r="AS153" s="28" t="str">
        <f t="shared" si="364"/>
        <v/>
      </c>
      <c r="AT153" s="28"/>
      <c r="AU153" s="28" t="str">
        <f t="shared" si="365"/>
        <v/>
      </c>
      <c r="AV153" s="28"/>
      <c r="AW153" s="28" t="str">
        <f t="shared" si="366"/>
        <v/>
      </c>
      <c r="AX153" s="29"/>
      <c r="AY153" s="30"/>
      <c r="AZ153" s="28"/>
      <c r="BA153" s="28" t="str">
        <f t="shared" si="367"/>
        <v/>
      </c>
      <c r="BB153" s="28"/>
      <c r="BC153" s="28" t="str">
        <f t="shared" si="368"/>
        <v/>
      </c>
      <c r="BD153" s="28"/>
      <c r="BE153" s="28" t="str">
        <f t="shared" si="369"/>
        <v/>
      </c>
      <c r="BF153" s="29"/>
      <c r="BG153" s="30"/>
      <c r="BH153" s="26"/>
      <c r="BI153" s="28">
        <f t="shared" si="370"/>
        <v>3</v>
      </c>
      <c r="BJ153" s="28"/>
      <c r="BK153" s="28">
        <f t="shared" si="371"/>
        <v>0</v>
      </c>
      <c r="BL153" s="28"/>
      <c r="BM153" s="28">
        <f t="shared" si="372"/>
        <v>3</v>
      </c>
      <c r="BN153" s="29"/>
      <c r="BO153" s="30"/>
      <c r="BP153" s="26"/>
      <c r="BQ153" s="28" t="str">
        <f t="shared" si="373"/>
        <v/>
      </c>
      <c r="BR153" s="28"/>
      <c r="BS153" s="28" t="str">
        <f t="shared" si="374"/>
        <v/>
      </c>
      <c r="BT153" s="28"/>
      <c r="BU153" s="28" t="str">
        <f t="shared" si="375"/>
        <v/>
      </c>
      <c r="BV153" s="29"/>
      <c r="BW153" s="30"/>
      <c r="BX153" s="31"/>
      <c r="BY153" s="28" t="str">
        <f t="shared" si="376"/>
        <v/>
      </c>
      <c r="BZ153" s="28"/>
      <c r="CA153" s="28" t="str">
        <f t="shared" si="377"/>
        <v/>
      </c>
      <c r="CB153" s="28"/>
      <c r="CC153" s="28" t="str">
        <f t="shared" si="378"/>
        <v/>
      </c>
      <c r="CD153" s="29"/>
      <c r="CE153" s="25"/>
      <c r="CF153" s="25"/>
      <c r="CG153" s="28" t="str">
        <f t="shared" si="379"/>
        <v/>
      </c>
      <c r="CH153" s="28"/>
      <c r="CI153" s="28" t="str">
        <f t="shared" si="380"/>
        <v/>
      </c>
      <c r="CJ153" s="28"/>
      <c r="CK153" s="28" t="str">
        <f t="shared" si="381"/>
        <v/>
      </c>
      <c r="CL153" s="29"/>
    </row>
    <row r="154" spans="1:90" ht="36" customHeight="1" x14ac:dyDescent="0.25">
      <c r="A154" s="20"/>
      <c r="B154" s="20" t="s">
        <v>28</v>
      </c>
      <c r="C154" s="21" t="str">
        <f t="shared" si="382"/>
        <v>6 - L'HEBERGEMENT</v>
      </c>
      <c r="D154" s="5" t="str">
        <f t="shared" si="396"/>
        <v>L'aspect extérieur du locatif</v>
      </c>
      <c r="E154" s="46"/>
      <c r="F154" s="15"/>
      <c r="G154" s="20">
        <f>IF(H154="Information et Communication",1,IF(H154="Savoir-faire Savoir-être",2,IF(H154="Confort et hygiène",3,IF(H154="Qualité de la prestation",5,IF(H154="Développement Durable",4)))))</f>
        <v>5</v>
      </c>
      <c r="H154" s="5" t="s">
        <v>130</v>
      </c>
      <c r="I154" s="23">
        <f>IF(G154&lt;&gt;"",MAX(I$1:I153)+1,"")</f>
        <v>126</v>
      </c>
      <c r="J154" s="252" t="s">
        <v>618</v>
      </c>
      <c r="K154" s="253">
        <v>3</v>
      </c>
      <c r="L154" s="254" t="s">
        <v>30</v>
      </c>
      <c r="M154" s="255"/>
      <c r="N154" s="256" t="str">
        <f t="shared" si="384"/>
        <v/>
      </c>
      <c r="O154" s="252" t="s">
        <v>619</v>
      </c>
      <c r="P154" s="348" t="s">
        <v>37</v>
      </c>
      <c r="Q154" s="23"/>
      <c r="R154" s="46"/>
      <c r="S154" s="26">
        <f>K154</f>
        <v>3</v>
      </c>
      <c r="T154" s="26">
        <f>IF(L154="OUI",1,IF(L154="NON",0,IF(L154="Non Mesuré","",0)))</f>
        <v>1</v>
      </c>
      <c r="U154" s="26">
        <f>IF(L154&lt;&gt;"Non Mesuré",S154*T154,"")</f>
        <v>3</v>
      </c>
      <c r="V154" s="26"/>
      <c r="W154" s="26">
        <f>IF(L154="Non Mesuré",S154,0)</f>
        <v>0</v>
      </c>
      <c r="X154" s="26"/>
      <c r="Y154" s="26">
        <f>S154-W154</f>
        <v>3</v>
      </c>
      <c r="Z154" s="26"/>
      <c r="AA154" s="27"/>
      <c r="AB154" s="27"/>
      <c r="AC154" s="28" t="str">
        <f t="shared" ref="AC154" si="397">IF(G154=1,U154,"")</f>
        <v/>
      </c>
      <c r="AD154" s="28"/>
      <c r="AE154" s="28" t="str">
        <f t="shared" ref="AE154" si="398">IF(G154=1,W154,"")</f>
        <v/>
      </c>
      <c r="AF154" s="28"/>
      <c r="AG154" s="28" t="str">
        <f t="shared" ref="AG154" si="399">IF(G154=1,Y154,"")</f>
        <v/>
      </c>
      <c r="AH154" s="29"/>
      <c r="AI154" s="30"/>
      <c r="AJ154" s="28"/>
      <c r="AK154" s="28" t="str">
        <f t="shared" ref="AK154" si="400">IF(G154=2,U154,"")</f>
        <v/>
      </c>
      <c r="AL154" s="28"/>
      <c r="AM154" s="28" t="str">
        <f t="shared" ref="AM154" si="401">IF(G154=2,W154,"")</f>
        <v/>
      </c>
      <c r="AN154" s="28"/>
      <c r="AO154" s="28" t="str">
        <f t="shared" ref="AO154" si="402">IF(G154=2,Y154,"")</f>
        <v/>
      </c>
      <c r="AP154" s="29"/>
      <c r="AQ154" s="30"/>
      <c r="AR154" s="28"/>
      <c r="AS154" s="28" t="str">
        <f t="shared" ref="AS154" si="403">IF(G154=3,U154,"")</f>
        <v/>
      </c>
      <c r="AT154" s="28"/>
      <c r="AU154" s="28" t="str">
        <f t="shared" ref="AU154" si="404">IF(G154=3,W154,"")</f>
        <v/>
      </c>
      <c r="AV154" s="28"/>
      <c r="AW154" s="28" t="str">
        <f t="shared" ref="AW154" si="405">IF(G154=3,Y154,"")</f>
        <v/>
      </c>
      <c r="AX154" s="29"/>
      <c r="AY154" s="30"/>
      <c r="AZ154" s="28"/>
      <c r="BA154" s="28" t="str">
        <f t="shared" ref="BA154" si="406">IF(G154=4,U154,"")</f>
        <v/>
      </c>
      <c r="BB154" s="28"/>
      <c r="BC154" s="28" t="str">
        <f t="shared" ref="BC154" si="407">IF(G154=4,W154,"")</f>
        <v/>
      </c>
      <c r="BD154" s="28"/>
      <c r="BE154" s="28" t="str">
        <f t="shared" ref="BE154" si="408">IF(G154=4,Y154,"")</f>
        <v/>
      </c>
      <c r="BF154" s="29"/>
      <c r="BG154" s="30"/>
      <c r="BH154" s="26"/>
      <c r="BI154" s="28">
        <f t="shared" ref="BI154" si="409">IF(G154=5,U154,"")</f>
        <v>3</v>
      </c>
      <c r="BJ154" s="28"/>
      <c r="BK154" s="28">
        <f t="shared" ref="BK154" si="410">IF(G154=5,W154,"")</f>
        <v>0</v>
      </c>
      <c r="BL154" s="28"/>
      <c r="BM154" s="28">
        <f t="shared" ref="BM154" si="411">IF(G154=5,Y154,"")</f>
        <v>3</v>
      </c>
      <c r="BN154" s="29"/>
      <c r="BO154" s="30"/>
      <c r="BP154" s="26"/>
      <c r="BQ154" s="28" t="str">
        <f t="shared" ref="BQ154" si="412">IF(A154=31,U154,"")</f>
        <v/>
      </c>
      <c r="BR154" s="28"/>
      <c r="BS154" s="28" t="str">
        <f t="shared" ref="BS154" si="413">IF(A154=31,W154,"")</f>
        <v/>
      </c>
      <c r="BT154" s="28"/>
      <c r="BU154" s="28" t="str">
        <f t="shared" ref="BU154" si="414">IF(A154=31,Y154,"")</f>
        <v/>
      </c>
      <c r="BV154" s="29"/>
      <c r="BW154" s="30"/>
      <c r="BX154" s="31"/>
      <c r="BY154" s="28" t="str">
        <f t="shared" ref="BY154" si="415">IF(A154=32,U154,"")</f>
        <v/>
      </c>
      <c r="BZ154" s="28"/>
      <c r="CA154" s="28" t="str">
        <f t="shared" ref="CA154" si="416">IF(A154=32,W154,"")</f>
        <v/>
      </c>
      <c r="CB154" s="28"/>
      <c r="CC154" s="28" t="str">
        <f t="shared" ref="CC154" si="417">IF(A154=32,Y154,"")</f>
        <v/>
      </c>
      <c r="CD154" s="29"/>
      <c r="CE154" s="25"/>
      <c r="CF154" s="25"/>
      <c r="CG154" s="28" t="str">
        <f t="shared" ref="CG154" si="418">IF(A154=33,U154,"")</f>
        <v/>
      </c>
      <c r="CH154" s="28"/>
      <c r="CI154" s="28" t="str">
        <f t="shared" ref="CI154" si="419">IF(A154=33,W154,"")</f>
        <v/>
      </c>
      <c r="CJ154" s="28"/>
      <c r="CK154" s="28" t="str">
        <f t="shared" ref="CK154" si="420">IF(A154=33,Y154,"")</f>
        <v/>
      </c>
      <c r="CL154" s="29"/>
    </row>
    <row r="155" spans="1:90" ht="39.75" customHeight="1" x14ac:dyDescent="0.25">
      <c r="A155" s="20"/>
      <c r="B155" s="20" t="s">
        <v>28</v>
      </c>
      <c r="C155" s="21" t="str">
        <f t="shared" si="382"/>
        <v>6 - L'HEBERGEMENT</v>
      </c>
      <c r="D155" s="5" t="str">
        <f t="shared" si="396"/>
        <v>L'aspect extérieur du locatif</v>
      </c>
      <c r="E155" s="46"/>
      <c r="F155" s="15"/>
      <c r="G155" s="20">
        <f>IF(H155="Information et Communication",1,IF(H155="Savoir-faire Savoir-être",2,IF(H155="Confort et hygiène",3,IF(H155="Qualité de la prestation",5,IF(H155="Développement Durable",4)))))</f>
        <v>5</v>
      </c>
      <c r="H155" s="5" t="s">
        <v>130</v>
      </c>
      <c r="I155" s="23">
        <f>IF(G155&lt;&gt;"",MAX(I$1:I154)+1,"")</f>
        <v>127</v>
      </c>
      <c r="J155" s="252" t="s">
        <v>620</v>
      </c>
      <c r="K155" s="253">
        <v>3</v>
      </c>
      <c r="L155" s="254" t="s">
        <v>30</v>
      </c>
      <c r="M155" s="255"/>
      <c r="N155" s="256" t="str">
        <f t="shared" si="384"/>
        <v/>
      </c>
      <c r="O155" s="252" t="s">
        <v>791</v>
      </c>
      <c r="P155" s="348" t="s">
        <v>37</v>
      </c>
      <c r="Q155" s="23"/>
      <c r="R155" s="46"/>
      <c r="S155" s="26">
        <f>K155</f>
        <v>3</v>
      </c>
      <c r="T155" s="26">
        <f>IF(L155="OUI",1,IF(L155="NON",0,IF(L155="Non Mesuré","",0)))</f>
        <v>1</v>
      </c>
      <c r="U155" s="26">
        <f>IF(L155&lt;&gt;"Non Mesuré",S155*T155,"")</f>
        <v>3</v>
      </c>
      <c r="V155" s="26"/>
      <c r="W155" s="26">
        <f>IF(L155="Non Mesuré",S155,0)</f>
        <v>0</v>
      </c>
      <c r="X155" s="26"/>
      <c r="Y155" s="26">
        <f>S155-W155</f>
        <v>3</v>
      </c>
      <c r="Z155" s="26"/>
      <c r="AA155" s="27"/>
      <c r="AB155" s="27"/>
      <c r="AC155" s="28" t="str">
        <f t="shared" ref="AC155" si="421">IF(G155=1,U155,"")</f>
        <v/>
      </c>
      <c r="AD155" s="28"/>
      <c r="AE155" s="28" t="str">
        <f t="shared" ref="AE155" si="422">IF(G155=1,W155,"")</f>
        <v/>
      </c>
      <c r="AF155" s="28"/>
      <c r="AG155" s="28" t="str">
        <f t="shared" ref="AG155" si="423">IF(G155=1,Y155,"")</f>
        <v/>
      </c>
      <c r="AH155" s="29"/>
      <c r="AI155" s="30"/>
      <c r="AJ155" s="28"/>
      <c r="AK155" s="28" t="str">
        <f t="shared" ref="AK155" si="424">IF(G155=2,U155,"")</f>
        <v/>
      </c>
      <c r="AL155" s="28"/>
      <c r="AM155" s="28" t="str">
        <f t="shared" ref="AM155" si="425">IF(G155=2,W155,"")</f>
        <v/>
      </c>
      <c r="AN155" s="28"/>
      <c r="AO155" s="28" t="str">
        <f t="shared" ref="AO155" si="426">IF(G155=2,Y155,"")</f>
        <v/>
      </c>
      <c r="AP155" s="29"/>
      <c r="AQ155" s="30"/>
      <c r="AR155" s="28"/>
      <c r="AS155" s="28" t="str">
        <f t="shared" ref="AS155" si="427">IF(G155=3,U155,"")</f>
        <v/>
      </c>
      <c r="AT155" s="28"/>
      <c r="AU155" s="28" t="str">
        <f t="shared" ref="AU155" si="428">IF(G155=3,W155,"")</f>
        <v/>
      </c>
      <c r="AV155" s="28"/>
      <c r="AW155" s="28" t="str">
        <f t="shared" ref="AW155" si="429">IF(G155=3,Y155,"")</f>
        <v/>
      </c>
      <c r="AX155" s="29"/>
      <c r="AY155" s="30"/>
      <c r="AZ155" s="28"/>
      <c r="BA155" s="28" t="str">
        <f t="shared" ref="BA155" si="430">IF(G155=4,U155,"")</f>
        <v/>
      </c>
      <c r="BB155" s="28"/>
      <c r="BC155" s="28" t="str">
        <f t="shared" ref="BC155" si="431">IF(G155=4,W155,"")</f>
        <v/>
      </c>
      <c r="BD155" s="28"/>
      <c r="BE155" s="28" t="str">
        <f t="shared" ref="BE155" si="432">IF(G155=4,Y155,"")</f>
        <v/>
      </c>
      <c r="BF155" s="29"/>
      <c r="BG155" s="30"/>
      <c r="BH155" s="26"/>
      <c r="BI155" s="28">
        <f t="shared" ref="BI155" si="433">IF(G155=5,U155,"")</f>
        <v>3</v>
      </c>
      <c r="BJ155" s="28"/>
      <c r="BK155" s="28">
        <f t="shared" ref="BK155" si="434">IF(G155=5,W155,"")</f>
        <v>0</v>
      </c>
      <c r="BL155" s="28"/>
      <c r="BM155" s="28">
        <f t="shared" ref="BM155" si="435">IF(G155=5,Y155,"")</f>
        <v>3</v>
      </c>
      <c r="BN155" s="29"/>
      <c r="BO155" s="30"/>
      <c r="BP155" s="26"/>
      <c r="BQ155" s="28" t="str">
        <f t="shared" ref="BQ155" si="436">IF(A155=31,U155,"")</f>
        <v/>
      </c>
      <c r="BR155" s="28"/>
      <c r="BS155" s="28" t="str">
        <f t="shared" ref="BS155" si="437">IF(A155=31,W155,"")</f>
        <v/>
      </c>
      <c r="BT155" s="28"/>
      <c r="BU155" s="28" t="str">
        <f t="shared" ref="BU155" si="438">IF(A155=31,Y155,"")</f>
        <v/>
      </c>
      <c r="BV155" s="29"/>
      <c r="BW155" s="30"/>
      <c r="BX155" s="31"/>
      <c r="BY155" s="28" t="str">
        <f t="shared" ref="BY155" si="439">IF(A155=32,U155,"")</f>
        <v/>
      </c>
      <c r="BZ155" s="28"/>
      <c r="CA155" s="28" t="str">
        <f t="shared" ref="CA155" si="440">IF(A155=32,W155,"")</f>
        <v/>
      </c>
      <c r="CB155" s="28"/>
      <c r="CC155" s="28" t="str">
        <f t="shared" ref="CC155" si="441">IF(A155=32,Y155,"")</f>
        <v/>
      </c>
      <c r="CD155" s="29"/>
      <c r="CE155" s="25"/>
      <c r="CF155" s="25"/>
      <c r="CG155" s="28" t="str">
        <f t="shared" ref="CG155" si="442">IF(A155=33,U155,"")</f>
        <v/>
      </c>
      <c r="CH155" s="28"/>
      <c r="CI155" s="28" t="str">
        <f t="shared" ref="CI155" si="443">IF(A155=33,W155,"")</f>
        <v/>
      </c>
      <c r="CJ155" s="28"/>
      <c r="CK155" s="28" t="str">
        <f t="shared" ref="CK155" si="444">IF(A155=33,Y155,"")</f>
        <v/>
      </c>
      <c r="CL155" s="29"/>
    </row>
    <row r="156" spans="1:90" ht="49.5" customHeight="1" x14ac:dyDescent="0.25">
      <c r="A156" s="20">
        <v>31</v>
      </c>
      <c r="B156" s="20" t="s">
        <v>28</v>
      </c>
      <c r="C156" s="21" t="str">
        <f t="shared" si="382"/>
        <v>6 - L'HEBERGEMENT</v>
      </c>
      <c r="D156" s="5" t="str">
        <f t="shared" si="396"/>
        <v>L'aspect extérieur du locatif</v>
      </c>
      <c r="E156" s="46"/>
      <c r="F156" s="15"/>
      <c r="G156" s="20">
        <f>IF(H156="Information et Communication",1,IF(H156="Savoir-faire Savoir-être",2,IF(H156="Confort et hygiène",3,IF(H156="Qualité de la prestation",5,IF(H156="Développement Durable",4)))))</f>
        <v>3</v>
      </c>
      <c r="H156" s="5" t="s">
        <v>136</v>
      </c>
      <c r="I156" s="23">
        <f>IF(G156&lt;&gt;"",MAX(I$1:I155)+1,"")</f>
        <v>128</v>
      </c>
      <c r="J156" s="252" t="s">
        <v>753</v>
      </c>
      <c r="K156" s="253">
        <v>3</v>
      </c>
      <c r="L156" s="254" t="s">
        <v>39</v>
      </c>
      <c r="M156" s="255"/>
      <c r="N156" s="256" t="str">
        <f t="shared" si="384"/>
        <v/>
      </c>
      <c r="O156" s="252" t="s">
        <v>689</v>
      </c>
      <c r="P156" s="348" t="s">
        <v>37</v>
      </c>
      <c r="Q156" s="23"/>
      <c r="R156" s="46"/>
      <c r="S156" s="26">
        <f t="shared" ref="S156:S157" si="445">K156</f>
        <v>3</v>
      </c>
      <c r="T156" s="26">
        <f t="shared" ref="T156:T157" si="446">IF(L156="Très Satisfaisant",1,IF(L156="Satisfaisant",0.75,IF(L156="Insatisfaisant",0.25,IF(L156="Très Insatisfaisant",0,IF(L156="Non Mesuré","",0)))))</f>
        <v>1</v>
      </c>
      <c r="U156" s="26">
        <f t="shared" ref="U156:U157" si="447">IF(L156&lt;&gt;"Non Mesuré",S156*T156,"")</f>
        <v>3</v>
      </c>
      <c r="V156" s="26"/>
      <c r="W156" s="26">
        <f t="shared" ref="W156:W157" si="448">IF(L156="Non Mesuré",S156,0)</f>
        <v>0</v>
      </c>
      <c r="X156" s="26"/>
      <c r="Y156" s="26">
        <f t="shared" ref="Y156:Y157" si="449">S156-W156</f>
        <v>3</v>
      </c>
      <c r="Z156" s="26"/>
      <c r="AA156" s="27"/>
      <c r="AB156" s="27"/>
      <c r="AC156" s="28" t="str">
        <f t="shared" si="358"/>
        <v/>
      </c>
      <c r="AD156" s="28"/>
      <c r="AE156" s="28" t="str">
        <f t="shared" si="359"/>
        <v/>
      </c>
      <c r="AF156" s="28"/>
      <c r="AG156" s="28" t="str">
        <f t="shared" si="360"/>
        <v/>
      </c>
      <c r="AH156" s="29"/>
      <c r="AI156" s="30"/>
      <c r="AJ156" s="28"/>
      <c r="AK156" s="28" t="str">
        <f t="shared" si="361"/>
        <v/>
      </c>
      <c r="AL156" s="28"/>
      <c r="AM156" s="28" t="str">
        <f t="shared" si="362"/>
        <v/>
      </c>
      <c r="AN156" s="28"/>
      <c r="AO156" s="28" t="str">
        <f t="shared" si="363"/>
        <v/>
      </c>
      <c r="AP156" s="29"/>
      <c r="AQ156" s="30"/>
      <c r="AR156" s="28"/>
      <c r="AS156" s="28">
        <f t="shared" si="364"/>
        <v>3</v>
      </c>
      <c r="AT156" s="28"/>
      <c r="AU156" s="28">
        <f t="shared" si="365"/>
        <v>0</v>
      </c>
      <c r="AV156" s="28"/>
      <c r="AW156" s="28">
        <f t="shared" si="366"/>
        <v>3</v>
      </c>
      <c r="AX156" s="29"/>
      <c r="AY156" s="30"/>
      <c r="AZ156" s="28"/>
      <c r="BA156" s="28" t="str">
        <f t="shared" si="367"/>
        <v/>
      </c>
      <c r="BB156" s="28"/>
      <c r="BC156" s="28" t="str">
        <f t="shared" si="368"/>
        <v/>
      </c>
      <c r="BD156" s="28"/>
      <c r="BE156" s="28" t="str">
        <f t="shared" si="369"/>
        <v/>
      </c>
      <c r="BF156" s="29"/>
      <c r="BG156" s="30"/>
      <c r="BH156" s="26"/>
      <c r="BI156" s="28" t="str">
        <f t="shared" si="370"/>
        <v/>
      </c>
      <c r="BJ156" s="28"/>
      <c r="BK156" s="28" t="str">
        <f t="shared" si="371"/>
        <v/>
      </c>
      <c r="BL156" s="28"/>
      <c r="BM156" s="28" t="str">
        <f t="shared" si="372"/>
        <v/>
      </c>
      <c r="BN156" s="29"/>
      <c r="BO156" s="30"/>
      <c r="BP156" s="26"/>
      <c r="BQ156" s="28">
        <f t="shared" si="373"/>
        <v>3</v>
      </c>
      <c r="BR156" s="28"/>
      <c r="BS156" s="28">
        <f t="shared" si="374"/>
        <v>0</v>
      </c>
      <c r="BT156" s="28"/>
      <c r="BU156" s="28">
        <f t="shared" si="375"/>
        <v>3</v>
      </c>
      <c r="BV156" s="29"/>
      <c r="BW156" s="30"/>
      <c r="BX156" s="31"/>
      <c r="BY156" s="28" t="str">
        <f t="shared" si="376"/>
        <v/>
      </c>
      <c r="BZ156" s="28"/>
      <c r="CA156" s="28" t="str">
        <f t="shared" si="377"/>
        <v/>
      </c>
      <c r="CB156" s="28"/>
      <c r="CC156" s="28" t="str">
        <f t="shared" si="378"/>
        <v/>
      </c>
      <c r="CD156" s="29"/>
      <c r="CE156" s="25"/>
      <c r="CF156" s="25"/>
      <c r="CG156" s="28" t="str">
        <f t="shared" si="379"/>
        <v/>
      </c>
      <c r="CH156" s="28"/>
      <c r="CI156" s="28" t="str">
        <f t="shared" si="380"/>
        <v/>
      </c>
      <c r="CJ156" s="28"/>
      <c r="CK156" s="28" t="str">
        <f t="shared" si="381"/>
        <v/>
      </c>
      <c r="CL156" s="29"/>
    </row>
    <row r="157" spans="1:90" ht="49.5" customHeight="1" x14ac:dyDescent="0.25">
      <c r="A157" s="20">
        <v>32</v>
      </c>
      <c r="B157" s="20" t="s">
        <v>36</v>
      </c>
      <c r="C157" s="21" t="str">
        <f t="shared" si="382"/>
        <v>6 - L'HEBERGEMENT</v>
      </c>
      <c r="D157" s="5" t="str">
        <f t="shared" si="396"/>
        <v>L'aspect extérieur du locatif</v>
      </c>
      <c r="E157" s="46"/>
      <c r="F157" s="15"/>
      <c r="G157" s="20">
        <f>IF(H157="Information et Communication",1,IF(H157="Savoir-faire Savoir-être",2,IF(H157="Confort et hygiène",3,IF(H157="Qualité de la prestation",5,IF(H157="Développement Durable",4)))))</f>
        <v>3</v>
      </c>
      <c r="H157" s="5" t="s">
        <v>136</v>
      </c>
      <c r="I157" s="23">
        <f>IF(G157&lt;&gt;"",MAX(I$1:I156)+1,"")</f>
        <v>129</v>
      </c>
      <c r="J157" s="247" t="s">
        <v>754</v>
      </c>
      <c r="K157" s="248">
        <v>3</v>
      </c>
      <c r="L157" s="249" t="s">
        <v>39</v>
      </c>
      <c r="M157" s="263"/>
      <c r="N157" s="264" t="str">
        <f t="shared" si="384"/>
        <v/>
      </c>
      <c r="O157" s="247" t="s">
        <v>690</v>
      </c>
      <c r="P157" s="348" t="s">
        <v>37</v>
      </c>
      <c r="Q157" s="23"/>
      <c r="R157" s="46"/>
      <c r="S157" s="26">
        <f t="shared" si="445"/>
        <v>3</v>
      </c>
      <c r="T157" s="26">
        <f t="shared" si="446"/>
        <v>1</v>
      </c>
      <c r="U157" s="26">
        <f t="shared" si="447"/>
        <v>3</v>
      </c>
      <c r="V157" s="26"/>
      <c r="W157" s="26">
        <f t="shared" si="448"/>
        <v>0</v>
      </c>
      <c r="X157" s="26"/>
      <c r="Y157" s="26">
        <f t="shared" si="449"/>
        <v>3</v>
      </c>
      <c r="Z157" s="26"/>
      <c r="AA157" s="27"/>
      <c r="AB157" s="27"/>
      <c r="AC157" s="28" t="str">
        <f t="shared" si="358"/>
        <v/>
      </c>
      <c r="AD157" s="28"/>
      <c r="AE157" s="28" t="str">
        <f t="shared" si="359"/>
        <v/>
      </c>
      <c r="AF157" s="28"/>
      <c r="AG157" s="28" t="str">
        <f t="shared" si="360"/>
        <v/>
      </c>
      <c r="AH157" s="29"/>
      <c r="AI157" s="30"/>
      <c r="AJ157" s="28"/>
      <c r="AK157" s="28" t="str">
        <f t="shared" si="361"/>
        <v/>
      </c>
      <c r="AL157" s="28"/>
      <c r="AM157" s="28" t="str">
        <f t="shared" si="362"/>
        <v/>
      </c>
      <c r="AN157" s="28"/>
      <c r="AO157" s="28" t="str">
        <f t="shared" si="363"/>
        <v/>
      </c>
      <c r="AP157" s="29"/>
      <c r="AQ157" s="30"/>
      <c r="AR157" s="28"/>
      <c r="AS157" s="28">
        <f t="shared" si="364"/>
        <v>3</v>
      </c>
      <c r="AT157" s="28"/>
      <c r="AU157" s="28">
        <f t="shared" si="365"/>
        <v>0</v>
      </c>
      <c r="AV157" s="28"/>
      <c r="AW157" s="28">
        <f t="shared" si="366"/>
        <v>3</v>
      </c>
      <c r="AX157" s="29"/>
      <c r="AY157" s="30"/>
      <c r="AZ157" s="28"/>
      <c r="BA157" s="28" t="str">
        <f t="shared" si="367"/>
        <v/>
      </c>
      <c r="BB157" s="28"/>
      <c r="BC157" s="28" t="str">
        <f t="shared" si="368"/>
        <v/>
      </c>
      <c r="BD157" s="28"/>
      <c r="BE157" s="28" t="str">
        <f t="shared" si="369"/>
        <v/>
      </c>
      <c r="BF157" s="29"/>
      <c r="BG157" s="30"/>
      <c r="BH157" s="26"/>
      <c r="BI157" s="28" t="str">
        <f t="shared" si="370"/>
        <v/>
      </c>
      <c r="BJ157" s="28"/>
      <c r="BK157" s="28" t="str">
        <f t="shared" si="371"/>
        <v/>
      </c>
      <c r="BL157" s="28"/>
      <c r="BM157" s="28" t="str">
        <f t="shared" si="372"/>
        <v/>
      </c>
      <c r="BN157" s="29"/>
      <c r="BO157" s="30"/>
      <c r="BP157" s="26"/>
      <c r="BQ157" s="28" t="str">
        <f t="shared" si="373"/>
        <v/>
      </c>
      <c r="BR157" s="28"/>
      <c r="BS157" s="28" t="str">
        <f t="shared" si="374"/>
        <v/>
      </c>
      <c r="BT157" s="28"/>
      <c r="BU157" s="28" t="str">
        <f t="shared" si="375"/>
        <v/>
      </c>
      <c r="BV157" s="29"/>
      <c r="BW157" s="30"/>
      <c r="BX157" s="31"/>
      <c r="BY157" s="28">
        <f t="shared" si="376"/>
        <v>3</v>
      </c>
      <c r="BZ157" s="28"/>
      <c r="CA157" s="28">
        <f t="shared" si="377"/>
        <v>0</v>
      </c>
      <c r="CB157" s="28"/>
      <c r="CC157" s="28">
        <f t="shared" si="378"/>
        <v>3</v>
      </c>
      <c r="CD157" s="29"/>
      <c r="CE157" s="25"/>
      <c r="CF157" s="25"/>
      <c r="CG157" s="28" t="str">
        <f t="shared" si="379"/>
        <v/>
      </c>
      <c r="CH157" s="28"/>
      <c r="CI157" s="28" t="str">
        <f t="shared" si="380"/>
        <v/>
      </c>
      <c r="CJ157" s="28"/>
      <c r="CK157" s="28" t="str">
        <f t="shared" si="381"/>
        <v/>
      </c>
      <c r="CL157" s="29"/>
    </row>
    <row r="158" spans="1:90" s="238" customFormat="1" ht="27" customHeight="1" x14ac:dyDescent="0.25">
      <c r="A158" s="20"/>
      <c r="B158" s="20" t="s">
        <v>28</v>
      </c>
      <c r="C158" s="21" t="str">
        <f t="shared" si="382"/>
        <v>6 - L'HEBERGEMENT</v>
      </c>
      <c r="D158" s="5" t="str">
        <f t="shared" ref="D158:D170" si="450">J$158</f>
        <v>L'aspect général intérieur du locatif</v>
      </c>
      <c r="E158" s="46"/>
      <c r="F158" s="15"/>
      <c r="G158" s="20"/>
      <c r="H158" s="5"/>
      <c r="I158" s="67" t="str">
        <f>IF(G158&lt;&gt;"",MAX(I$1:I157)+1,"")</f>
        <v/>
      </c>
      <c r="J158" s="71" t="s">
        <v>622</v>
      </c>
      <c r="K158" s="307"/>
      <c r="L158" s="33"/>
      <c r="M158" s="372"/>
      <c r="N158" s="24" t="str">
        <f t="shared" si="384"/>
        <v/>
      </c>
      <c r="O158" s="65"/>
      <c r="P158" s="353" t="s">
        <v>37</v>
      </c>
      <c r="Q158" s="67"/>
      <c r="R158" s="1"/>
      <c r="S158" s="34"/>
      <c r="T158" s="34"/>
      <c r="U158" s="34"/>
      <c r="V158" s="34"/>
      <c r="W158" s="34"/>
      <c r="X158" s="34"/>
      <c r="Y158" s="34"/>
      <c r="Z158" s="62"/>
      <c r="AA158" s="61"/>
      <c r="AB158" s="61"/>
      <c r="AC158" s="39" t="str">
        <f t="shared" si="358"/>
        <v/>
      </c>
      <c r="AD158" s="39"/>
      <c r="AE158" s="39" t="str">
        <f t="shared" si="359"/>
        <v/>
      </c>
      <c r="AF158" s="39"/>
      <c r="AG158" s="39" t="str">
        <f t="shared" si="360"/>
        <v/>
      </c>
      <c r="AH158" s="37"/>
      <c r="AI158" s="38"/>
      <c r="AJ158" s="39"/>
      <c r="AK158" s="39" t="str">
        <f t="shared" si="361"/>
        <v/>
      </c>
      <c r="AL158" s="39"/>
      <c r="AM158" s="39" t="str">
        <f t="shared" si="362"/>
        <v/>
      </c>
      <c r="AN158" s="39"/>
      <c r="AO158" s="39" t="str">
        <f t="shared" si="363"/>
        <v/>
      </c>
      <c r="AP158" s="37"/>
      <c r="AQ158" s="38"/>
      <c r="AR158" s="39"/>
      <c r="AS158" s="39" t="str">
        <f t="shared" si="364"/>
        <v/>
      </c>
      <c r="AT158" s="39"/>
      <c r="AU158" s="39" t="str">
        <f t="shared" si="365"/>
        <v/>
      </c>
      <c r="AV158" s="39"/>
      <c r="AW158" s="39" t="str">
        <f t="shared" si="366"/>
        <v/>
      </c>
      <c r="AX158" s="37"/>
      <c r="AY158" s="38"/>
      <c r="AZ158" s="39"/>
      <c r="BA158" s="39" t="str">
        <f t="shared" si="367"/>
        <v/>
      </c>
      <c r="BB158" s="39"/>
      <c r="BC158" s="39" t="str">
        <f t="shared" si="368"/>
        <v/>
      </c>
      <c r="BD158" s="39"/>
      <c r="BE158" s="39" t="str">
        <f t="shared" si="369"/>
        <v/>
      </c>
      <c r="BF158" s="37"/>
      <c r="BG158" s="38"/>
      <c r="BH158" s="34"/>
      <c r="BI158" s="39" t="str">
        <f t="shared" si="370"/>
        <v/>
      </c>
      <c r="BJ158" s="39"/>
      <c r="BK158" s="39" t="str">
        <f t="shared" si="371"/>
        <v/>
      </c>
      <c r="BL158" s="39"/>
      <c r="BM158" s="39" t="str">
        <f t="shared" si="372"/>
        <v/>
      </c>
      <c r="BN158" s="37"/>
      <c r="BO158" s="38"/>
      <c r="BP158" s="34"/>
      <c r="BQ158" s="39" t="str">
        <f t="shared" si="373"/>
        <v/>
      </c>
      <c r="BR158" s="39"/>
      <c r="BS158" s="39" t="str">
        <f t="shared" si="374"/>
        <v/>
      </c>
      <c r="BT158" s="39"/>
      <c r="BU158" s="39" t="str">
        <f t="shared" si="375"/>
        <v/>
      </c>
      <c r="BV158" s="37"/>
      <c r="BW158" s="38"/>
      <c r="BX158" s="40"/>
      <c r="BY158" s="39" t="str">
        <f t="shared" si="376"/>
        <v/>
      </c>
      <c r="BZ158" s="39"/>
      <c r="CA158" s="39" t="str">
        <f t="shared" si="377"/>
        <v/>
      </c>
      <c r="CB158" s="39"/>
      <c r="CC158" s="39" t="str">
        <f t="shared" si="378"/>
        <v/>
      </c>
      <c r="CD158" s="37"/>
      <c r="CE158" s="41"/>
      <c r="CF158" s="41"/>
      <c r="CG158" s="39" t="str">
        <f t="shared" si="379"/>
        <v/>
      </c>
      <c r="CH158" s="39"/>
      <c r="CI158" s="39" t="str">
        <f t="shared" si="380"/>
        <v/>
      </c>
      <c r="CJ158" s="39"/>
      <c r="CK158" s="39" t="str">
        <f t="shared" si="381"/>
        <v/>
      </c>
      <c r="CL158" s="37"/>
    </row>
    <row r="159" spans="1:90" ht="47.25" customHeight="1" x14ac:dyDescent="0.25">
      <c r="A159" s="20">
        <v>33</v>
      </c>
      <c r="B159" s="20" t="s">
        <v>28</v>
      </c>
      <c r="C159" s="21" t="str">
        <f t="shared" si="382"/>
        <v>6 - L'HEBERGEMENT</v>
      </c>
      <c r="D159" s="5" t="str">
        <f t="shared" si="450"/>
        <v>L'aspect général intérieur du locatif</v>
      </c>
      <c r="E159" s="46"/>
      <c r="F159" s="15"/>
      <c r="G159" s="20">
        <f t="shared" ref="G159:G170" si="451">IF(H159="Information et Communication",1,IF(H159="Savoir-faire Savoir-être",2,IF(H159="Confort et hygiène",3,IF(H159="Qualité de la prestation",5,IF(H159="Développement Durable",4)))))</f>
        <v>3</v>
      </c>
      <c r="H159" s="5" t="s">
        <v>136</v>
      </c>
      <c r="I159" s="23">
        <f>IF(G159&lt;&gt;"",MAX(I$1:I158)+1,"")</f>
        <v>130</v>
      </c>
      <c r="J159" s="242" t="s">
        <v>241</v>
      </c>
      <c r="K159" s="243">
        <v>3</v>
      </c>
      <c r="L159" s="244" t="s">
        <v>30</v>
      </c>
      <c r="M159" s="245"/>
      <c r="N159" s="246" t="str">
        <f t="shared" si="384"/>
        <v/>
      </c>
      <c r="O159" s="242" t="s">
        <v>621</v>
      </c>
      <c r="P159" s="348" t="s">
        <v>37</v>
      </c>
      <c r="Q159" s="23"/>
      <c r="R159" s="46"/>
      <c r="S159" s="26">
        <f t="shared" ref="S159:S169" si="452">K159</f>
        <v>3</v>
      </c>
      <c r="T159" s="26">
        <f t="shared" ref="T159:T163" si="453">IF(L159="OUI",1,IF(L159="NON",0,IF(L159="Non Mesuré","",0)))</f>
        <v>1</v>
      </c>
      <c r="U159" s="26">
        <f t="shared" ref="U159:U169" si="454">IF(L159&lt;&gt;"Non Mesuré",S159*T159,"")</f>
        <v>3</v>
      </c>
      <c r="V159" s="26"/>
      <c r="W159" s="26">
        <f t="shared" ref="W159:W169" si="455">IF(L159="Non Mesuré",S159,0)</f>
        <v>0</v>
      </c>
      <c r="X159" s="26"/>
      <c r="Y159" s="26">
        <f t="shared" ref="Y159:Y169" si="456">S159-W159</f>
        <v>3</v>
      </c>
      <c r="Z159" s="60"/>
      <c r="AA159" s="63"/>
      <c r="AB159" s="63"/>
      <c r="AC159" s="28" t="str">
        <f t="shared" si="358"/>
        <v/>
      </c>
      <c r="AD159" s="28"/>
      <c r="AE159" s="28" t="str">
        <f t="shared" si="359"/>
        <v/>
      </c>
      <c r="AF159" s="28"/>
      <c r="AG159" s="28" t="str">
        <f t="shared" si="360"/>
        <v/>
      </c>
      <c r="AH159" s="29"/>
      <c r="AI159" s="30"/>
      <c r="AJ159" s="28"/>
      <c r="AK159" s="28" t="str">
        <f t="shared" si="361"/>
        <v/>
      </c>
      <c r="AL159" s="28"/>
      <c r="AM159" s="28" t="str">
        <f t="shared" si="362"/>
        <v/>
      </c>
      <c r="AN159" s="28"/>
      <c r="AO159" s="28" t="str">
        <f t="shared" si="363"/>
        <v/>
      </c>
      <c r="AP159" s="29"/>
      <c r="AQ159" s="30"/>
      <c r="AR159" s="28"/>
      <c r="AS159" s="28">
        <f t="shared" si="364"/>
        <v>3</v>
      </c>
      <c r="AT159" s="28"/>
      <c r="AU159" s="28">
        <f t="shared" si="365"/>
        <v>0</v>
      </c>
      <c r="AV159" s="28"/>
      <c r="AW159" s="28">
        <f t="shared" si="366"/>
        <v>3</v>
      </c>
      <c r="AX159" s="29"/>
      <c r="AY159" s="30"/>
      <c r="AZ159" s="28"/>
      <c r="BA159" s="28" t="str">
        <f t="shared" si="367"/>
        <v/>
      </c>
      <c r="BB159" s="28"/>
      <c r="BC159" s="28" t="str">
        <f t="shared" si="368"/>
        <v/>
      </c>
      <c r="BD159" s="28"/>
      <c r="BE159" s="28" t="str">
        <f t="shared" si="369"/>
        <v/>
      </c>
      <c r="BF159" s="29"/>
      <c r="BG159" s="30"/>
      <c r="BH159" s="26"/>
      <c r="BI159" s="28" t="str">
        <f t="shared" si="370"/>
        <v/>
      </c>
      <c r="BJ159" s="28"/>
      <c r="BK159" s="28" t="str">
        <f t="shared" si="371"/>
        <v/>
      </c>
      <c r="BL159" s="28"/>
      <c r="BM159" s="28" t="str">
        <f t="shared" si="372"/>
        <v/>
      </c>
      <c r="BN159" s="29"/>
      <c r="BO159" s="30"/>
      <c r="BP159" s="26"/>
      <c r="BQ159" s="28" t="str">
        <f t="shared" si="373"/>
        <v/>
      </c>
      <c r="BR159" s="28"/>
      <c r="BS159" s="28" t="str">
        <f t="shared" si="374"/>
        <v/>
      </c>
      <c r="BT159" s="28"/>
      <c r="BU159" s="28" t="str">
        <f t="shared" si="375"/>
        <v/>
      </c>
      <c r="BV159" s="29"/>
      <c r="BW159" s="30"/>
      <c r="BX159" s="31"/>
      <c r="BY159" s="28" t="str">
        <f t="shared" si="376"/>
        <v/>
      </c>
      <c r="BZ159" s="28"/>
      <c r="CA159" s="28" t="str">
        <f t="shared" si="377"/>
        <v/>
      </c>
      <c r="CB159" s="28"/>
      <c r="CC159" s="28" t="str">
        <f t="shared" si="378"/>
        <v/>
      </c>
      <c r="CD159" s="29"/>
      <c r="CE159" s="25"/>
      <c r="CF159" s="25"/>
      <c r="CG159" s="28">
        <f t="shared" si="379"/>
        <v>3</v>
      </c>
      <c r="CH159" s="28"/>
      <c r="CI159" s="28">
        <f t="shared" si="380"/>
        <v>0</v>
      </c>
      <c r="CJ159" s="28"/>
      <c r="CK159" s="28">
        <f t="shared" si="381"/>
        <v>3</v>
      </c>
      <c r="CL159" s="29"/>
    </row>
    <row r="160" spans="1:90" ht="19.5" customHeight="1" x14ac:dyDescent="0.25">
      <c r="A160" s="20">
        <v>33</v>
      </c>
      <c r="B160" s="20" t="s">
        <v>28</v>
      </c>
      <c r="C160" s="21" t="str">
        <f t="shared" si="382"/>
        <v>6 - L'HEBERGEMENT</v>
      </c>
      <c r="D160" s="5" t="str">
        <f t="shared" si="450"/>
        <v>L'aspect général intérieur du locatif</v>
      </c>
      <c r="E160" s="46"/>
      <c r="F160" s="15"/>
      <c r="G160" s="20">
        <f t="shared" si="451"/>
        <v>3</v>
      </c>
      <c r="H160" s="5" t="s">
        <v>136</v>
      </c>
      <c r="I160" s="23">
        <f>IF(G160&lt;&gt;"",MAX(I$1:I159)+1,"")</f>
        <v>131</v>
      </c>
      <c r="J160" s="252" t="s">
        <v>243</v>
      </c>
      <c r="K160" s="253">
        <v>3</v>
      </c>
      <c r="L160" s="254" t="s">
        <v>30</v>
      </c>
      <c r="M160" s="255"/>
      <c r="N160" s="256" t="str">
        <f t="shared" si="384"/>
        <v/>
      </c>
      <c r="O160" s="252"/>
      <c r="P160" s="348" t="s">
        <v>37</v>
      </c>
      <c r="Q160" s="23"/>
      <c r="R160" s="46"/>
      <c r="S160" s="26">
        <f t="shared" si="452"/>
        <v>3</v>
      </c>
      <c r="T160" s="26">
        <f t="shared" si="453"/>
        <v>1</v>
      </c>
      <c r="U160" s="26">
        <f t="shared" si="454"/>
        <v>3</v>
      </c>
      <c r="V160" s="26"/>
      <c r="W160" s="26">
        <f t="shared" si="455"/>
        <v>0</v>
      </c>
      <c r="X160" s="26"/>
      <c r="Y160" s="26">
        <f t="shared" si="456"/>
        <v>3</v>
      </c>
      <c r="Z160" s="26"/>
      <c r="AA160" s="27"/>
      <c r="AB160" s="27"/>
      <c r="AC160" s="28" t="str">
        <f t="shared" si="358"/>
        <v/>
      </c>
      <c r="AD160" s="28"/>
      <c r="AE160" s="28" t="str">
        <f t="shared" si="359"/>
        <v/>
      </c>
      <c r="AF160" s="28"/>
      <c r="AG160" s="28" t="str">
        <f t="shared" si="360"/>
        <v/>
      </c>
      <c r="AH160" s="29"/>
      <c r="AI160" s="30"/>
      <c r="AJ160" s="28"/>
      <c r="AK160" s="28" t="str">
        <f t="shared" si="361"/>
        <v/>
      </c>
      <c r="AL160" s="28"/>
      <c r="AM160" s="28" t="str">
        <f t="shared" si="362"/>
        <v/>
      </c>
      <c r="AN160" s="28"/>
      <c r="AO160" s="28" t="str">
        <f t="shared" si="363"/>
        <v/>
      </c>
      <c r="AP160" s="29"/>
      <c r="AQ160" s="30"/>
      <c r="AR160" s="28"/>
      <c r="AS160" s="28">
        <f t="shared" si="364"/>
        <v>3</v>
      </c>
      <c r="AT160" s="28"/>
      <c r="AU160" s="28">
        <f t="shared" si="365"/>
        <v>0</v>
      </c>
      <c r="AV160" s="28"/>
      <c r="AW160" s="28">
        <f t="shared" si="366"/>
        <v>3</v>
      </c>
      <c r="AX160" s="29"/>
      <c r="AY160" s="30"/>
      <c r="AZ160" s="28"/>
      <c r="BA160" s="28" t="str">
        <f t="shared" si="367"/>
        <v/>
      </c>
      <c r="BB160" s="28"/>
      <c r="BC160" s="28" t="str">
        <f t="shared" si="368"/>
        <v/>
      </c>
      <c r="BD160" s="28"/>
      <c r="BE160" s="28" t="str">
        <f t="shared" si="369"/>
        <v/>
      </c>
      <c r="BF160" s="29"/>
      <c r="BG160" s="30"/>
      <c r="BH160" s="26"/>
      <c r="BI160" s="28" t="str">
        <f t="shared" si="370"/>
        <v/>
      </c>
      <c r="BJ160" s="28"/>
      <c r="BK160" s="28" t="str">
        <f t="shared" si="371"/>
        <v/>
      </c>
      <c r="BL160" s="28"/>
      <c r="BM160" s="28" t="str">
        <f t="shared" si="372"/>
        <v/>
      </c>
      <c r="BN160" s="29"/>
      <c r="BO160" s="30"/>
      <c r="BP160" s="26"/>
      <c r="BQ160" s="28" t="str">
        <f t="shared" si="373"/>
        <v/>
      </c>
      <c r="BR160" s="28"/>
      <c r="BS160" s="28" t="str">
        <f t="shared" si="374"/>
        <v/>
      </c>
      <c r="BT160" s="28"/>
      <c r="BU160" s="28" t="str">
        <f t="shared" si="375"/>
        <v/>
      </c>
      <c r="BV160" s="29"/>
      <c r="BW160" s="30"/>
      <c r="BX160" s="31"/>
      <c r="BY160" s="28" t="str">
        <f t="shared" si="376"/>
        <v/>
      </c>
      <c r="BZ160" s="28"/>
      <c r="CA160" s="28" t="str">
        <f t="shared" si="377"/>
        <v/>
      </c>
      <c r="CB160" s="28"/>
      <c r="CC160" s="28" t="str">
        <f t="shared" si="378"/>
        <v/>
      </c>
      <c r="CD160" s="29"/>
      <c r="CE160" s="25"/>
      <c r="CF160" s="25"/>
      <c r="CG160" s="28">
        <f t="shared" si="379"/>
        <v>3</v>
      </c>
      <c r="CH160" s="28"/>
      <c r="CI160" s="28">
        <f t="shared" si="380"/>
        <v>0</v>
      </c>
      <c r="CJ160" s="28"/>
      <c r="CK160" s="28">
        <f t="shared" si="381"/>
        <v>3</v>
      </c>
      <c r="CL160" s="29"/>
    </row>
    <row r="161" spans="1:90" ht="19.5" customHeight="1" x14ac:dyDescent="0.25">
      <c r="A161" s="2">
        <v>33</v>
      </c>
      <c r="B161" s="2" t="s">
        <v>36</v>
      </c>
      <c r="C161" s="21" t="str">
        <f t="shared" si="382"/>
        <v>6 - L'HEBERGEMENT</v>
      </c>
      <c r="D161" s="5" t="str">
        <f t="shared" si="450"/>
        <v>L'aspect général intérieur du locatif</v>
      </c>
      <c r="E161" s="1"/>
      <c r="F161" s="15"/>
      <c r="G161" s="20">
        <f t="shared" si="451"/>
        <v>3</v>
      </c>
      <c r="H161" s="5" t="s">
        <v>136</v>
      </c>
      <c r="I161" s="23">
        <f>IF(G161&lt;&gt;"",MAX(I$1:I160)+1,"")</f>
        <v>132</v>
      </c>
      <c r="J161" s="252" t="s">
        <v>244</v>
      </c>
      <c r="K161" s="253">
        <v>3</v>
      </c>
      <c r="L161" s="254" t="s">
        <v>30</v>
      </c>
      <c r="M161" s="255"/>
      <c r="N161" s="256" t="str">
        <f t="shared" si="384"/>
        <v/>
      </c>
      <c r="O161" s="252"/>
      <c r="P161" s="348" t="s">
        <v>37</v>
      </c>
      <c r="Q161" s="67"/>
      <c r="R161" s="1"/>
      <c r="S161" s="26">
        <f t="shared" si="452"/>
        <v>3</v>
      </c>
      <c r="T161" s="26">
        <f t="shared" si="453"/>
        <v>1</v>
      </c>
      <c r="U161" s="26">
        <f t="shared" si="454"/>
        <v>3</v>
      </c>
      <c r="V161" s="26"/>
      <c r="W161" s="26">
        <f t="shared" si="455"/>
        <v>0</v>
      </c>
      <c r="X161" s="26"/>
      <c r="Y161" s="26">
        <f t="shared" si="456"/>
        <v>3</v>
      </c>
      <c r="Z161" s="34"/>
      <c r="AA161" s="36"/>
      <c r="AB161" s="36"/>
      <c r="AC161" s="28" t="str">
        <f t="shared" si="358"/>
        <v/>
      </c>
      <c r="AD161" s="28"/>
      <c r="AE161" s="28" t="str">
        <f t="shared" si="359"/>
        <v/>
      </c>
      <c r="AF161" s="28"/>
      <c r="AG161" s="28" t="str">
        <f t="shared" si="360"/>
        <v/>
      </c>
      <c r="AH161" s="29"/>
      <c r="AI161" s="30"/>
      <c r="AJ161" s="28"/>
      <c r="AK161" s="28" t="str">
        <f t="shared" si="361"/>
        <v/>
      </c>
      <c r="AL161" s="28"/>
      <c r="AM161" s="28" t="str">
        <f t="shared" si="362"/>
        <v/>
      </c>
      <c r="AN161" s="28"/>
      <c r="AO161" s="28" t="str">
        <f t="shared" si="363"/>
        <v/>
      </c>
      <c r="AP161" s="29"/>
      <c r="AQ161" s="30"/>
      <c r="AR161" s="28"/>
      <c r="AS161" s="28">
        <f t="shared" si="364"/>
        <v>3</v>
      </c>
      <c r="AT161" s="28"/>
      <c r="AU161" s="28">
        <f t="shared" si="365"/>
        <v>0</v>
      </c>
      <c r="AV161" s="28"/>
      <c r="AW161" s="28">
        <f t="shared" si="366"/>
        <v>3</v>
      </c>
      <c r="AX161" s="29"/>
      <c r="AY161" s="30"/>
      <c r="AZ161" s="28"/>
      <c r="BA161" s="28" t="str">
        <f t="shared" si="367"/>
        <v/>
      </c>
      <c r="BB161" s="28"/>
      <c r="BC161" s="28" t="str">
        <f t="shared" si="368"/>
        <v/>
      </c>
      <c r="BD161" s="28"/>
      <c r="BE161" s="28" t="str">
        <f t="shared" si="369"/>
        <v/>
      </c>
      <c r="BF161" s="29"/>
      <c r="BG161" s="30"/>
      <c r="BH161" s="26"/>
      <c r="BI161" s="28" t="str">
        <f t="shared" si="370"/>
        <v/>
      </c>
      <c r="BJ161" s="28"/>
      <c r="BK161" s="28" t="str">
        <f t="shared" si="371"/>
        <v/>
      </c>
      <c r="BL161" s="28"/>
      <c r="BM161" s="28" t="str">
        <f t="shared" si="372"/>
        <v/>
      </c>
      <c r="BN161" s="29"/>
      <c r="BO161" s="30"/>
      <c r="BP161" s="26"/>
      <c r="BQ161" s="28" t="str">
        <f t="shared" si="373"/>
        <v/>
      </c>
      <c r="BR161" s="28"/>
      <c r="BS161" s="28" t="str">
        <f t="shared" si="374"/>
        <v/>
      </c>
      <c r="BT161" s="28"/>
      <c r="BU161" s="28" t="str">
        <f t="shared" si="375"/>
        <v/>
      </c>
      <c r="BV161" s="29"/>
      <c r="BW161" s="30"/>
      <c r="BX161" s="31"/>
      <c r="BY161" s="28" t="str">
        <f t="shared" si="376"/>
        <v/>
      </c>
      <c r="BZ161" s="28"/>
      <c r="CA161" s="28" t="str">
        <f t="shared" si="377"/>
        <v/>
      </c>
      <c r="CB161" s="28"/>
      <c r="CC161" s="28" t="str">
        <f t="shared" si="378"/>
        <v/>
      </c>
      <c r="CD161" s="29"/>
      <c r="CE161" s="25"/>
      <c r="CF161" s="25"/>
      <c r="CG161" s="28">
        <f t="shared" si="379"/>
        <v>3</v>
      </c>
      <c r="CH161" s="28"/>
      <c r="CI161" s="28">
        <f t="shared" si="380"/>
        <v>0</v>
      </c>
      <c r="CJ161" s="28"/>
      <c r="CK161" s="28">
        <f t="shared" si="381"/>
        <v>3</v>
      </c>
      <c r="CL161" s="29"/>
    </row>
    <row r="162" spans="1:90" ht="19.5" customHeight="1" x14ac:dyDescent="0.25">
      <c r="A162" s="20">
        <v>33</v>
      </c>
      <c r="B162" s="20" t="s">
        <v>28</v>
      </c>
      <c r="C162" s="21" t="str">
        <f t="shared" si="382"/>
        <v>6 - L'HEBERGEMENT</v>
      </c>
      <c r="D162" s="5" t="str">
        <f t="shared" si="450"/>
        <v>L'aspect général intérieur du locatif</v>
      </c>
      <c r="E162" s="46"/>
      <c r="F162" s="15"/>
      <c r="G162" s="20">
        <f t="shared" si="451"/>
        <v>3</v>
      </c>
      <c r="H162" s="5" t="s">
        <v>136</v>
      </c>
      <c r="I162" s="23">
        <f>IF(G162&lt;&gt;"",MAX(I$1:I161)+1,"")</f>
        <v>133</v>
      </c>
      <c r="J162" s="252" t="s">
        <v>245</v>
      </c>
      <c r="K162" s="253">
        <v>3</v>
      </c>
      <c r="L162" s="254" t="s">
        <v>30</v>
      </c>
      <c r="M162" s="255"/>
      <c r="N162" s="256" t="str">
        <f t="shared" si="384"/>
        <v/>
      </c>
      <c r="O162" s="252"/>
      <c r="P162" s="351" t="s">
        <v>37</v>
      </c>
      <c r="Q162" s="23"/>
      <c r="R162" s="46"/>
      <c r="S162" s="26">
        <f t="shared" si="452"/>
        <v>3</v>
      </c>
      <c r="T162" s="26">
        <f t="shared" si="453"/>
        <v>1</v>
      </c>
      <c r="U162" s="26">
        <f t="shared" si="454"/>
        <v>3</v>
      </c>
      <c r="V162" s="26"/>
      <c r="W162" s="26">
        <f t="shared" si="455"/>
        <v>0</v>
      </c>
      <c r="X162" s="26"/>
      <c r="Y162" s="26">
        <f t="shared" si="456"/>
        <v>3</v>
      </c>
      <c r="Z162" s="26"/>
      <c r="AA162" s="27"/>
      <c r="AB162" s="27"/>
      <c r="AC162" s="28" t="str">
        <f t="shared" si="358"/>
        <v/>
      </c>
      <c r="AD162" s="28"/>
      <c r="AE162" s="28" t="str">
        <f t="shared" si="359"/>
        <v/>
      </c>
      <c r="AF162" s="28"/>
      <c r="AG162" s="28" t="str">
        <f t="shared" si="360"/>
        <v/>
      </c>
      <c r="AH162" s="29"/>
      <c r="AI162" s="30"/>
      <c r="AJ162" s="28"/>
      <c r="AK162" s="28" t="str">
        <f t="shared" si="361"/>
        <v/>
      </c>
      <c r="AL162" s="28"/>
      <c r="AM162" s="28" t="str">
        <f t="shared" si="362"/>
        <v/>
      </c>
      <c r="AN162" s="28"/>
      <c r="AO162" s="28" t="str">
        <f t="shared" si="363"/>
        <v/>
      </c>
      <c r="AP162" s="29"/>
      <c r="AQ162" s="30"/>
      <c r="AR162" s="28"/>
      <c r="AS162" s="28">
        <f t="shared" si="364"/>
        <v>3</v>
      </c>
      <c r="AT162" s="28"/>
      <c r="AU162" s="28">
        <f t="shared" si="365"/>
        <v>0</v>
      </c>
      <c r="AV162" s="28"/>
      <c r="AW162" s="28">
        <f t="shared" si="366"/>
        <v>3</v>
      </c>
      <c r="AX162" s="29"/>
      <c r="AY162" s="30"/>
      <c r="AZ162" s="28"/>
      <c r="BA162" s="28" t="str">
        <f t="shared" si="367"/>
        <v/>
      </c>
      <c r="BB162" s="28"/>
      <c r="BC162" s="28" t="str">
        <f t="shared" si="368"/>
        <v/>
      </c>
      <c r="BD162" s="28"/>
      <c r="BE162" s="28" t="str">
        <f t="shared" si="369"/>
        <v/>
      </c>
      <c r="BF162" s="29"/>
      <c r="BG162" s="30"/>
      <c r="BH162" s="26"/>
      <c r="BI162" s="28" t="str">
        <f t="shared" si="370"/>
        <v/>
      </c>
      <c r="BJ162" s="28"/>
      <c r="BK162" s="28" t="str">
        <f t="shared" si="371"/>
        <v/>
      </c>
      <c r="BL162" s="28"/>
      <c r="BM162" s="28" t="str">
        <f t="shared" si="372"/>
        <v/>
      </c>
      <c r="BN162" s="29"/>
      <c r="BO162" s="30"/>
      <c r="BP162" s="26"/>
      <c r="BQ162" s="28" t="str">
        <f t="shared" si="373"/>
        <v/>
      </c>
      <c r="BR162" s="28"/>
      <c r="BS162" s="28" t="str">
        <f t="shared" si="374"/>
        <v/>
      </c>
      <c r="BT162" s="28"/>
      <c r="BU162" s="28" t="str">
        <f t="shared" si="375"/>
        <v/>
      </c>
      <c r="BV162" s="29"/>
      <c r="BW162" s="30"/>
      <c r="BX162" s="31"/>
      <c r="BY162" s="28" t="str">
        <f t="shared" si="376"/>
        <v/>
      </c>
      <c r="BZ162" s="28"/>
      <c r="CA162" s="28" t="str">
        <f t="shared" si="377"/>
        <v/>
      </c>
      <c r="CB162" s="28"/>
      <c r="CC162" s="28" t="str">
        <f t="shared" si="378"/>
        <v/>
      </c>
      <c r="CD162" s="29"/>
      <c r="CE162" s="25"/>
      <c r="CF162" s="25"/>
      <c r="CG162" s="28">
        <f t="shared" si="379"/>
        <v>3</v>
      </c>
      <c r="CH162" s="28"/>
      <c r="CI162" s="28">
        <f t="shared" si="380"/>
        <v>0</v>
      </c>
      <c r="CJ162" s="28"/>
      <c r="CK162" s="28">
        <f t="shared" si="381"/>
        <v>3</v>
      </c>
      <c r="CL162" s="29"/>
    </row>
    <row r="163" spans="1:90" ht="19.5" customHeight="1" x14ac:dyDescent="0.25">
      <c r="A163" s="20">
        <v>33</v>
      </c>
      <c r="B163" s="20" t="s">
        <v>28</v>
      </c>
      <c r="C163" s="21" t="str">
        <f t="shared" si="382"/>
        <v>6 - L'HEBERGEMENT</v>
      </c>
      <c r="D163" s="5" t="str">
        <f t="shared" si="450"/>
        <v>L'aspect général intérieur du locatif</v>
      </c>
      <c r="E163" s="46"/>
      <c r="F163" s="15"/>
      <c r="G163" s="20">
        <f t="shared" si="451"/>
        <v>3</v>
      </c>
      <c r="H163" s="5" t="s">
        <v>136</v>
      </c>
      <c r="I163" s="23">
        <f>IF(G163&lt;&gt;"",MAX(I$1:I162)+1,"")</f>
        <v>134</v>
      </c>
      <c r="J163" s="252" t="s">
        <v>246</v>
      </c>
      <c r="K163" s="253">
        <v>3</v>
      </c>
      <c r="L163" s="254" t="s">
        <v>30</v>
      </c>
      <c r="M163" s="255"/>
      <c r="N163" s="256" t="str">
        <f t="shared" si="384"/>
        <v/>
      </c>
      <c r="O163" s="252"/>
      <c r="P163" s="351" t="s">
        <v>37</v>
      </c>
      <c r="Q163" s="23"/>
      <c r="R163" s="46"/>
      <c r="S163" s="26">
        <f t="shared" si="452"/>
        <v>3</v>
      </c>
      <c r="T163" s="26">
        <f t="shared" si="453"/>
        <v>1</v>
      </c>
      <c r="U163" s="26">
        <f t="shared" si="454"/>
        <v>3</v>
      </c>
      <c r="V163" s="26"/>
      <c r="W163" s="26">
        <f t="shared" si="455"/>
        <v>0</v>
      </c>
      <c r="X163" s="26"/>
      <c r="Y163" s="26">
        <f t="shared" si="456"/>
        <v>3</v>
      </c>
      <c r="Z163" s="26"/>
      <c r="AA163" s="27"/>
      <c r="AB163" s="27"/>
      <c r="AC163" s="28" t="str">
        <f t="shared" si="358"/>
        <v/>
      </c>
      <c r="AD163" s="28"/>
      <c r="AE163" s="28" t="str">
        <f t="shared" si="359"/>
        <v/>
      </c>
      <c r="AF163" s="28"/>
      <c r="AG163" s="28" t="str">
        <f t="shared" si="360"/>
        <v/>
      </c>
      <c r="AH163" s="29"/>
      <c r="AI163" s="30"/>
      <c r="AJ163" s="28"/>
      <c r="AK163" s="28" t="str">
        <f t="shared" si="361"/>
        <v/>
      </c>
      <c r="AL163" s="28"/>
      <c r="AM163" s="28" t="str">
        <f t="shared" si="362"/>
        <v/>
      </c>
      <c r="AN163" s="28"/>
      <c r="AO163" s="28" t="str">
        <f t="shared" si="363"/>
        <v/>
      </c>
      <c r="AP163" s="29"/>
      <c r="AQ163" s="30"/>
      <c r="AR163" s="28"/>
      <c r="AS163" s="28">
        <f t="shared" si="364"/>
        <v>3</v>
      </c>
      <c r="AT163" s="28"/>
      <c r="AU163" s="28">
        <f t="shared" si="365"/>
        <v>0</v>
      </c>
      <c r="AV163" s="28"/>
      <c r="AW163" s="28">
        <f t="shared" si="366"/>
        <v>3</v>
      </c>
      <c r="AX163" s="29"/>
      <c r="AY163" s="30"/>
      <c r="AZ163" s="28"/>
      <c r="BA163" s="28" t="str">
        <f t="shared" si="367"/>
        <v/>
      </c>
      <c r="BB163" s="28"/>
      <c r="BC163" s="28" t="str">
        <f t="shared" si="368"/>
        <v/>
      </c>
      <c r="BD163" s="28"/>
      <c r="BE163" s="28" t="str">
        <f t="shared" si="369"/>
        <v/>
      </c>
      <c r="BF163" s="29"/>
      <c r="BG163" s="30"/>
      <c r="BH163" s="26"/>
      <c r="BI163" s="28" t="str">
        <f t="shared" si="370"/>
        <v/>
      </c>
      <c r="BJ163" s="28"/>
      <c r="BK163" s="28" t="str">
        <f t="shared" si="371"/>
        <v/>
      </c>
      <c r="BL163" s="28"/>
      <c r="BM163" s="28" t="str">
        <f t="shared" si="372"/>
        <v/>
      </c>
      <c r="BN163" s="29"/>
      <c r="BO163" s="30"/>
      <c r="BP163" s="26"/>
      <c r="BQ163" s="28" t="str">
        <f t="shared" si="373"/>
        <v/>
      </c>
      <c r="BR163" s="28"/>
      <c r="BS163" s="28" t="str">
        <f t="shared" si="374"/>
        <v/>
      </c>
      <c r="BT163" s="28"/>
      <c r="BU163" s="28" t="str">
        <f t="shared" si="375"/>
        <v/>
      </c>
      <c r="BV163" s="29"/>
      <c r="BW163" s="30"/>
      <c r="BX163" s="31"/>
      <c r="BY163" s="28" t="str">
        <f t="shared" si="376"/>
        <v/>
      </c>
      <c r="BZ163" s="28"/>
      <c r="CA163" s="28" t="str">
        <f t="shared" si="377"/>
        <v/>
      </c>
      <c r="CB163" s="28"/>
      <c r="CC163" s="28" t="str">
        <f t="shared" si="378"/>
        <v/>
      </c>
      <c r="CD163" s="29"/>
      <c r="CE163" s="25"/>
      <c r="CF163" s="25"/>
      <c r="CG163" s="28">
        <f t="shared" si="379"/>
        <v>3</v>
      </c>
      <c r="CH163" s="28"/>
      <c r="CI163" s="28">
        <f t="shared" si="380"/>
        <v>0</v>
      </c>
      <c r="CJ163" s="28"/>
      <c r="CK163" s="28">
        <f t="shared" si="381"/>
        <v>3</v>
      </c>
      <c r="CL163" s="29"/>
    </row>
    <row r="164" spans="1:90" ht="19.5" customHeight="1" x14ac:dyDescent="0.25">
      <c r="A164" s="20">
        <v>31</v>
      </c>
      <c r="B164" s="20" t="s">
        <v>28</v>
      </c>
      <c r="C164" s="21" t="str">
        <f t="shared" si="382"/>
        <v>6 - L'HEBERGEMENT</v>
      </c>
      <c r="D164" s="5" t="str">
        <f t="shared" si="450"/>
        <v>L'aspect général intérieur du locatif</v>
      </c>
      <c r="E164" s="46"/>
      <c r="F164" s="15"/>
      <c r="G164" s="20">
        <f t="shared" si="451"/>
        <v>3</v>
      </c>
      <c r="H164" s="5" t="s">
        <v>136</v>
      </c>
      <c r="I164" s="23">
        <f>IF(G164&lt;&gt;"",MAX(I$1:I163)+1,"")</f>
        <v>135</v>
      </c>
      <c r="J164" s="252" t="s">
        <v>247</v>
      </c>
      <c r="K164" s="253">
        <v>9</v>
      </c>
      <c r="L164" s="254" t="s">
        <v>39</v>
      </c>
      <c r="M164" s="255"/>
      <c r="N164" s="256" t="str">
        <f t="shared" si="384"/>
        <v/>
      </c>
      <c r="O164" s="252"/>
      <c r="P164" s="351" t="s">
        <v>37</v>
      </c>
      <c r="Q164" s="23"/>
      <c r="R164" s="46"/>
      <c r="S164" s="26">
        <f t="shared" si="452"/>
        <v>9</v>
      </c>
      <c r="T164" s="26">
        <f t="shared" ref="T164:T169" si="457">IF(L164="Très Satisfaisant",1,IF(L164="Satisfaisant",0.75,IF(L164="Insatisfaisant",0.25,IF(L164="Très Insatisfaisant",0,IF(L164="Non Mesuré","",0)))))</f>
        <v>1</v>
      </c>
      <c r="U164" s="26">
        <f t="shared" si="454"/>
        <v>9</v>
      </c>
      <c r="V164" s="26"/>
      <c r="W164" s="26">
        <f t="shared" si="455"/>
        <v>0</v>
      </c>
      <c r="X164" s="26"/>
      <c r="Y164" s="26">
        <f t="shared" si="456"/>
        <v>9</v>
      </c>
      <c r="Z164" s="26"/>
      <c r="AA164" s="27"/>
      <c r="AB164" s="27"/>
      <c r="AC164" s="28" t="str">
        <f t="shared" si="358"/>
        <v/>
      </c>
      <c r="AD164" s="28"/>
      <c r="AE164" s="28" t="str">
        <f t="shared" si="359"/>
        <v/>
      </c>
      <c r="AF164" s="28"/>
      <c r="AG164" s="28" t="str">
        <f t="shared" si="360"/>
        <v/>
      </c>
      <c r="AH164" s="29"/>
      <c r="AI164" s="30"/>
      <c r="AJ164" s="28"/>
      <c r="AK164" s="28" t="str">
        <f t="shared" si="361"/>
        <v/>
      </c>
      <c r="AL164" s="28"/>
      <c r="AM164" s="28" t="str">
        <f t="shared" si="362"/>
        <v/>
      </c>
      <c r="AN164" s="28"/>
      <c r="AO164" s="28" t="str">
        <f t="shared" si="363"/>
        <v/>
      </c>
      <c r="AP164" s="29"/>
      <c r="AQ164" s="30"/>
      <c r="AR164" s="28"/>
      <c r="AS164" s="28">
        <f t="shared" si="364"/>
        <v>9</v>
      </c>
      <c r="AT164" s="28"/>
      <c r="AU164" s="28">
        <f t="shared" si="365"/>
        <v>0</v>
      </c>
      <c r="AV164" s="28"/>
      <c r="AW164" s="28">
        <f t="shared" si="366"/>
        <v>9</v>
      </c>
      <c r="AX164" s="29"/>
      <c r="AY164" s="30"/>
      <c r="AZ164" s="28"/>
      <c r="BA164" s="28" t="str">
        <f t="shared" si="367"/>
        <v/>
      </c>
      <c r="BB164" s="28"/>
      <c r="BC164" s="28" t="str">
        <f t="shared" si="368"/>
        <v/>
      </c>
      <c r="BD164" s="28"/>
      <c r="BE164" s="28" t="str">
        <f t="shared" si="369"/>
        <v/>
      </c>
      <c r="BF164" s="29"/>
      <c r="BG164" s="30"/>
      <c r="BH164" s="26"/>
      <c r="BI164" s="28" t="str">
        <f t="shared" si="370"/>
        <v/>
      </c>
      <c r="BJ164" s="28"/>
      <c r="BK164" s="28" t="str">
        <f t="shared" si="371"/>
        <v/>
      </c>
      <c r="BL164" s="28"/>
      <c r="BM164" s="28" t="str">
        <f t="shared" si="372"/>
        <v/>
      </c>
      <c r="BN164" s="29"/>
      <c r="BO164" s="30"/>
      <c r="BP164" s="26"/>
      <c r="BQ164" s="28">
        <f t="shared" si="373"/>
        <v>9</v>
      </c>
      <c r="BR164" s="28"/>
      <c r="BS164" s="28">
        <f t="shared" si="374"/>
        <v>0</v>
      </c>
      <c r="BT164" s="28"/>
      <c r="BU164" s="28">
        <f t="shared" si="375"/>
        <v>9</v>
      </c>
      <c r="BV164" s="29"/>
      <c r="BW164" s="30"/>
      <c r="BX164" s="31"/>
      <c r="BY164" s="28" t="str">
        <f t="shared" si="376"/>
        <v/>
      </c>
      <c r="BZ164" s="28"/>
      <c r="CA164" s="28" t="str">
        <f t="shared" si="377"/>
        <v/>
      </c>
      <c r="CB164" s="28"/>
      <c r="CC164" s="28" t="str">
        <f t="shared" si="378"/>
        <v/>
      </c>
      <c r="CD164" s="29"/>
      <c r="CE164" s="25"/>
      <c r="CF164" s="25"/>
      <c r="CG164" s="28" t="str">
        <f t="shared" si="379"/>
        <v/>
      </c>
      <c r="CH164" s="28"/>
      <c r="CI164" s="28" t="str">
        <f t="shared" si="380"/>
        <v/>
      </c>
      <c r="CJ164" s="28"/>
      <c r="CK164" s="28" t="str">
        <f t="shared" si="381"/>
        <v/>
      </c>
      <c r="CL164" s="29"/>
    </row>
    <row r="165" spans="1:90" ht="19.5" customHeight="1" x14ac:dyDescent="0.25">
      <c r="A165" s="20">
        <v>32</v>
      </c>
      <c r="B165" s="2" t="s">
        <v>36</v>
      </c>
      <c r="C165" s="21" t="str">
        <f t="shared" si="382"/>
        <v>6 - L'HEBERGEMENT</v>
      </c>
      <c r="D165" s="5" t="str">
        <f t="shared" si="450"/>
        <v>L'aspect général intérieur du locatif</v>
      </c>
      <c r="E165" s="46"/>
      <c r="F165" s="15"/>
      <c r="G165" s="20">
        <f t="shared" si="451"/>
        <v>3</v>
      </c>
      <c r="H165" s="5" t="s">
        <v>136</v>
      </c>
      <c r="I165" s="23">
        <f>IF(G165&lt;&gt;"",MAX(I$1:I164)+1,"")</f>
        <v>136</v>
      </c>
      <c r="J165" s="252" t="s">
        <v>248</v>
      </c>
      <c r="K165" s="253">
        <v>9</v>
      </c>
      <c r="L165" s="254" t="s">
        <v>39</v>
      </c>
      <c r="M165" s="255"/>
      <c r="N165" s="256" t="str">
        <f t="shared" si="384"/>
        <v/>
      </c>
      <c r="O165" s="252"/>
      <c r="P165" s="351" t="s">
        <v>37</v>
      </c>
      <c r="Q165" s="23"/>
      <c r="R165" s="46"/>
      <c r="S165" s="26">
        <f t="shared" si="452"/>
        <v>9</v>
      </c>
      <c r="T165" s="26">
        <f t="shared" si="457"/>
        <v>1</v>
      </c>
      <c r="U165" s="26">
        <f t="shared" si="454"/>
        <v>9</v>
      </c>
      <c r="V165" s="26"/>
      <c r="W165" s="26">
        <f t="shared" si="455"/>
        <v>0</v>
      </c>
      <c r="X165" s="26"/>
      <c r="Y165" s="26">
        <f t="shared" si="456"/>
        <v>9</v>
      </c>
      <c r="Z165" s="60"/>
      <c r="AA165" s="63"/>
      <c r="AB165" s="63"/>
      <c r="AC165" s="28" t="str">
        <f t="shared" si="358"/>
        <v/>
      </c>
      <c r="AD165" s="28"/>
      <c r="AE165" s="28" t="str">
        <f t="shared" si="359"/>
        <v/>
      </c>
      <c r="AF165" s="28"/>
      <c r="AG165" s="28" t="str">
        <f t="shared" si="360"/>
        <v/>
      </c>
      <c r="AH165" s="29"/>
      <c r="AI165" s="30"/>
      <c r="AJ165" s="28"/>
      <c r="AK165" s="28" t="str">
        <f t="shared" si="361"/>
        <v/>
      </c>
      <c r="AL165" s="28"/>
      <c r="AM165" s="28" t="str">
        <f t="shared" si="362"/>
        <v/>
      </c>
      <c r="AN165" s="28"/>
      <c r="AO165" s="28" t="str">
        <f t="shared" si="363"/>
        <v/>
      </c>
      <c r="AP165" s="29"/>
      <c r="AQ165" s="30"/>
      <c r="AR165" s="28"/>
      <c r="AS165" s="28">
        <f t="shared" si="364"/>
        <v>9</v>
      </c>
      <c r="AT165" s="28"/>
      <c r="AU165" s="28">
        <f t="shared" si="365"/>
        <v>0</v>
      </c>
      <c r="AV165" s="28"/>
      <c r="AW165" s="28">
        <f t="shared" si="366"/>
        <v>9</v>
      </c>
      <c r="AX165" s="29"/>
      <c r="AY165" s="30"/>
      <c r="AZ165" s="28"/>
      <c r="BA165" s="28" t="str">
        <f t="shared" si="367"/>
        <v/>
      </c>
      <c r="BB165" s="28"/>
      <c r="BC165" s="28" t="str">
        <f t="shared" si="368"/>
        <v/>
      </c>
      <c r="BD165" s="28"/>
      <c r="BE165" s="28" t="str">
        <f t="shared" si="369"/>
        <v/>
      </c>
      <c r="BF165" s="29"/>
      <c r="BG165" s="30"/>
      <c r="BH165" s="26"/>
      <c r="BI165" s="28" t="str">
        <f t="shared" si="370"/>
        <v/>
      </c>
      <c r="BJ165" s="28"/>
      <c r="BK165" s="28" t="str">
        <f t="shared" si="371"/>
        <v/>
      </c>
      <c r="BL165" s="28"/>
      <c r="BM165" s="28" t="str">
        <f t="shared" si="372"/>
        <v/>
      </c>
      <c r="BN165" s="29"/>
      <c r="BO165" s="30"/>
      <c r="BP165" s="26"/>
      <c r="BQ165" s="28" t="str">
        <f t="shared" si="373"/>
        <v/>
      </c>
      <c r="BR165" s="28"/>
      <c r="BS165" s="28" t="str">
        <f t="shared" si="374"/>
        <v/>
      </c>
      <c r="BT165" s="28"/>
      <c r="BU165" s="28" t="str">
        <f t="shared" si="375"/>
        <v/>
      </c>
      <c r="BV165" s="29"/>
      <c r="BW165" s="30"/>
      <c r="BX165" s="31"/>
      <c r="BY165" s="28">
        <f t="shared" si="376"/>
        <v>9</v>
      </c>
      <c r="BZ165" s="28"/>
      <c r="CA165" s="28">
        <f t="shared" si="377"/>
        <v>0</v>
      </c>
      <c r="CB165" s="28"/>
      <c r="CC165" s="28">
        <f t="shared" si="378"/>
        <v>9</v>
      </c>
      <c r="CD165" s="29"/>
      <c r="CE165" s="25"/>
      <c r="CF165" s="25"/>
      <c r="CG165" s="28" t="str">
        <f t="shared" si="379"/>
        <v/>
      </c>
      <c r="CH165" s="28"/>
      <c r="CI165" s="28" t="str">
        <f t="shared" si="380"/>
        <v/>
      </c>
      <c r="CJ165" s="28"/>
      <c r="CK165" s="28" t="str">
        <f t="shared" si="381"/>
        <v/>
      </c>
      <c r="CL165" s="29"/>
    </row>
    <row r="166" spans="1:90" ht="36" customHeight="1" x14ac:dyDescent="0.25">
      <c r="A166" s="2">
        <v>31</v>
      </c>
      <c r="B166" s="2" t="s">
        <v>28</v>
      </c>
      <c r="C166" s="21" t="str">
        <f t="shared" si="382"/>
        <v>6 - L'HEBERGEMENT</v>
      </c>
      <c r="D166" s="5" t="str">
        <f t="shared" si="450"/>
        <v>L'aspect général intérieur du locatif</v>
      </c>
      <c r="E166" s="1"/>
      <c r="F166" s="15"/>
      <c r="G166" s="20">
        <f t="shared" si="451"/>
        <v>3</v>
      </c>
      <c r="H166" s="5" t="s">
        <v>136</v>
      </c>
      <c r="I166" s="23">
        <f>IF(G166&lt;&gt;"",MAX(I$1:I165)+1,"")</f>
        <v>137</v>
      </c>
      <c r="J166" s="252" t="s">
        <v>249</v>
      </c>
      <c r="K166" s="253">
        <v>3</v>
      </c>
      <c r="L166" s="254" t="s">
        <v>39</v>
      </c>
      <c r="M166" s="255"/>
      <c r="N166" s="256" t="str">
        <f t="shared" si="384"/>
        <v/>
      </c>
      <c r="O166" s="252" t="s">
        <v>733</v>
      </c>
      <c r="P166" s="351" t="s">
        <v>37</v>
      </c>
      <c r="Q166" s="67"/>
      <c r="R166" s="1"/>
      <c r="S166" s="26">
        <f t="shared" si="452"/>
        <v>3</v>
      </c>
      <c r="T166" s="26">
        <f t="shared" si="457"/>
        <v>1</v>
      </c>
      <c r="U166" s="26">
        <f t="shared" si="454"/>
        <v>3</v>
      </c>
      <c r="V166" s="26"/>
      <c r="W166" s="26">
        <f t="shared" si="455"/>
        <v>0</v>
      </c>
      <c r="X166" s="26"/>
      <c r="Y166" s="26">
        <f t="shared" si="456"/>
        <v>3</v>
      </c>
      <c r="Z166" s="62"/>
      <c r="AA166" s="61"/>
      <c r="AB166" s="61"/>
      <c r="AC166" s="28" t="str">
        <f t="shared" si="358"/>
        <v/>
      </c>
      <c r="AD166" s="28"/>
      <c r="AE166" s="28" t="str">
        <f t="shared" si="359"/>
        <v/>
      </c>
      <c r="AF166" s="28"/>
      <c r="AG166" s="28" t="str">
        <f t="shared" si="360"/>
        <v/>
      </c>
      <c r="AH166" s="29"/>
      <c r="AI166" s="30"/>
      <c r="AJ166" s="28"/>
      <c r="AK166" s="28" t="str">
        <f t="shared" si="361"/>
        <v/>
      </c>
      <c r="AL166" s="28"/>
      <c r="AM166" s="28" t="str">
        <f t="shared" si="362"/>
        <v/>
      </c>
      <c r="AN166" s="28"/>
      <c r="AO166" s="28" t="str">
        <f t="shared" si="363"/>
        <v/>
      </c>
      <c r="AP166" s="29"/>
      <c r="AQ166" s="30"/>
      <c r="AR166" s="28"/>
      <c r="AS166" s="28">
        <f t="shared" si="364"/>
        <v>3</v>
      </c>
      <c r="AT166" s="28"/>
      <c r="AU166" s="28">
        <f t="shared" si="365"/>
        <v>0</v>
      </c>
      <c r="AV166" s="28"/>
      <c r="AW166" s="28">
        <f t="shared" si="366"/>
        <v>3</v>
      </c>
      <c r="AX166" s="29"/>
      <c r="AY166" s="30"/>
      <c r="AZ166" s="28"/>
      <c r="BA166" s="28" t="str">
        <f t="shared" si="367"/>
        <v/>
      </c>
      <c r="BB166" s="28"/>
      <c r="BC166" s="28" t="str">
        <f t="shared" si="368"/>
        <v/>
      </c>
      <c r="BD166" s="28"/>
      <c r="BE166" s="28" t="str">
        <f t="shared" si="369"/>
        <v/>
      </c>
      <c r="BF166" s="29"/>
      <c r="BG166" s="30"/>
      <c r="BH166" s="26"/>
      <c r="BI166" s="28" t="str">
        <f t="shared" si="370"/>
        <v/>
      </c>
      <c r="BJ166" s="28"/>
      <c r="BK166" s="28" t="str">
        <f t="shared" si="371"/>
        <v/>
      </c>
      <c r="BL166" s="28"/>
      <c r="BM166" s="28" t="str">
        <f t="shared" si="372"/>
        <v/>
      </c>
      <c r="BN166" s="29"/>
      <c r="BO166" s="30"/>
      <c r="BP166" s="26"/>
      <c r="BQ166" s="28">
        <f t="shared" si="373"/>
        <v>3</v>
      </c>
      <c r="BR166" s="28"/>
      <c r="BS166" s="28">
        <f t="shared" si="374"/>
        <v>0</v>
      </c>
      <c r="BT166" s="28"/>
      <c r="BU166" s="28">
        <f t="shared" si="375"/>
        <v>3</v>
      </c>
      <c r="BV166" s="29"/>
      <c r="BW166" s="30"/>
      <c r="BX166" s="31"/>
      <c r="BY166" s="28" t="str">
        <f t="shared" si="376"/>
        <v/>
      </c>
      <c r="BZ166" s="28"/>
      <c r="CA166" s="28" t="str">
        <f t="shared" si="377"/>
        <v/>
      </c>
      <c r="CB166" s="28"/>
      <c r="CC166" s="28" t="str">
        <f t="shared" si="378"/>
        <v/>
      </c>
      <c r="CD166" s="29"/>
      <c r="CE166" s="25"/>
      <c r="CF166" s="25"/>
      <c r="CG166" s="28" t="str">
        <f t="shared" si="379"/>
        <v/>
      </c>
      <c r="CH166" s="28"/>
      <c r="CI166" s="28" t="str">
        <f t="shared" si="380"/>
        <v/>
      </c>
      <c r="CJ166" s="28"/>
      <c r="CK166" s="28" t="str">
        <f t="shared" si="381"/>
        <v/>
      </c>
      <c r="CL166" s="29"/>
    </row>
    <row r="167" spans="1:90" ht="39.75" customHeight="1" x14ac:dyDescent="0.25">
      <c r="A167" s="20">
        <v>32</v>
      </c>
      <c r="B167" s="20" t="s">
        <v>36</v>
      </c>
      <c r="C167" s="21" t="str">
        <f t="shared" si="382"/>
        <v>6 - L'HEBERGEMENT</v>
      </c>
      <c r="D167" s="5" t="str">
        <f t="shared" si="450"/>
        <v>L'aspect général intérieur du locatif</v>
      </c>
      <c r="E167" s="46"/>
      <c r="F167" s="15"/>
      <c r="G167" s="20">
        <f t="shared" si="451"/>
        <v>3</v>
      </c>
      <c r="H167" s="5" t="s">
        <v>136</v>
      </c>
      <c r="I167" s="23">
        <f>IF(G167&lt;&gt;"",MAX(I$1:I166)+1,"")</f>
        <v>138</v>
      </c>
      <c r="J167" s="252" t="s">
        <v>250</v>
      </c>
      <c r="K167" s="253">
        <v>3</v>
      </c>
      <c r="L167" s="254" t="s">
        <v>39</v>
      </c>
      <c r="M167" s="255"/>
      <c r="N167" s="256" t="str">
        <f t="shared" si="384"/>
        <v/>
      </c>
      <c r="O167" s="252" t="s">
        <v>251</v>
      </c>
      <c r="P167" s="351" t="s">
        <v>37</v>
      </c>
      <c r="Q167" s="23"/>
      <c r="R167" s="46"/>
      <c r="S167" s="26">
        <f t="shared" si="452"/>
        <v>3</v>
      </c>
      <c r="T167" s="26">
        <f t="shared" si="457"/>
        <v>1</v>
      </c>
      <c r="U167" s="26">
        <f t="shared" si="454"/>
        <v>3</v>
      </c>
      <c r="V167" s="26"/>
      <c r="W167" s="26">
        <f t="shared" si="455"/>
        <v>0</v>
      </c>
      <c r="X167" s="26"/>
      <c r="Y167" s="26">
        <f t="shared" si="456"/>
        <v>3</v>
      </c>
      <c r="Z167" s="26"/>
      <c r="AA167" s="27"/>
      <c r="AB167" s="27"/>
      <c r="AC167" s="28" t="str">
        <f t="shared" si="358"/>
        <v/>
      </c>
      <c r="AD167" s="28"/>
      <c r="AE167" s="28" t="str">
        <f t="shared" si="359"/>
        <v/>
      </c>
      <c r="AF167" s="28"/>
      <c r="AG167" s="28" t="str">
        <f t="shared" si="360"/>
        <v/>
      </c>
      <c r="AH167" s="29"/>
      <c r="AI167" s="30"/>
      <c r="AJ167" s="28"/>
      <c r="AK167" s="28" t="str">
        <f t="shared" si="361"/>
        <v/>
      </c>
      <c r="AL167" s="28"/>
      <c r="AM167" s="28" t="str">
        <f t="shared" si="362"/>
        <v/>
      </c>
      <c r="AN167" s="28"/>
      <c r="AO167" s="28" t="str">
        <f t="shared" si="363"/>
        <v/>
      </c>
      <c r="AP167" s="29"/>
      <c r="AQ167" s="30"/>
      <c r="AR167" s="28"/>
      <c r="AS167" s="28">
        <f t="shared" si="364"/>
        <v>3</v>
      </c>
      <c r="AT167" s="28"/>
      <c r="AU167" s="28">
        <f t="shared" si="365"/>
        <v>0</v>
      </c>
      <c r="AV167" s="28"/>
      <c r="AW167" s="28">
        <f t="shared" si="366"/>
        <v>3</v>
      </c>
      <c r="AX167" s="29"/>
      <c r="AY167" s="30"/>
      <c r="AZ167" s="28"/>
      <c r="BA167" s="28" t="str">
        <f t="shared" si="367"/>
        <v/>
      </c>
      <c r="BB167" s="28"/>
      <c r="BC167" s="28" t="str">
        <f t="shared" si="368"/>
        <v/>
      </c>
      <c r="BD167" s="28"/>
      <c r="BE167" s="28" t="str">
        <f t="shared" si="369"/>
        <v/>
      </c>
      <c r="BF167" s="29"/>
      <c r="BG167" s="30"/>
      <c r="BH167" s="26"/>
      <c r="BI167" s="28" t="str">
        <f t="shared" si="370"/>
        <v/>
      </c>
      <c r="BJ167" s="28"/>
      <c r="BK167" s="28" t="str">
        <f t="shared" si="371"/>
        <v/>
      </c>
      <c r="BL167" s="28"/>
      <c r="BM167" s="28" t="str">
        <f t="shared" si="372"/>
        <v/>
      </c>
      <c r="BN167" s="29"/>
      <c r="BO167" s="30"/>
      <c r="BP167" s="26"/>
      <c r="BQ167" s="28" t="str">
        <f t="shared" si="373"/>
        <v/>
      </c>
      <c r="BR167" s="28"/>
      <c r="BS167" s="28" t="str">
        <f t="shared" si="374"/>
        <v/>
      </c>
      <c r="BT167" s="28"/>
      <c r="BU167" s="28" t="str">
        <f t="shared" si="375"/>
        <v/>
      </c>
      <c r="BV167" s="29"/>
      <c r="BW167" s="30"/>
      <c r="BX167" s="31"/>
      <c r="BY167" s="28">
        <f t="shared" si="376"/>
        <v>3</v>
      </c>
      <c r="BZ167" s="28"/>
      <c r="CA167" s="28">
        <f t="shared" si="377"/>
        <v>0</v>
      </c>
      <c r="CB167" s="28"/>
      <c r="CC167" s="28">
        <f t="shared" si="378"/>
        <v>3</v>
      </c>
      <c r="CD167" s="29"/>
      <c r="CE167" s="25"/>
      <c r="CF167" s="25"/>
      <c r="CG167" s="28" t="str">
        <f t="shared" si="379"/>
        <v/>
      </c>
      <c r="CH167" s="28"/>
      <c r="CI167" s="28" t="str">
        <f t="shared" si="380"/>
        <v/>
      </c>
      <c r="CJ167" s="28"/>
      <c r="CK167" s="28" t="str">
        <f t="shared" si="381"/>
        <v/>
      </c>
      <c r="CL167" s="29"/>
    </row>
    <row r="168" spans="1:90" ht="19.5" customHeight="1" x14ac:dyDescent="0.25">
      <c r="A168" s="20">
        <v>31</v>
      </c>
      <c r="B168" s="20" t="s">
        <v>28</v>
      </c>
      <c r="C168" s="21" t="str">
        <f t="shared" si="382"/>
        <v>6 - L'HEBERGEMENT</v>
      </c>
      <c r="D168" s="5" t="str">
        <f t="shared" si="450"/>
        <v>L'aspect général intérieur du locatif</v>
      </c>
      <c r="E168" s="46"/>
      <c r="F168" s="15"/>
      <c r="G168" s="20">
        <f t="shared" si="451"/>
        <v>3</v>
      </c>
      <c r="H168" s="5" t="s">
        <v>136</v>
      </c>
      <c r="I168" s="23">
        <f>IF(G168&lt;&gt;"",MAX(I$1:I167)+1,"")</f>
        <v>139</v>
      </c>
      <c r="J168" s="252" t="s">
        <v>252</v>
      </c>
      <c r="K168" s="253">
        <v>3</v>
      </c>
      <c r="L168" s="254" t="s">
        <v>39</v>
      </c>
      <c r="M168" s="255"/>
      <c r="N168" s="256" t="str">
        <f t="shared" si="384"/>
        <v/>
      </c>
      <c r="O168" s="252"/>
      <c r="P168" s="351" t="s">
        <v>37</v>
      </c>
      <c r="Q168" s="23"/>
      <c r="R168" s="46"/>
      <c r="S168" s="26">
        <f t="shared" si="452"/>
        <v>3</v>
      </c>
      <c r="T168" s="26">
        <f t="shared" si="457"/>
        <v>1</v>
      </c>
      <c r="U168" s="26">
        <f t="shared" si="454"/>
        <v>3</v>
      </c>
      <c r="V168" s="26"/>
      <c r="W168" s="26">
        <f t="shared" si="455"/>
        <v>0</v>
      </c>
      <c r="X168" s="26"/>
      <c r="Y168" s="26">
        <f t="shared" si="456"/>
        <v>3</v>
      </c>
      <c r="Z168" s="26"/>
      <c r="AA168" s="27"/>
      <c r="AB168" s="27"/>
      <c r="AC168" s="28" t="str">
        <f t="shared" si="358"/>
        <v/>
      </c>
      <c r="AD168" s="28"/>
      <c r="AE168" s="28" t="str">
        <f t="shared" si="359"/>
        <v/>
      </c>
      <c r="AF168" s="28"/>
      <c r="AG168" s="28" t="str">
        <f t="shared" si="360"/>
        <v/>
      </c>
      <c r="AH168" s="29"/>
      <c r="AI168" s="30"/>
      <c r="AJ168" s="28"/>
      <c r="AK168" s="28" t="str">
        <f t="shared" si="361"/>
        <v/>
      </c>
      <c r="AL168" s="28"/>
      <c r="AM168" s="28" t="str">
        <f t="shared" si="362"/>
        <v/>
      </c>
      <c r="AN168" s="28"/>
      <c r="AO168" s="28" t="str">
        <f t="shared" si="363"/>
        <v/>
      </c>
      <c r="AP168" s="29"/>
      <c r="AQ168" s="30"/>
      <c r="AR168" s="28"/>
      <c r="AS168" s="28">
        <f t="shared" si="364"/>
        <v>3</v>
      </c>
      <c r="AT168" s="28"/>
      <c r="AU168" s="28">
        <f t="shared" si="365"/>
        <v>0</v>
      </c>
      <c r="AV168" s="28"/>
      <c r="AW168" s="28">
        <f t="shared" si="366"/>
        <v>3</v>
      </c>
      <c r="AX168" s="29"/>
      <c r="AY168" s="30"/>
      <c r="AZ168" s="28"/>
      <c r="BA168" s="28" t="str">
        <f t="shared" si="367"/>
        <v/>
      </c>
      <c r="BB168" s="28"/>
      <c r="BC168" s="28" t="str">
        <f t="shared" si="368"/>
        <v/>
      </c>
      <c r="BD168" s="28"/>
      <c r="BE168" s="28" t="str">
        <f t="shared" si="369"/>
        <v/>
      </c>
      <c r="BF168" s="29"/>
      <c r="BG168" s="30"/>
      <c r="BH168" s="26"/>
      <c r="BI168" s="28" t="str">
        <f t="shared" si="370"/>
        <v/>
      </c>
      <c r="BJ168" s="28"/>
      <c r="BK168" s="28" t="str">
        <f t="shared" si="371"/>
        <v/>
      </c>
      <c r="BL168" s="28"/>
      <c r="BM168" s="28" t="str">
        <f t="shared" si="372"/>
        <v/>
      </c>
      <c r="BN168" s="29"/>
      <c r="BO168" s="30"/>
      <c r="BP168" s="26"/>
      <c r="BQ168" s="28">
        <f t="shared" si="373"/>
        <v>3</v>
      </c>
      <c r="BR168" s="28"/>
      <c r="BS168" s="28">
        <f t="shared" si="374"/>
        <v>0</v>
      </c>
      <c r="BT168" s="28"/>
      <c r="BU168" s="28">
        <f t="shared" si="375"/>
        <v>3</v>
      </c>
      <c r="BV168" s="29"/>
      <c r="BW168" s="30"/>
      <c r="BX168" s="31"/>
      <c r="BY168" s="28" t="str">
        <f t="shared" si="376"/>
        <v/>
      </c>
      <c r="BZ168" s="28"/>
      <c r="CA168" s="28" t="str">
        <f t="shared" si="377"/>
        <v/>
      </c>
      <c r="CB168" s="28"/>
      <c r="CC168" s="28" t="str">
        <f t="shared" si="378"/>
        <v/>
      </c>
      <c r="CD168" s="29"/>
      <c r="CE168" s="25"/>
      <c r="CF168" s="25"/>
      <c r="CG168" s="28" t="str">
        <f t="shared" si="379"/>
        <v/>
      </c>
      <c r="CH168" s="28"/>
      <c r="CI168" s="28" t="str">
        <f t="shared" si="380"/>
        <v/>
      </c>
      <c r="CJ168" s="28"/>
      <c r="CK168" s="28" t="str">
        <f t="shared" si="381"/>
        <v/>
      </c>
      <c r="CL168" s="29"/>
    </row>
    <row r="169" spans="1:90" ht="19.5" customHeight="1" x14ac:dyDescent="0.25">
      <c r="A169" s="20">
        <v>32</v>
      </c>
      <c r="B169" s="20" t="s">
        <v>36</v>
      </c>
      <c r="C169" s="21" t="str">
        <f t="shared" si="382"/>
        <v>6 - L'HEBERGEMENT</v>
      </c>
      <c r="D169" s="5" t="str">
        <f t="shared" si="450"/>
        <v>L'aspect général intérieur du locatif</v>
      </c>
      <c r="E169" s="46"/>
      <c r="F169" s="15"/>
      <c r="G169" s="20">
        <f t="shared" si="451"/>
        <v>3</v>
      </c>
      <c r="H169" s="5" t="s">
        <v>136</v>
      </c>
      <c r="I169" s="23">
        <f>IF(G169&lt;&gt;"",MAX(I$1:I168)+1,"")</f>
        <v>140</v>
      </c>
      <c r="J169" s="252" t="s">
        <v>253</v>
      </c>
      <c r="K169" s="253">
        <v>3</v>
      </c>
      <c r="L169" s="254" t="s">
        <v>39</v>
      </c>
      <c r="M169" s="255"/>
      <c r="N169" s="256" t="str">
        <f t="shared" si="384"/>
        <v/>
      </c>
      <c r="O169" s="252"/>
      <c r="P169" s="351" t="s">
        <v>37</v>
      </c>
      <c r="Q169" s="23"/>
      <c r="R169" s="46"/>
      <c r="S169" s="26">
        <f t="shared" si="452"/>
        <v>3</v>
      </c>
      <c r="T169" s="26">
        <f t="shared" si="457"/>
        <v>1</v>
      </c>
      <c r="U169" s="26">
        <f t="shared" si="454"/>
        <v>3</v>
      </c>
      <c r="V169" s="26"/>
      <c r="W169" s="26">
        <f t="shared" si="455"/>
        <v>0</v>
      </c>
      <c r="X169" s="26"/>
      <c r="Y169" s="26">
        <f t="shared" si="456"/>
        <v>3</v>
      </c>
      <c r="Z169" s="26"/>
      <c r="AA169" s="27"/>
      <c r="AB169" s="27"/>
      <c r="AC169" s="28" t="str">
        <f t="shared" si="358"/>
        <v/>
      </c>
      <c r="AD169" s="28"/>
      <c r="AE169" s="28" t="str">
        <f t="shared" si="359"/>
        <v/>
      </c>
      <c r="AF169" s="28"/>
      <c r="AG169" s="28" t="str">
        <f t="shared" si="360"/>
        <v/>
      </c>
      <c r="AH169" s="29"/>
      <c r="AI169" s="30"/>
      <c r="AJ169" s="28"/>
      <c r="AK169" s="28" t="str">
        <f t="shared" si="361"/>
        <v/>
      </c>
      <c r="AL169" s="28"/>
      <c r="AM169" s="28" t="str">
        <f t="shared" si="362"/>
        <v/>
      </c>
      <c r="AN169" s="28"/>
      <c r="AO169" s="28" t="str">
        <f t="shared" si="363"/>
        <v/>
      </c>
      <c r="AP169" s="29"/>
      <c r="AQ169" s="30"/>
      <c r="AR169" s="28"/>
      <c r="AS169" s="28">
        <f t="shared" si="364"/>
        <v>3</v>
      </c>
      <c r="AT169" s="28"/>
      <c r="AU169" s="28">
        <f t="shared" si="365"/>
        <v>0</v>
      </c>
      <c r="AV169" s="28"/>
      <c r="AW169" s="28">
        <f t="shared" si="366"/>
        <v>3</v>
      </c>
      <c r="AX169" s="29"/>
      <c r="AY169" s="30"/>
      <c r="AZ169" s="28"/>
      <c r="BA169" s="28" t="str">
        <f t="shared" si="367"/>
        <v/>
      </c>
      <c r="BB169" s="28"/>
      <c r="BC169" s="28" t="str">
        <f t="shared" si="368"/>
        <v/>
      </c>
      <c r="BD169" s="28"/>
      <c r="BE169" s="28" t="str">
        <f t="shared" si="369"/>
        <v/>
      </c>
      <c r="BF169" s="29"/>
      <c r="BG169" s="30"/>
      <c r="BH169" s="26"/>
      <c r="BI169" s="28" t="str">
        <f t="shared" si="370"/>
        <v/>
      </c>
      <c r="BJ169" s="28"/>
      <c r="BK169" s="28" t="str">
        <f t="shared" si="371"/>
        <v/>
      </c>
      <c r="BL169" s="28"/>
      <c r="BM169" s="28" t="str">
        <f t="shared" si="372"/>
        <v/>
      </c>
      <c r="BN169" s="29"/>
      <c r="BO169" s="30"/>
      <c r="BP169" s="26"/>
      <c r="BQ169" s="28" t="str">
        <f t="shared" si="373"/>
        <v/>
      </c>
      <c r="BR169" s="28"/>
      <c r="BS169" s="28" t="str">
        <f t="shared" si="374"/>
        <v/>
      </c>
      <c r="BT169" s="28"/>
      <c r="BU169" s="28" t="str">
        <f t="shared" si="375"/>
        <v/>
      </c>
      <c r="BV169" s="29"/>
      <c r="BW169" s="30"/>
      <c r="BX169" s="31"/>
      <c r="BY169" s="28">
        <f t="shared" si="376"/>
        <v>3</v>
      </c>
      <c r="BZ169" s="28"/>
      <c r="CA169" s="28">
        <f t="shared" si="377"/>
        <v>0</v>
      </c>
      <c r="CB169" s="28"/>
      <c r="CC169" s="28">
        <f t="shared" si="378"/>
        <v>3</v>
      </c>
      <c r="CD169" s="29"/>
      <c r="CE169" s="25"/>
      <c r="CF169" s="25"/>
      <c r="CG169" s="28" t="str">
        <f t="shared" si="379"/>
        <v/>
      </c>
      <c r="CH169" s="28"/>
      <c r="CI169" s="28" t="str">
        <f t="shared" si="380"/>
        <v/>
      </c>
      <c r="CJ169" s="28"/>
      <c r="CK169" s="28" t="str">
        <f t="shared" si="381"/>
        <v/>
      </c>
      <c r="CL169" s="29"/>
    </row>
    <row r="170" spans="1:90" ht="19.5" customHeight="1" x14ac:dyDescent="0.25">
      <c r="A170" s="20">
        <v>33</v>
      </c>
      <c r="B170" s="20" t="s">
        <v>28</v>
      </c>
      <c r="C170" s="21" t="str">
        <f t="shared" si="382"/>
        <v>6 - L'HEBERGEMENT</v>
      </c>
      <c r="D170" s="5" t="str">
        <f t="shared" si="450"/>
        <v>L'aspect général intérieur du locatif</v>
      </c>
      <c r="E170" s="46"/>
      <c r="F170" s="15"/>
      <c r="G170" s="20">
        <f t="shared" si="451"/>
        <v>3</v>
      </c>
      <c r="H170" s="5" t="s">
        <v>136</v>
      </c>
      <c r="I170" s="23">
        <f>IF(G170&lt;&gt;"",MAX(I$1:I169)+1,"")</f>
        <v>141</v>
      </c>
      <c r="J170" s="247" t="s">
        <v>254</v>
      </c>
      <c r="K170" s="248">
        <v>3</v>
      </c>
      <c r="L170" s="249" t="s">
        <v>30</v>
      </c>
      <c r="M170" s="250"/>
      <c r="N170" s="251" t="str">
        <f t="shared" si="384"/>
        <v/>
      </c>
      <c r="O170" s="247" t="s">
        <v>255</v>
      </c>
      <c r="P170" s="348" t="s">
        <v>37</v>
      </c>
      <c r="Q170" s="23"/>
      <c r="R170" s="46"/>
      <c r="S170" s="26">
        <f>K170</f>
        <v>3</v>
      </c>
      <c r="T170" s="26">
        <f>IF(L170="OUI",1,IF(L170="NON",0,IF(L170="Non Mesuré","",0)))</f>
        <v>1</v>
      </c>
      <c r="U170" s="26">
        <f>IF(L170&lt;&gt;"Non Mesuré",S170*T170,"")</f>
        <v>3</v>
      </c>
      <c r="V170" s="26"/>
      <c r="W170" s="26">
        <f>IF(L170="Non Mesuré",S170,0)</f>
        <v>0</v>
      </c>
      <c r="X170" s="26"/>
      <c r="Y170" s="26">
        <f>S170-W170</f>
        <v>3</v>
      </c>
      <c r="Z170" s="60"/>
      <c r="AA170" s="63"/>
      <c r="AB170" s="63"/>
      <c r="AC170" s="28" t="str">
        <f t="shared" si="358"/>
        <v/>
      </c>
      <c r="AD170" s="28"/>
      <c r="AE170" s="28" t="str">
        <f t="shared" si="359"/>
        <v/>
      </c>
      <c r="AF170" s="28"/>
      <c r="AG170" s="28" t="str">
        <f t="shared" si="360"/>
        <v/>
      </c>
      <c r="AH170" s="29"/>
      <c r="AI170" s="30"/>
      <c r="AJ170" s="28"/>
      <c r="AK170" s="28" t="str">
        <f t="shared" si="361"/>
        <v/>
      </c>
      <c r="AL170" s="28"/>
      <c r="AM170" s="28" t="str">
        <f t="shared" si="362"/>
        <v/>
      </c>
      <c r="AN170" s="28"/>
      <c r="AO170" s="28" t="str">
        <f t="shared" si="363"/>
        <v/>
      </c>
      <c r="AP170" s="29"/>
      <c r="AQ170" s="30"/>
      <c r="AR170" s="28"/>
      <c r="AS170" s="28">
        <f t="shared" si="364"/>
        <v>3</v>
      </c>
      <c r="AT170" s="28"/>
      <c r="AU170" s="28">
        <f t="shared" si="365"/>
        <v>0</v>
      </c>
      <c r="AV170" s="28"/>
      <c r="AW170" s="28">
        <f t="shared" si="366"/>
        <v>3</v>
      </c>
      <c r="AX170" s="29"/>
      <c r="AY170" s="30"/>
      <c r="AZ170" s="28"/>
      <c r="BA170" s="28" t="str">
        <f t="shared" si="367"/>
        <v/>
      </c>
      <c r="BB170" s="28"/>
      <c r="BC170" s="28" t="str">
        <f t="shared" si="368"/>
        <v/>
      </c>
      <c r="BD170" s="28"/>
      <c r="BE170" s="28" t="str">
        <f t="shared" si="369"/>
        <v/>
      </c>
      <c r="BF170" s="29"/>
      <c r="BG170" s="30"/>
      <c r="BH170" s="26"/>
      <c r="BI170" s="28" t="str">
        <f t="shared" si="370"/>
        <v/>
      </c>
      <c r="BJ170" s="28"/>
      <c r="BK170" s="28" t="str">
        <f t="shared" si="371"/>
        <v/>
      </c>
      <c r="BL170" s="28"/>
      <c r="BM170" s="28" t="str">
        <f t="shared" si="372"/>
        <v/>
      </c>
      <c r="BN170" s="29"/>
      <c r="BO170" s="30"/>
      <c r="BP170" s="26"/>
      <c r="BQ170" s="28" t="str">
        <f t="shared" si="373"/>
        <v/>
      </c>
      <c r="BR170" s="28"/>
      <c r="BS170" s="28" t="str">
        <f t="shared" si="374"/>
        <v/>
      </c>
      <c r="BT170" s="28"/>
      <c r="BU170" s="28" t="str">
        <f t="shared" si="375"/>
        <v/>
      </c>
      <c r="BV170" s="29"/>
      <c r="BW170" s="30"/>
      <c r="BX170" s="31"/>
      <c r="BY170" s="28" t="str">
        <f t="shared" si="376"/>
        <v/>
      </c>
      <c r="BZ170" s="28"/>
      <c r="CA170" s="28" t="str">
        <f t="shared" si="377"/>
        <v/>
      </c>
      <c r="CB170" s="28"/>
      <c r="CC170" s="28" t="str">
        <f t="shared" si="378"/>
        <v/>
      </c>
      <c r="CD170" s="29"/>
      <c r="CE170" s="25"/>
      <c r="CF170" s="25"/>
      <c r="CG170" s="28">
        <f t="shared" si="379"/>
        <v>3</v>
      </c>
      <c r="CH170" s="28"/>
      <c r="CI170" s="28">
        <f t="shared" si="380"/>
        <v>0</v>
      </c>
      <c r="CJ170" s="28"/>
      <c r="CK170" s="28">
        <f t="shared" si="381"/>
        <v>3</v>
      </c>
      <c r="CL170" s="29"/>
    </row>
    <row r="171" spans="1:90" s="238" customFormat="1" ht="27" customHeight="1" x14ac:dyDescent="0.25">
      <c r="A171" s="2"/>
      <c r="B171" s="2"/>
      <c r="C171" s="21" t="str">
        <f t="shared" si="382"/>
        <v>6 - L'HEBERGEMENT</v>
      </c>
      <c r="D171" s="5" t="str">
        <f>J$171</f>
        <v>Le couchage du locatif</v>
      </c>
      <c r="E171" s="1"/>
      <c r="F171" s="15"/>
      <c r="G171" s="20"/>
      <c r="H171" s="13"/>
      <c r="I171" s="67" t="str">
        <f>IF(G171&lt;&gt;"",MAX(I$1:I170)+1,"")</f>
        <v/>
      </c>
      <c r="J171" s="71" t="s">
        <v>626</v>
      </c>
      <c r="K171" s="307"/>
      <c r="L171" s="33"/>
      <c r="M171" s="372"/>
      <c r="N171" s="24" t="str">
        <f t="shared" si="384"/>
        <v/>
      </c>
      <c r="O171" s="65"/>
      <c r="P171" s="353"/>
      <c r="Q171" s="67"/>
      <c r="R171" s="1"/>
      <c r="S171" s="34"/>
      <c r="T171" s="34"/>
      <c r="U171" s="34"/>
      <c r="V171" s="34"/>
      <c r="W171" s="34"/>
      <c r="X171" s="34"/>
      <c r="Y171" s="34"/>
      <c r="Z171" s="34"/>
      <c r="AA171" s="36"/>
      <c r="AB171" s="36"/>
      <c r="AC171" s="39" t="str">
        <f t="shared" si="358"/>
        <v/>
      </c>
      <c r="AD171" s="39"/>
      <c r="AE171" s="39" t="str">
        <f t="shared" si="359"/>
        <v/>
      </c>
      <c r="AF171" s="39"/>
      <c r="AG171" s="39" t="str">
        <f t="shared" si="360"/>
        <v/>
      </c>
      <c r="AH171" s="37"/>
      <c r="AI171" s="38"/>
      <c r="AJ171" s="39"/>
      <c r="AK171" s="39" t="str">
        <f t="shared" si="361"/>
        <v/>
      </c>
      <c r="AL171" s="39"/>
      <c r="AM171" s="39" t="str">
        <f t="shared" si="362"/>
        <v/>
      </c>
      <c r="AN171" s="39"/>
      <c r="AO171" s="39" t="str">
        <f t="shared" si="363"/>
        <v/>
      </c>
      <c r="AP171" s="37"/>
      <c r="AQ171" s="38"/>
      <c r="AR171" s="39"/>
      <c r="AS171" s="39" t="str">
        <f t="shared" si="364"/>
        <v/>
      </c>
      <c r="AT171" s="39"/>
      <c r="AU171" s="39" t="str">
        <f t="shared" si="365"/>
        <v/>
      </c>
      <c r="AV171" s="39"/>
      <c r="AW171" s="39" t="str">
        <f t="shared" si="366"/>
        <v/>
      </c>
      <c r="AX171" s="37"/>
      <c r="AY171" s="38"/>
      <c r="AZ171" s="39"/>
      <c r="BA171" s="39" t="str">
        <f t="shared" si="367"/>
        <v/>
      </c>
      <c r="BB171" s="39"/>
      <c r="BC171" s="39" t="str">
        <f t="shared" si="368"/>
        <v/>
      </c>
      <c r="BD171" s="39"/>
      <c r="BE171" s="39" t="str">
        <f t="shared" si="369"/>
        <v/>
      </c>
      <c r="BF171" s="37"/>
      <c r="BG171" s="38"/>
      <c r="BH171" s="34"/>
      <c r="BI171" s="39" t="str">
        <f t="shared" si="370"/>
        <v/>
      </c>
      <c r="BJ171" s="39"/>
      <c r="BK171" s="39" t="str">
        <f t="shared" si="371"/>
        <v/>
      </c>
      <c r="BL171" s="39"/>
      <c r="BM171" s="39" t="str">
        <f t="shared" si="372"/>
        <v/>
      </c>
      <c r="BN171" s="37"/>
      <c r="BO171" s="38"/>
      <c r="BP171" s="34"/>
      <c r="BQ171" s="39" t="str">
        <f t="shared" si="373"/>
        <v/>
      </c>
      <c r="BR171" s="39"/>
      <c r="BS171" s="39" t="str">
        <f t="shared" si="374"/>
        <v/>
      </c>
      <c r="BT171" s="39"/>
      <c r="BU171" s="39" t="str">
        <f t="shared" si="375"/>
        <v/>
      </c>
      <c r="BV171" s="37"/>
      <c r="BW171" s="38"/>
      <c r="BX171" s="40"/>
      <c r="BY171" s="39" t="str">
        <f t="shared" si="376"/>
        <v/>
      </c>
      <c r="BZ171" s="39"/>
      <c r="CA171" s="39" t="str">
        <f t="shared" si="377"/>
        <v/>
      </c>
      <c r="CB171" s="39"/>
      <c r="CC171" s="39" t="str">
        <f t="shared" si="378"/>
        <v/>
      </c>
      <c r="CD171" s="37"/>
      <c r="CE171" s="41"/>
      <c r="CF171" s="41"/>
      <c r="CG171" s="39" t="str">
        <f t="shared" si="379"/>
        <v/>
      </c>
      <c r="CH171" s="39"/>
      <c r="CI171" s="39" t="str">
        <f t="shared" si="380"/>
        <v/>
      </c>
      <c r="CJ171" s="39"/>
      <c r="CK171" s="39" t="str">
        <f t="shared" si="381"/>
        <v/>
      </c>
      <c r="CL171" s="37"/>
    </row>
    <row r="172" spans="1:90" ht="27" customHeight="1" x14ac:dyDescent="0.25">
      <c r="A172" s="20">
        <v>33</v>
      </c>
      <c r="B172" s="20" t="s">
        <v>28</v>
      </c>
      <c r="C172" s="21" t="str">
        <f t="shared" si="382"/>
        <v>6 - L'HEBERGEMENT</v>
      </c>
      <c r="D172" s="5" t="str">
        <f>J$171</f>
        <v>Le couchage du locatif</v>
      </c>
      <c r="E172" s="46"/>
      <c r="F172" s="15"/>
      <c r="G172" s="20">
        <f>IF(H172="Information et Communication",1,IF(H172="Savoir-faire Savoir-être",2,IF(H172="Confort et hygiène",3,IF(H172="Qualité de la prestation",5,IF(H172="Développement Durable",4)))))</f>
        <v>3</v>
      </c>
      <c r="H172" s="5" t="s">
        <v>136</v>
      </c>
      <c r="I172" s="23">
        <f>IF(G172&lt;&gt;"",MAX(I$1:I171)+1,"")</f>
        <v>142</v>
      </c>
      <c r="J172" s="242" t="s">
        <v>547</v>
      </c>
      <c r="K172" s="243">
        <v>9</v>
      </c>
      <c r="L172" s="244" t="s">
        <v>39</v>
      </c>
      <c r="M172" s="245"/>
      <c r="N172" s="246" t="str">
        <f t="shared" si="384"/>
        <v/>
      </c>
      <c r="O172" s="242" t="s">
        <v>548</v>
      </c>
      <c r="P172" s="348" t="s">
        <v>37</v>
      </c>
      <c r="Q172" s="23"/>
      <c r="R172" s="46"/>
      <c r="S172" s="26">
        <f t="shared" ref="S172:S174" si="458">K172</f>
        <v>9</v>
      </c>
      <c r="T172" s="26">
        <f t="shared" ref="T172:T174" si="459">IF(L172="Très Satisfaisant",1,IF(L172="Satisfaisant",0.75,IF(L172="Insatisfaisant",0.25,IF(L172="Très Insatisfaisant",0,IF(L172="Non Mesuré","",0)))))</f>
        <v>1</v>
      </c>
      <c r="U172" s="26">
        <f t="shared" ref="U172:U174" si="460">IF(L172&lt;&gt;"Non Mesuré",S172*T172,"")</f>
        <v>9</v>
      </c>
      <c r="V172" s="26"/>
      <c r="W172" s="26">
        <f t="shared" ref="W172:W174" si="461">IF(L172="Non Mesuré",S172,0)</f>
        <v>0</v>
      </c>
      <c r="X172" s="26"/>
      <c r="Y172" s="26">
        <f t="shared" ref="Y172:Y174" si="462">S172-W172</f>
        <v>9</v>
      </c>
      <c r="Z172" s="26"/>
      <c r="AA172" s="27"/>
      <c r="AB172" s="27"/>
      <c r="AC172" s="28" t="str">
        <f t="shared" si="358"/>
        <v/>
      </c>
      <c r="AD172" s="28"/>
      <c r="AE172" s="28" t="str">
        <f t="shared" si="359"/>
        <v/>
      </c>
      <c r="AF172" s="28"/>
      <c r="AG172" s="28" t="str">
        <f t="shared" si="360"/>
        <v/>
      </c>
      <c r="AH172" s="29"/>
      <c r="AI172" s="30"/>
      <c r="AJ172" s="28"/>
      <c r="AK172" s="28" t="str">
        <f t="shared" si="361"/>
        <v/>
      </c>
      <c r="AL172" s="28"/>
      <c r="AM172" s="28" t="str">
        <f t="shared" si="362"/>
        <v/>
      </c>
      <c r="AN172" s="28"/>
      <c r="AO172" s="28" t="str">
        <f t="shared" si="363"/>
        <v/>
      </c>
      <c r="AP172" s="29"/>
      <c r="AQ172" s="30"/>
      <c r="AR172" s="28"/>
      <c r="AS172" s="28">
        <f t="shared" si="364"/>
        <v>9</v>
      </c>
      <c r="AT172" s="28"/>
      <c r="AU172" s="28">
        <f t="shared" si="365"/>
        <v>0</v>
      </c>
      <c r="AV172" s="28"/>
      <c r="AW172" s="28">
        <f t="shared" si="366"/>
        <v>9</v>
      </c>
      <c r="AX172" s="29"/>
      <c r="AY172" s="30"/>
      <c r="AZ172" s="28"/>
      <c r="BA172" s="28" t="str">
        <f t="shared" si="367"/>
        <v/>
      </c>
      <c r="BB172" s="28"/>
      <c r="BC172" s="28" t="str">
        <f t="shared" si="368"/>
        <v/>
      </c>
      <c r="BD172" s="28"/>
      <c r="BE172" s="28" t="str">
        <f t="shared" si="369"/>
        <v/>
      </c>
      <c r="BF172" s="29"/>
      <c r="BG172" s="30"/>
      <c r="BH172" s="26"/>
      <c r="BI172" s="28" t="str">
        <f t="shared" si="370"/>
        <v/>
      </c>
      <c r="BJ172" s="28"/>
      <c r="BK172" s="28" t="str">
        <f t="shared" si="371"/>
        <v/>
      </c>
      <c r="BL172" s="28"/>
      <c r="BM172" s="28" t="str">
        <f t="shared" si="372"/>
        <v/>
      </c>
      <c r="BN172" s="29"/>
      <c r="BO172" s="30"/>
      <c r="BP172" s="26"/>
      <c r="BQ172" s="28" t="str">
        <f t="shared" si="373"/>
        <v/>
      </c>
      <c r="BR172" s="28"/>
      <c r="BS172" s="28" t="str">
        <f t="shared" si="374"/>
        <v/>
      </c>
      <c r="BT172" s="28"/>
      <c r="BU172" s="28" t="str">
        <f t="shared" si="375"/>
        <v/>
      </c>
      <c r="BV172" s="29"/>
      <c r="BW172" s="30"/>
      <c r="BX172" s="31"/>
      <c r="BY172" s="28" t="str">
        <f t="shared" si="376"/>
        <v/>
      </c>
      <c r="BZ172" s="28"/>
      <c r="CA172" s="28" t="str">
        <f t="shared" si="377"/>
        <v/>
      </c>
      <c r="CB172" s="28"/>
      <c r="CC172" s="28" t="str">
        <f t="shared" si="378"/>
        <v/>
      </c>
      <c r="CD172" s="29"/>
      <c r="CE172" s="25"/>
      <c r="CF172" s="25"/>
      <c r="CG172" s="28">
        <f t="shared" si="379"/>
        <v>9</v>
      </c>
      <c r="CH172" s="28"/>
      <c r="CI172" s="28">
        <f t="shared" si="380"/>
        <v>0</v>
      </c>
      <c r="CJ172" s="28"/>
      <c r="CK172" s="28">
        <f t="shared" si="381"/>
        <v>9</v>
      </c>
      <c r="CL172" s="29"/>
    </row>
    <row r="173" spans="1:90" ht="39.75" customHeight="1" x14ac:dyDescent="0.25">
      <c r="A173" s="20">
        <v>31</v>
      </c>
      <c r="B173" s="20" t="s">
        <v>28</v>
      </c>
      <c r="C173" s="21" t="str">
        <f t="shared" ref="C173:C227" si="463">J$140</f>
        <v>6 - L'HEBERGEMENT</v>
      </c>
      <c r="D173" s="5" t="str">
        <f>J$171</f>
        <v>Le couchage du locatif</v>
      </c>
      <c r="E173" s="46"/>
      <c r="F173" s="15"/>
      <c r="G173" s="20">
        <f>IF(H173="Information et Communication",1,IF(H173="Savoir-faire Savoir-être",2,IF(H173="Confort et hygiène",3,IF(H173="Qualité de la prestation",5,IF(H173="Développement Durable",4)))))</f>
        <v>3</v>
      </c>
      <c r="H173" s="5" t="s">
        <v>136</v>
      </c>
      <c r="I173" s="23">
        <f>IF(G173&lt;&gt;"",MAX(I$1:I172)+1,"")</f>
        <v>143</v>
      </c>
      <c r="J173" s="252" t="s">
        <v>702</v>
      </c>
      <c r="K173" s="253">
        <v>9</v>
      </c>
      <c r="L173" s="254" t="s">
        <v>39</v>
      </c>
      <c r="M173" s="255"/>
      <c r="N173" s="256" t="str">
        <f t="shared" ref="N173:N204" si="464">IF(ISERROR(SEARCH("Pas de NM possible",O173)),"","oui")</f>
        <v/>
      </c>
      <c r="O173" s="252" t="s">
        <v>258</v>
      </c>
      <c r="P173" s="351" t="s">
        <v>37</v>
      </c>
      <c r="Q173" s="23"/>
      <c r="R173" s="46"/>
      <c r="S173" s="26">
        <f t="shared" si="458"/>
        <v>9</v>
      </c>
      <c r="T173" s="26">
        <f t="shared" si="459"/>
        <v>1</v>
      </c>
      <c r="U173" s="26">
        <f t="shared" si="460"/>
        <v>9</v>
      </c>
      <c r="V173" s="26"/>
      <c r="W173" s="26">
        <f t="shared" si="461"/>
        <v>0</v>
      </c>
      <c r="X173" s="26"/>
      <c r="Y173" s="26">
        <f t="shared" si="462"/>
        <v>9</v>
      </c>
      <c r="Z173" s="26"/>
      <c r="AA173" s="27"/>
      <c r="AB173" s="27"/>
      <c r="AC173" s="28" t="str">
        <f t="shared" si="358"/>
        <v/>
      </c>
      <c r="AD173" s="28"/>
      <c r="AE173" s="28" t="str">
        <f t="shared" si="359"/>
        <v/>
      </c>
      <c r="AF173" s="28"/>
      <c r="AG173" s="28" t="str">
        <f t="shared" si="360"/>
        <v/>
      </c>
      <c r="AH173" s="29"/>
      <c r="AI173" s="30"/>
      <c r="AJ173" s="28"/>
      <c r="AK173" s="28" t="str">
        <f t="shared" si="361"/>
        <v/>
      </c>
      <c r="AL173" s="28"/>
      <c r="AM173" s="28" t="str">
        <f t="shared" si="362"/>
        <v/>
      </c>
      <c r="AN173" s="28"/>
      <c r="AO173" s="28" t="str">
        <f t="shared" si="363"/>
        <v/>
      </c>
      <c r="AP173" s="29"/>
      <c r="AQ173" s="30"/>
      <c r="AR173" s="28"/>
      <c r="AS173" s="28">
        <f t="shared" si="364"/>
        <v>9</v>
      </c>
      <c r="AT173" s="28"/>
      <c r="AU173" s="28">
        <f t="shared" si="365"/>
        <v>0</v>
      </c>
      <c r="AV173" s="28"/>
      <c r="AW173" s="28">
        <f t="shared" si="366"/>
        <v>9</v>
      </c>
      <c r="AX173" s="29"/>
      <c r="AY173" s="30"/>
      <c r="AZ173" s="28"/>
      <c r="BA173" s="28" t="str">
        <f t="shared" si="367"/>
        <v/>
      </c>
      <c r="BB173" s="28"/>
      <c r="BC173" s="28" t="str">
        <f t="shared" si="368"/>
        <v/>
      </c>
      <c r="BD173" s="28"/>
      <c r="BE173" s="28" t="str">
        <f t="shared" si="369"/>
        <v/>
      </c>
      <c r="BF173" s="29"/>
      <c r="BG173" s="30"/>
      <c r="BH173" s="26"/>
      <c r="BI173" s="28" t="str">
        <f t="shared" si="370"/>
        <v/>
      </c>
      <c r="BJ173" s="28"/>
      <c r="BK173" s="28" t="str">
        <f t="shared" si="371"/>
        <v/>
      </c>
      <c r="BL173" s="28"/>
      <c r="BM173" s="28" t="str">
        <f t="shared" si="372"/>
        <v/>
      </c>
      <c r="BN173" s="29"/>
      <c r="BO173" s="30"/>
      <c r="BP173" s="26"/>
      <c r="BQ173" s="28">
        <f t="shared" si="373"/>
        <v>9</v>
      </c>
      <c r="BR173" s="28"/>
      <c r="BS173" s="28">
        <f t="shared" si="374"/>
        <v>0</v>
      </c>
      <c r="BT173" s="28"/>
      <c r="BU173" s="28">
        <f t="shared" si="375"/>
        <v>9</v>
      </c>
      <c r="BV173" s="29"/>
      <c r="BW173" s="30"/>
      <c r="BX173" s="31"/>
      <c r="BY173" s="28" t="str">
        <f t="shared" si="376"/>
        <v/>
      </c>
      <c r="BZ173" s="28"/>
      <c r="CA173" s="28" t="str">
        <f t="shared" si="377"/>
        <v/>
      </c>
      <c r="CB173" s="28"/>
      <c r="CC173" s="28" t="str">
        <f t="shared" si="378"/>
        <v/>
      </c>
      <c r="CD173" s="29"/>
      <c r="CE173" s="25"/>
      <c r="CF173" s="25"/>
      <c r="CG173" s="28" t="str">
        <f t="shared" si="379"/>
        <v/>
      </c>
      <c r="CH173" s="28"/>
      <c r="CI173" s="28" t="str">
        <f t="shared" si="380"/>
        <v/>
      </c>
      <c r="CJ173" s="28"/>
      <c r="CK173" s="28" t="str">
        <f t="shared" si="381"/>
        <v/>
      </c>
      <c r="CL173" s="29"/>
    </row>
    <row r="174" spans="1:90" ht="48" customHeight="1" x14ac:dyDescent="0.25">
      <c r="A174" s="20">
        <v>32</v>
      </c>
      <c r="B174" s="20" t="s">
        <v>28</v>
      </c>
      <c r="C174" s="21" t="str">
        <f t="shared" si="463"/>
        <v>6 - L'HEBERGEMENT</v>
      </c>
      <c r="D174" s="5" t="str">
        <f>J$171</f>
        <v>Le couchage du locatif</v>
      </c>
      <c r="E174" s="46"/>
      <c r="F174" s="15"/>
      <c r="G174" s="20">
        <f>IF(H174="Information et Communication",1,IF(H174="Savoir-faire Savoir-être",2,IF(H174="Confort et hygiène",3,IF(H174="Qualité de la prestation",5,IF(H174="Développement Durable",4)))))</f>
        <v>3</v>
      </c>
      <c r="H174" s="5" t="s">
        <v>136</v>
      </c>
      <c r="I174" s="23">
        <f>IF(G174&lt;&gt;"",MAX(I$1:I173)+1,"")</f>
        <v>144</v>
      </c>
      <c r="J174" s="247" t="s">
        <v>259</v>
      </c>
      <c r="K174" s="248">
        <v>3</v>
      </c>
      <c r="L174" s="249" t="s">
        <v>39</v>
      </c>
      <c r="M174" s="250"/>
      <c r="N174" s="251" t="str">
        <f t="shared" si="464"/>
        <v/>
      </c>
      <c r="O174" s="247"/>
      <c r="P174" s="351" t="s">
        <v>37</v>
      </c>
      <c r="Q174" s="23"/>
      <c r="R174" s="46"/>
      <c r="S174" s="26">
        <f t="shared" si="458"/>
        <v>3</v>
      </c>
      <c r="T174" s="26">
        <f t="shared" si="459"/>
        <v>1</v>
      </c>
      <c r="U174" s="26">
        <f t="shared" si="460"/>
        <v>3</v>
      </c>
      <c r="V174" s="26"/>
      <c r="W174" s="26">
        <f t="shared" si="461"/>
        <v>0</v>
      </c>
      <c r="X174" s="26"/>
      <c r="Y174" s="26">
        <f t="shared" si="462"/>
        <v>3</v>
      </c>
      <c r="Z174" s="26"/>
      <c r="AA174" s="27"/>
      <c r="AB174" s="27"/>
      <c r="AC174" s="28" t="str">
        <f t="shared" si="358"/>
        <v/>
      </c>
      <c r="AD174" s="28"/>
      <c r="AE174" s="28" t="str">
        <f t="shared" si="359"/>
        <v/>
      </c>
      <c r="AF174" s="28"/>
      <c r="AG174" s="28" t="str">
        <f t="shared" si="360"/>
        <v/>
      </c>
      <c r="AH174" s="29"/>
      <c r="AI174" s="30"/>
      <c r="AJ174" s="28"/>
      <c r="AK174" s="28" t="str">
        <f t="shared" si="361"/>
        <v/>
      </c>
      <c r="AL174" s="28"/>
      <c r="AM174" s="28" t="str">
        <f t="shared" si="362"/>
        <v/>
      </c>
      <c r="AN174" s="28"/>
      <c r="AO174" s="28" t="str">
        <f t="shared" si="363"/>
        <v/>
      </c>
      <c r="AP174" s="29"/>
      <c r="AQ174" s="30"/>
      <c r="AR174" s="28"/>
      <c r="AS174" s="28">
        <f t="shared" si="364"/>
        <v>3</v>
      </c>
      <c r="AT174" s="28"/>
      <c r="AU174" s="28">
        <f t="shared" si="365"/>
        <v>0</v>
      </c>
      <c r="AV174" s="28"/>
      <c r="AW174" s="28">
        <f t="shared" si="366"/>
        <v>3</v>
      </c>
      <c r="AX174" s="29"/>
      <c r="AY174" s="30"/>
      <c r="AZ174" s="28"/>
      <c r="BA174" s="28" t="str">
        <f t="shared" si="367"/>
        <v/>
      </c>
      <c r="BB174" s="28"/>
      <c r="BC174" s="28" t="str">
        <f t="shared" si="368"/>
        <v/>
      </c>
      <c r="BD174" s="28"/>
      <c r="BE174" s="28" t="str">
        <f t="shared" si="369"/>
        <v/>
      </c>
      <c r="BF174" s="29"/>
      <c r="BG174" s="30"/>
      <c r="BH174" s="26"/>
      <c r="BI174" s="28" t="str">
        <f t="shared" si="370"/>
        <v/>
      </c>
      <c r="BJ174" s="28"/>
      <c r="BK174" s="28" t="str">
        <f t="shared" si="371"/>
        <v/>
      </c>
      <c r="BL174" s="28"/>
      <c r="BM174" s="28" t="str">
        <f t="shared" si="372"/>
        <v/>
      </c>
      <c r="BN174" s="29"/>
      <c r="BO174" s="30"/>
      <c r="BP174" s="26"/>
      <c r="BQ174" s="28" t="str">
        <f t="shared" si="373"/>
        <v/>
      </c>
      <c r="BR174" s="28"/>
      <c r="BS174" s="28" t="str">
        <f t="shared" si="374"/>
        <v/>
      </c>
      <c r="BT174" s="28"/>
      <c r="BU174" s="28" t="str">
        <f t="shared" si="375"/>
        <v/>
      </c>
      <c r="BV174" s="29"/>
      <c r="BW174" s="30"/>
      <c r="BX174" s="31"/>
      <c r="BY174" s="28">
        <f t="shared" si="376"/>
        <v>3</v>
      </c>
      <c r="BZ174" s="28"/>
      <c r="CA174" s="28">
        <f t="shared" si="377"/>
        <v>0</v>
      </c>
      <c r="CB174" s="28"/>
      <c r="CC174" s="28">
        <f t="shared" si="378"/>
        <v>3</v>
      </c>
      <c r="CD174" s="29"/>
      <c r="CE174" s="25"/>
      <c r="CF174" s="25"/>
      <c r="CG174" s="28" t="str">
        <f t="shared" si="379"/>
        <v/>
      </c>
      <c r="CH174" s="28"/>
      <c r="CI174" s="28" t="str">
        <f t="shared" si="380"/>
        <v/>
      </c>
      <c r="CJ174" s="28"/>
      <c r="CK174" s="28" t="str">
        <f t="shared" si="381"/>
        <v/>
      </c>
      <c r="CL174" s="29"/>
    </row>
    <row r="175" spans="1:90" s="238" customFormat="1" ht="30.75" customHeight="1" x14ac:dyDescent="0.25">
      <c r="A175" s="2"/>
      <c r="B175" s="2"/>
      <c r="C175" s="21" t="str">
        <f t="shared" si="463"/>
        <v>6 - L'HEBERGEMENT</v>
      </c>
      <c r="D175" s="99" t="str">
        <f>J$175</f>
        <v>Le mobilier du locatif</v>
      </c>
      <c r="E175" s="1"/>
      <c r="F175" s="15"/>
      <c r="G175" s="20"/>
      <c r="H175" s="13"/>
      <c r="I175" s="67" t="str">
        <f>IF(G175&lt;&gt;"",MAX(I$1:I174)+1,"")</f>
        <v/>
      </c>
      <c r="J175" s="71" t="s">
        <v>625</v>
      </c>
      <c r="K175" s="307"/>
      <c r="L175" s="33"/>
      <c r="M175" s="372"/>
      <c r="N175" s="24" t="str">
        <f t="shared" si="464"/>
        <v/>
      </c>
      <c r="O175" s="65" t="s">
        <v>691</v>
      </c>
      <c r="P175" s="353"/>
      <c r="Q175" s="67"/>
      <c r="R175" s="1"/>
      <c r="S175" s="34"/>
      <c r="T175" s="34"/>
      <c r="U175" s="34"/>
      <c r="V175" s="34"/>
      <c r="W175" s="34"/>
      <c r="X175" s="34"/>
      <c r="Y175" s="34"/>
      <c r="Z175" s="34"/>
      <c r="AA175" s="36"/>
      <c r="AB175" s="36"/>
      <c r="AC175" s="39" t="str">
        <f t="shared" si="358"/>
        <v/>
      </c>
      <c r="AD175" s="39"/>
      <c r="AE175" s="39" t="str">
        <f t="shared" si="359"/>
        <v/>
      </c>
      <c r="AF175" s="39"/>
      <c r="AG175" s="39" t="str">
        <f t="shared" si="360"/>
        <v/>
      </c>
      <c r="AH175" s="37"/>
      <c r="AI175" s="38"/>
      <c r="AJ175" s="39"/>
      <c r="AK175" s="39" t="str">
        <f t="shared" si="361"/>
        <v/>
      </c>
      <c r="AL175" s="39"/>
      <c r="AM175" s="39" t="str">
        <f t="shared" si="362"/>
        <v/>
      </c>
      <c r="AN175" s="39"/>
      <c r="AO175" s="39" t="str">
        <f t="shared" si="363"/>
        <v/>
      </c>
      <c r="AP175" s="37"/>
      <c r="AQ175" s="38"/>
      <c r="AR175" s="39"/>
      <c r="AS175" s="39" t="str">
        <f t="shared" si="364"/>
        <v/>
      </c>
      <c r="AT175" s="39"/>
      <c r="AU175" s="39" t="str">
        <f t="shared" si="365"/>
        <v/>
      </c>
      <c r="AV175" s="39"/>
      <c r="AW175" s="39" t="str">
        <f t="shared" si="366"/>
        <v/>
      </c>
      <c r="AX175" s="37"/>
      <c r="AY175" s="38"/>
      <c r="AZ175" s="39"/>
      <c r="BA175" s="39" t="str">
        <f t="shared" si="367"/>
        <v/>
      </c>
      <c r="BB175" s="39"/>
      <c r="BC175" s="39" t="str">
        <f t="shared" si="368"/>
        <v/>
      </c>
      <c r="BD175" s="39"/>
      <c r="BE175" s="39" t="str">
        <f t="shared" si="369"/>
        <v/>
      </c>
      <c r="BF175" s="37"/>
      <c r="BG175" s="38"/>
      <c r="BH175" s="34"/>
      <c r="BI175" s="39" t="str">
        <f t="shared" si="370"/>
        <v/>
      </c>
      <c r="BJ175" s="39"/>
      <c r="BK175" s="39" t="str">
        <f t="shared" si="371"/>
        <v/>
      </c>
      <c r="BL175" s="39"/>
      <c r="BM175" s="39" t="str">
        <f t="shared" si="372"/>
        <v/>
      </c>
      <c r="BN175" s="37"/>
      <c r="BO175" s="38"/>
      <c r="BP175" s="34"/>
      <c r="BQ175" s="39" t="str">
        <f t="shared" si="373"/>
        <v/>
      </c>
      <c r="BR175" s="39"/>
      <c r="BS175" s="39" t="str">
        <f t="shared" si="374"/>
        <v/>
      </c>
      <c r="BT175" s="39"/>
      <c r="BU175" s="39" t="str">
        <f t="shared" si="375"/>
        <v/>
      </c>
      <c r="BV175" s="37"/>
      <c r="BW175" s="38"/>
      <c r="BX175" s="40"/>
      <c r="BY175" s="39" t="str">
        <f t="shared" si="376"/>
        <v/>
      </c>
      <c r="BZ175" s="39"/>
      <c r="CA175" s="39" t="str">
        <f t="shared" si="377"/>
        <v/>
      </c>
      <c r="CB175" s="39"/>
      <c r="CC175" s="39" t="str">
        <f t="shared" si="378"/>
        <v/>
      </c>
      <c r="CD175" s="37"/>
      <c r="CE175" s="41"/>
      <c r="CF175" s="41"/>
      <c r="CG175" s="39" t="str">
        <f t="shared" si="379"/>
        <v/>
      </c>
      <c r="CH175" s="39"/>
      <c r="CI175" s="39" t="str">
        <f t="shared" si="380"/>
        <v/>
      </c>
      <c r="CJ175" s="39"/>
      <c r="CK175" s="39" t="str">
        <f t="shared" si="381"/>
        <v/>
      </c>
      <c r="CL175" s="37"/>
    </row>
    <row r="176" spans="1:90" ht="38.25" customHeight="1" x14ac:dyDescent="0.25">
      <c r="A176" s="20">
        <v>33</v>
      </c>
      <c r="B176" s="20" t="s">
        <v>28</v>
      </c>
      <c r="C176" s="21" t="str">
        <f t="shared" si="463"/>
        <v>6 - L'HEBERGEMENT</v>
      </c>
      <c r="D176" s="99" t="str">
        <f>J$175</f>
        <v>Le mobilier du locatif</v>
      </c>
      <c r="E176" s="46"/>
      <c r="F176" s="15"/>
      <c r="G176" s="20">
        <f>IF(H176="Information et Communication",1,IF(H176="Savoir-faire Savoir-être",2,IF(H176="Confort et hygiène",3,IF(H176="Qualité de la prestation",5,IF(H176="Développement Durable",4)))))</f>
        <v>3</v>
      </c>
      <c r="H176" s="5" t="s">
        <v>136</v>
      </c>
      <c r="I176" s="23">
        <f>IF(G176&lt;&gt;"",MAX(I$1:I175)+1,"")</f>
        <v>145</v>
      </c>
      <c r="J176" s="242" t="s">
        <v>260</v>
      </c>
      <c r="K176" s="243">
        <v>1</v>
      </c>
      <c r="L176" s="244" t="s">
        <v>30</v>
      </c>
      <c r="M176" s="245"/>
      <c r="N176" s="246" t="str">
        <f t="shared" si="464"/>
        <v/>
      </c>
      <c r="O176" s="242"/>
      <c r="P176" s="348" t="s">
        <v>37</v>
      </c>
      <c r="Q176" s="23"/>
      <c r="R176" s="46"/>
      <c r="S176" s="26">
        <f t="shared" ref="S176:S179" si="465">K176</f>
        <v>1</v>
      </c>
      <c r="T176" s="26">
        <f t="shared" ref="T176:T177" si="466">IF(L176="OUI",1,IF(L176="NON",0,IF(L176="Non Mesuré","",0)))</f>
        <v>1</v>
      </c>
      <c r="U176" s="26">
        <f t="shared" ref="U176:U179" si="467">IF(L176&lt;&gt;"Non Mesuré",S176*T176,"")</f>
        <v>1</v>
      </c>
      <c r="V176" s="26"/>
      <c r="W176" s="26">
        <f t="shared" ref="W176:W179" si="468">IF(L176="Non Mesuré",S176,0)</f>
        <v>0</v>
      </c>
      <c r="X176" s="26"/>
      <c r="Y176" s="26">
        <f t="shared" ref="Y176:Y179" si="469">S176-W176</f>
        <v>1</v>
      </c>
      <c r="Z176" s="26"/>
      <c r="AA176" s="27"/>
      <c r="AB176" s="27"/>
      <c r="AC176" s="28" t="str">
        <f t="shared" si="358"/>
        <v/>
      </c>
      <c r="AD176" s="28"/>
      <c r="AE176" s="28" t="str">
        <f t="shared" si="359"/>
        <v/>
      </c>
      <c r="AF176" s="28"/>
      <c r="AG176" s="28" t="str">
        <f t="shared" si="360"/>
        <v/>
      </c>
      <c r="AH176" s="29"/>
      <c r="AI176" s="30"/>
      <c r="AJ176" s="28"/>
      <c r="AK176" s="28" t="str">
        <f t="shared" si="361"/>
        <v/>
      </c>
      <c r="AL176" s="28"/>
      <c r="AM176" s="28" t="str">
        <f t="shared" si="362"/>
        <v/>
      </c>
      <c r="AN176" s="28"/>
      <c r="AO176" s="28" t="str">
        <f t="shared" si="363"/>
        <v/>
      </c>
      <c r="AP176" s="29"/>
      <c r="AQ176" s="30"/>
      <c r="AR176" s="28"/>
      <c r="AS176" s="28">
        <f t="shared" si="364"/>
        <v>1</v>
      </c>
      <c r="AT176" s="28"/>
      <c r="AU176" s="28">
        <f t="shared" si="365"/>
        <v>0</v>
      </c>
      <c r="AV176" s="28"/>
      <c r="AW176" s="28">
        <f t="shared" si="366"/>
        <v>1</v>
      </c>
      <c r="AX176" s="29"/>
      <c r="AY176" s="30"/>
      <c r="AZ176" s="28"/>
      <c r="BA176" s="28" t="str">
        <f t="shared" si="367"/>
        <v/>
      </c>
      <c r="BB176" s="28"/>
      <c r="BC176" s="28" t="str">
        <f t="shared" si="368"/>
        <v/>
      </c>
      <c r="BD176" s="28"/>
      <c r="BE176" s="28" t="str">
        <f t="shared" si="369"/>
        <v/>
      </c>
      <c r="BF176" s="29"/>
      <c r="BG176" s="30"/>
      <c r="BH176" s="26"/>
      <c r="BI176" s="28" t="str">
        <f t="shared" si="370"/>
        <v/>
      </c>
      <c r="BJ176" s="28"/>
      <c r="BK176" s="28" t="str">
        <f t="shared" si="371"/>
        <v/>
      </c>
      <c r="BL176" s="28"/>
      <c r="BM176" s="28" t="str">
        <f t="shared" si="372"/>
        <v/>
      </c>
      <c r="BN176" s="29"/>
      <c r="BO176" s="30"/>
      <c r="BP176" s="26"/>
      <c r="BQ176" s="28" t="str">
        <f t="shared" si="373"/>
        <v/>
      </c>
      <c r="BR176" s="28"/>
      <c r="BS176" s="28" t="str">
        <f t="shared" si="374"/>
        <v/>
      </c>
      <c r="BT176" s="28"/>
      <c r="BU176" s="28" t="str">
        <f t="shared" si="375"/>
        <v/>
      </c>
      <c r="BV176" s="29"/>
      <c r="BW176" s="30"/>
      <c r="BX176" s="31"/>
      <c r="BY176" s="28" t="str">
        <f t="shared" si="376"/>
        <v/>
      </c>
      <c r="BZ176" s="28"/>
      <c r="CA176" s="28" t="str">
        <f t="shared" si="377"/>
        <v/>
      </c>
      <c r="CB176" s="28"/>
      <c r="CC176" s="28" t="str">
        <f t="shared" si="378"/>
        <v/>
      </c>
      <c r="CD176" s="29"/>
      <c r="CE176" s="25"/>
      <c r="CF176" s="25"/>
      <c r="CG176" s="28">
        <f t="shared" si="379"/>
        <v>1</v>
      </c>
      <c r="CH176" s="28"/>
      <c r="CI176" s="28">
        <f t="shared" si="380"/>
        <v>0</v>
      </c>
      <c r="CJ176" s="28"/>
      <c r="CK176" s="28">
        <f t="shared" si="381"/>
        <v>1</v>
      </c>
      <c r="CL176" s="29"/>
    </row>
    <row r="177" spans="1:90" ht="35.25" customHeight="1" x14ac:dyDescent="0.25">
      <c r="A177" s="20">
        <v>33</v>
      </c>
      <c r="B177" s="20" t="s">
        <v>28</v>
      </c>
      <c r="C177" s="21" t="str">
        <f t="shared" si="463"/>
        <v>6 - L'HEBERGEMENT</v>
      </c>
      <c r="D177" s="99" t="str">
        <f>J$175</f>
        <v>Le mobilier du locatif</v>
      </c>
      <c r="E177" s="46"/>
      <c r="F177" s="15"/>
      <c r="G177" s="20">
        <f>IF(H177="Information et Communication",1,IF(H177="Savoir-faire Savoir-être",2,IF(H177="Confort et hygiène",3,IF(H177="Qualité de la prestation",5,IF(H177="Développement Durable",4)))))</f>
        <v>3</v>
      </c>
      <c r="H177" s="5" t="s">
        <v>136</v>
      </c>
      <c r="I177" s="23">
        <f>IF(G177&lt;&gt;"",MAX(I$1:I176)+1,"")</f>
        <v>146</v>
      </c>
      <c r="J177" s="252" t="s">
        <v>261</v>
      </c>
      <c r="K177" s="253">
        <v>3</v>
      </c>
      <c r="L177" s="254" t="s">
        <v>30</v>
      </c>
      <c r="M177" s="255"/>
      <c r="N177" s="256" t="str">
        <f t="shared" si="464"/>
        <v/>
      </c>
      <c r="O177" s="252" t="s">
        <v>262</v>
      </c>
      <c r="P177" s="348" t="s">
        <v>37</v>
      </c>
      <c r="Q177" s="23"/>
      <c r="R177" s="46"/>
      <c r="S177" s="26">
        <f t="shared" si="465"/>
        <v>3</v>
      </c>
      <c r="T177" s="26">
        <f t="shared" si="466"/>
        <v>1</v>
      </c>
      <c r="U177" s="26">
        <f t="shared" si="467"/>
        <v>3</v>
      </c>
      <c r="V177" s="26"/>
      <c r="W177" s="26">
        <f t="shared" si="468"/>
        <v>0</v>
      </c>
      <c r="X177" s="26"/>
      <c r="Y177" s="26">
        <f t="shared" si="469"/>
        <v>3</v>
      </c>
      <c r="Z177" s="26"/>
      <c r="AA177" s="27"/>
      <c r="AB177" s="27"/>
      <c r="AC177" s="28" t="str">
        <f t="shared" si="358"/>
        <v/>
      </c>
      <c r="AD177" s="28"/>
      <c r="AE177" s="28" t="str">
        <f t="shared" si="359"/>
        <v/>
      </c>
      <c r="AF177" s="28"/>
      <c r="AG177" s="28" t="str">
        <f t="shared" si="360"/>
        <v/>
      </c>
      <c r="AH177" s="29"/>
      <c r="AI177" s="30"/>
      <c r="AJ177" s="28"/>
      <c r="AK177" s="28" t="str">
        <f t="shared" si="361"/>
        <v/>
      </c>
      <c r="AL177" s="28"/>
      <c r="AM177" s="28" t="str">
        <f t="shared" si="362"/>
        <v/>
      </c>
      <c r="AN177" s="28"/>
      <c r="AO177" s="28" t="str">
        <f t="shared" si="363"/>
        <v/>
      </c>
      <c r="AP177" s="29"/>
      <c r="AQ177" s="30"/>
      <c r="AR177" s="28"/>
      <c r="AS177" s="28">
        <f t="shared" si="364"/>
        <v>3</v>
      </c>
      <c r="AT177" s="28"/>
      <c r="AU177" s="28">
        <f t="shared" si="365"/>
        <v>0</v>
      </c>
      <c r="AV177" s="28"/>
      <c r="AW177" s="28">
        <f t="shared" si="366"/>
        <v>3</v>
      </c>
      <c r="AX177" s="29"/>
      <c r="AY177" s="30"/>
      <c r="AZ177" s="28"/>
      <c r="BA177" s="28" t="str">
        <f t="shared" si="367"/>
        <v/>
      </c>
      <c r="BB177" s="28"/>
      <c r="BC177" s="28" t="str">
        <f t="shared" si="368"/>
        <v/>
      </c>
      <c r="BD177" s="28"/>
      <c r="BE177" s="28" t="str">
        <f t="shared" si="369"/>
        <v/>
      </c>
      <c r="BF177" s="29"/>
      <c r="BG177" s="30"/>
      <c r="BH177" s="26"/>
      <c r="BI177" s="28" t="str">
        <f t="shared" si="370"/>
        <v/>
      </c>
      <c r="BJ177" s="28"/>
      <c r="BK177" s="28" t="str">
        <f t="shared" si="371"/>
        <v/>
      </c>
      <c r="BL177" s="28"/>
      <c r="BM177" s="28" t="str">
        <f t="shared" si="372"/>
        <v/>
      </c>
      <c r="BN177" s="29"/>
      <c r="BO177" s="30"/>
      <c r="BP177" s="26"/>
      <c r="BQ177" s="28" t="str">
        <f t="shared" si="373"/>
        <v/>
      </c>
      <c r="BR177" s="28"/>
      <c r="BS177" s="28" t="str">
        <f t="shared" si="374"/>
        <v/>
      </c>
      <c r="BT177" s="28"/>
      <c r="BU177" s="28" t="str">
        <f t="shared" si="375"/>
        <v/>
      </c>
      <c r="BV177" s="29"/>
      <c r="BW177" s="30"/>
      <c r="BX177" s="31"/>
      <c r="BY177" s="28" t="str">
        <f t="shared" si="376"/>
        <v/>
      </c>
      <c r="BZ177" s="28"/>
      <c r="CA177" s="28" t="str">
        <f t="shared" si="377"/>
        <v/>
      </c>
      <c r="CB177" s="28"/>
      <c r="CC177" s="28" t="str">
        <f t="shared" si="378"/>
        <v/>
      </c>
      <c r="CD177" s="29"/>
      <c r="CE177" s="25"/>
      <c r="CF177" s="25"/>
      <c r="CG177" s="28">
        <f t="shared" si="379"/>
        <v>3</v>
      </c>
      <c r="CH177" s="28"/>
      <c r="CI177" s="28">
        <f t="shared" si="380"/>
        <v>0</v>
      </c>
      <c r="CJ177" s="28"/>
      <c r="CK177" s="28">
        <f t="shared" si="381"/>
        <v>3</v>
      </c>
      <c r="CL177" s="29"/>
    </row>
    <row r="178" spans="1:90" ht="34.5" customHeight="1" x14ac:dyDescent="0.25">
      <c r="A178" s="20">
        <v>31</v>
      </c>
      <c r="B178" s="20" t="s">
        <v>28</v>
      </c>
      <c r="C178" s="21" t="str">
        <f t="shared" si="463"/>
        <v>6 - L'HEBERGEMENT</v>
      </c>
      <c r="D178" s="99" t="str">
        <f>J$175</f>
        <v>Le mobilier du locatif</v>
      </c>
      <c r="E178" s="46"/>
      <c r="F178" s="15"/>
      <c r="G178" s="20">
        <f>IF(H178="Information et Communication",1,IF(H178="Savoir-faire Savoir-être",2,IF(H178="Confort et hygiène",3,IF(H178="Qualité de la prestation",5,IF(H178="Développement Durable",4)))))</f>
        <v>3</v>
      </c>
      <c r="H178" s="5" t="s">
        <v>136</v>
      </c>
      <c r="I178" s="23">
        <f>IF(G178&lt;&gt;"",MAX(I$1:I177)+1,"")</f>
        <v>147</v>
      </c>
      <c r="J178" s="252" t="s">
        <v>263</v>
      </c>
      <c r="K178" s="253">
        <v>3</v>
      </c>
      <c r="L178" s="254" t="s">
        <v>39</v>
      </c>
      <c r="M178" s="255"/>
      <c r="N178" s="256" t="str">
        <f t="shared" si="464"/>
        <v/>
      </c>
      <c r="O178" s="252" t="s">
        <v>264</v>
      </c>
      <c r="P178" s="348" t="s">
        <v>37</v>
      </c>
      <c r="Q178" s="23"/>
      <c r="R178" s="46"/>
      <c r="S178" s="26">
        <f t="shared" si="465"/>
        <v>3</v>
      </c>
      <c r="T178" s="26">
        <f t="shared" ref="T178:T179" si="470">IF(L178="Très Satisfaisant",1,IF(L178="Satisfaisant",0.75,IF(L178="Insatisfaisant",0.25,IF(L178="Très Insatisfaisant",0,IF(L178="Non Mesuré","",0)))))</f>
        <v>1</v>
      </c>
      <c r="U178" s="26">
        <f t="shared" si="467"/>
        <v>3</v>
      </c>
      <c r="V178" s="26"/>
      <c r="W178" s="26">
        <f t="shared" si="468"/>
        <v>0</v>
      </c>
      <c r="X178" s="26"/>
      <c r="Y178" s="26">
        <f t="shared" si="469"/>
        <v>3</v>
      </c>
      <c r="Z178" s="26"/>
      <c r="AA178" s="27"/>
      <c r="AB178" s="27"/>
      <c r="AC178" s="28" t="str">
        <f t="shared" si="358"/>
        <v/>
      </c>
      <c r="AD178" s="28"/>
      <c r="AE178" s="28" t="str">
        <f t="shared" si="359"/>
        <v/>
      </c>
      <c r="AF178" s="28"/>
      <c r="AG178" s="28" t="str">
        <f t="shared" si="360"/>
        <v/>
      </c>
      <c r="AH178" s="29"/>
      <c r="AI178" s="30"/>
      <c r="AJ178" s="28"/>
      <c r="AK178" s="28" t="str">
        <f t="shared" si="361"/>
        <v/>
      </c>
      <c r="AL178" s="28"/>
      <c r="AM178" s="28" t="str">
        <f t="shared" si="362"/>
        <v/>
      </c>
      <c r="AN178" s="28"/>
      <c r="AO178" s="28" t="str">
        <f t="shared" si="363"/>
        <v/>
      </c>
      <c r="AP178" s="29"/>
      <c r="AQ178" s="30"/>
      <c r="AR178" s="28"/>
      <c r="AS178" s="28">
        <f t="shared" si="364"/>
        <v>3</v>
      </c>
      <c r="AT178" s="28"/>
      <c r="AU178" s="28">
        <f t="shared" si="365"/>
        <v>0</v>
      </c>
      <c r="AV178" s="28"/>
      <c r="AW178" s="28">
        <f t="shared" si="366"/>
        <v>3</v>
      </c>
      <c r="AX178" s="29"/>
      <c r="AY178" s="30"/>
      <c r="AZ178" s="28"/>
      <c r="BA178" s="28" t="str">
        <f t="shared" si="367"/>
        <v/>
      </c>
      <c r="BB178" s="28"/>
      <c r="BC178" s="28" t="str">
        <f t="shared" si="368"/>
        <v/>
      </c>
      <c r="BD178" s="28"/>
      <c r="BE178" s="28" t="str">
        <f t="shared" si="369"/>
        <v/>
      </c>
      <c r="BF178" s="29"/>
      <c r="BG178" s="30"/>
      <c r="BH178" s="26"/>
      <c r="BI178" s="28" t="str">
        <f t="shared" si="370"/>
        <v/>
      </c>
      <c r="BJ178" s="28"/>
      <c r="BK178" s="28" t="str">
        <f t="shared" si="371"/>
        <v/>
      </c>
      <c r="BL178" s="28"/>
      <c r="BM178" s="28" t="str">
        <f t="shared" si="372"/>
        <v/>
      </c>
      <c r="BN178" s="29"/>
      <c r="BO178" s="30"/>
      <c r="BP178" s="26"/>
      <c r="BQ178" s="28">
        <f t="shared" si="373"/>
        <v>3</v>
      </c>
      <c r="BR178" s="28"/>
      <c r="BS178" s="28">
        <f t="shared" si="374"/>
        <v>0</v>
      </c>
      <c r="BT178" s="28"/>
      <c r="BU178" s="28">
        <f t="shared" si="375"/>
        <v>3</v>
      </c>
      <c r="BV178" s="29"/>
      <c r="BW178" s="30"/>
      <c r="BX178" s="31"/>
      <c r="BY178" s="28" t="str">
        <f t="shared" si="376"/>
        <v/>
      </c>
      <c r="BZ178" s="28"/>
      <c r="CA178" s="28" t="str">
        <f t="shared" si="377"/>
        <v/>
      </c>
      <c r="CB178" s="28"/>
      <c r="CC178" s="28" t="str">
        <f t="shared" si="378"/>
        <v/>
      </c>
      <c r="CD178" s="29"/>
      <c r="CE178" s="25"/>
      <c r="CF178" s="25"/>
      <c r="CG178" s="28" t="str">
        <f t="shared" si="379"/>
        <v/>
      </c>
      <c r="CH178" s="28"/>
      <c r="CI178" s="28" t="str">
        <f t="shared" si="380"/>
        <v/>
      </c>
      <c r="CJ178" s="28"/>
      <c r="CK178" s="28" t="str">
        <f t="shared" si="381"/>
        <v/>
      </c>
      <c r="CL178" s="29"/>
    </row>
    <row r="179" spans="1:90" ht="50.25" customHeight="1" x14ac:dyDescent="0.25">
      <c r="A179" s="20">
        <v>32</v>
      </c>
      <c r="B179" s="20" t="s">
        <v>36</v>
      </c>
      <c r="C179" s="21" t="str">
        <f t="shared" si="463"/>
        <v>6 - L'HEBERGEMENT</v>
      </c>
      <c r="D179" s="99" t="str">
        <f>J$175</f>
        <v>Le mobilier du locatif</v>
      </c>
      <c r="E179" s="25"/>
      <c r="F179" s="15"/>
      <c r="G179" s="20">
        <f>IF(H179="Information et Communication",1,IF(H179="Savoir-faire Savoir-être",2,IF(H179="Confort et hygiène",3,IF(H179="Qualité de la prestation",5,IF(H179="Développement Durable",4)))))</f>
        <v>3</v>
      </c>
      <c r="H179" s="5" t="s">
        <v>136</v>
      </c>
      <c r="I179" s="23">
        <f>IF(G179&lt;&gt;"",MAX(I$1:I178)+1,"")</f>
        <v>148</v>
      </c>
      <c r="J179" s="247" t="s">
        <v>265</v>
      </c>
      <c r="K179" s="248">
        <v>3</v>
      </c>
      <c r="L179" s="249" t="s">
        <v>39</v>
      </c>
      <c r="M179" s="263"/>
      <c r="N179" s="268" t="str">
        <f t="shared" si="464"/>
        <v/>
      </c>
      <c r="O179" s="247" t="s">
        <v>266</v>
      </c>
      <c r="P179" s="348" t="s">
        <v>37</v>
      </c>
      <c r="Q179" s="23"/>
      <c r="R179" s="25"/>
      <c r="S179" s="26">
        <f t="shared" si="465"/>
        <v>3</v>
      </c>
      <c r="T179" s="26">
        <f t="shared" si="470"/>
        <v>1</v>
      </c>
      <c r="U179" s="26">
        <f t="shared" si="467"/>
        <v>3</v>
      </c>
      <c r="V179" s="26"/>
      <c r="W179" s="26">
        <f t="shared" si="468"/>
        <v>0</v>
      </c>
      <c r="X179" s="26"/>
      <c r="Y179" s="26">
        <f t="shared" si="469"/>
        <v>3</v>
      </c>
      <c r="Z179" s="26"/>
      <c r="AA179" s="27"/>
      <c r="AB179" s="63"/>
      <c r="AC179" s="28" t="str">
        <f t="shared" si="358"/>
        <v/>
      </c>
      <c r="AD179" s="28"/>
      <c r="AE179" s="28" t="str">
        <f t="shared" si="359"/>
        <v/>
      </c>
      <c r="AF179" s="28"/>
      <c r="AG179" s="28" t="str">
        <f t="shared" si="360"/>
        <v/>
      </c>
      <c r="AH179" s="29"/>
      <c r="AI179" s="30"/>
      <c r="AJ179" s="28"/>
      <c r="AK179" s="28" t="str">
        <f t="shared" si="361"/>
        <v/>
      </c>
      <c r="AL179" s="28"/>
      <c r="AM179" s="28" t="str">
        <f t="shared" si="362"/>
        <v/>
      </c>
      <c r="AN179" s="28"/>
      <c r="AO179" s="28" t="str">
        <f t="shared" si="363"/>
        <v/>
      </c>
      <c r="AP179" s="29"/>
      <c r="AQ179" s="30"/>
      <c r="AR179" s="28"/>
      <c r="AS179" s="28">
        <f t="shared" si="364"/>
        <v>3</v>
      </c>
      <c r="AT179" s="28"/>
      <c r="AU179" s="28">
        <f t="shared" si="365"/>
        <v>0</v>
      </c>
      <c r="AV179" s="28"/>
      <c r="AW179" s="28">
        <f t="shared" si="366"/>
        <v>3</v>
      </c>
      <c r="AX179" s="29"/>
      <c r="AY179" s="30"/>
      <c r="AZ179" s="28"/>
      <c r="BA179" s="28" t="str">
        <f t="shared" si="367"/>
        <v/>
      </c>
      <c r="BB179" s="28"/>
      <c r="BC179" s="28" t="str">
        <f t="shared" si="368"/>
        <v/>
      </c>
      <c r="BD179" s="28"/>
      <c r="BE179" s="28" t="str">
        <f t="shared" si="369"/>
        <v/>
      </c>
      <c r="BF179" s="29"/>
      <c r="BG179" s="30"/>
      <c r="BH179" s="26"/>
      <c r="BI179" s="28" t="str">
        <f t="shared" si="370"/>
        <v/>
      </c>
      <c r="BJ179" s="28"/>
      <c r="BK179" s="28" t="str">
        <f t="shared" si="371"/>
        <v/>
      </c>
      <c r="BL179" s="28"/>
      <c r="BM179" s="28" t="str">
        <f t="shared" si="372"/>
        <v/>
      </c>
      <c r="BN179" s="29"/>
      <c r="BO179" s="30"/>
      <c r="BP179" s="26"/>
      <c r="BQ179" s="28" t="str">
        <f t="shared" si="373"/>
        <v/>
      </c>
      <c r="BR179" s="28"/>
      <c r="BS179" s="28" t="str">
        <f t="shared" si="374"/>
        <v/>
      </c>
      <c r="BT179" s="28"/>
      <c r="BU179" s="28" t="str">
        <f t="shared" si="375"/>
        <v/>
      </c>
      <c r="BV179" s="29"/>
      <c r="BW179" s="30"/>
      <c r="BX179" s="31"/>
      <c r="BY179" s="28">
        <f t="shared" si="376"/>
        <v>3</v>
      </c>
      <c r="BZ179" s="28"/>
      <c r="CA179" s="28">
        <f t="shared" si="377"/>
        <v>0</v>
      </c>
      <c r="CB179" s="28"/>
      <c r="CC179" s="28">
        <f t="shared" si="378"/>
        <v>3</v>
      </c>
      <c r="CD179" s="29"/>
      <c r="CE179" s="25"/>
      <c r="CF179" s="25"/>
      <c r="CG179" s="28" t="str">
        <f t="shared" si="379"/>
        <v/>
      </c>
      <c r="CH179" s="28"/>
      <c r="CI179" s="28" t="str">
        <f t="shared" si="380"/>
        <v/>
      </c>
      <c r="CJ179" s="28"/>
      <c r="CK179" s="28" t="str">
        <f t="shared" si="381"/>
        <v/>
      </c>
      <c r="CL179" s="29"/>
    </row>
    <row r="180" spans="1:90" s="238" customFormat="1" ht="27" customHeight="1" x14ac:dyDescent="0.25">
      <c r="A180" s="2"/>
      <c r="B180" s="2"/>
      <c r="C180" s="21" t="str">
        <f t="shared" si="463"/>
        <v>6 - L'HEBERGEMENT</v>
      </c>
      <c r="D180" s="99" t="str">
        <f t="shared" ref="D180:D185" si="471">J$180</f>
        <v>Les équipements intérieur du locatif</v>
      </c>
      <c r="E180" s="1"/>
      <c r="F180" s="15"/>
      <c r="G180" s="20"/>
      <c r="H180" s="13"/>
      <c r="I180" s="67" t="str">
        <f>IF(G180&lt;&gt;"",MAX(I$1:I179)+1,"")</f>
        <v/>
      </c>
      <c r="J180" s="71" t="s">
        <v>624</v>
      </c>
      <c r="K180" s="307"/>
      <c r="L180" s="33"/>
      <c r="M180" s="372"/>
      <c r="N180" s="24" t="str">
        <f t="shared" si="464"/>
        <v/>
      </c>
      <c r="O180" s="65"/>
      <c r="P180" s="353"/>
      <c r="Q180" s="67"/>
      <c r="R180" s="1"/>
      <c r="S180" s="9"/>
      <c r="T180" s="9"/>
      <c r="U180" s="9"/>
      <c r="V180" s="9"/>
      <c r="W180" s="9"/>
      <c r="X180" s="9"/>
      <c r="Y180" s="9"/>
      <c r="Z180" s="9"/>
      <c r="AA180" s="72"/>
      <c r="AB180" s="73"/>
      <c r="AC180" s="39" t="str">
        <f t="shared" si="358"/>
        <v/>
      </c>
      <c r="AD180" s="39"/>
      <c r="AE180" s="39" t="str">
        <f t="shared" si="359"/>
        <v/>
      </c>
      <c r="AF180" s="39"/>
      <c r="AG180" s="39" t="str">
        <f t="shared" si="360"/>
        <v/>
      </c>
      <c r="AH180" s="37"/>
      <c r="AI180" s="38"/>
      <c r="AJ180" s="39"/>
      <c r="AK180" s="39" t="str">
        <f t="shared" si="361"/>
        <v/>
      </c>
      <c r="AL180" s="39"/>
      <c r="AM180" s="39" t="str">
        <f t="shared" si="362"/>
        <v/>
      </c>
      <c r="AN180" s="39"/>
      <c r="AO180" s="39" t="str">
        <f t="shared" si="363"/>
        <v/>
      </c>
      <c r="AP180" s="37"/>
      <c r="AQ180" s="38"/>
      <c r="AR180" s="39"/>
      <c r="AS180" s="39" t="str">
        <f t="shared" si="364"/>
        <v/>
      </c>
      <c r="AT180" s="39"/>
      <c r="AU180" s="39" t="str">
        <f t="shared" si="365"/>
        <v/>
      </c>
      <c r="AV180" s="39"/>
      <c r="AW180" s="39" t="str">
        <f t="shared" si="366"/>
        <v/>
      </c>
      <c r="AX180" s="37"/>
      <c r="AY180" s="38"/>
      <c r="AZ180" s="39"/>
      <c r="BA180" s="39" t="str">
        <f t="shared" si="367"/>
        <v/>
      </c>
      <c r="BB180" s="39"/>
      <c r="BC180" s="39" t="str">
        <f t="shared" si="368"/>
        <v/>
      </c>
      <c r="BD180" s="39"/>
      <c r="BE180" s="39" t="str">
        <f t="shared" si="369"/>
        <v/>
      </c>
      <c r="BF180" s="37"/>
      <c r="BG180" s="38"/>
      <c r="BH180" s="34"/>
      <c r="BI180" s="39" t="str">
        <f t="shared" si="370"/>
        <v/>
      </c>
      <c r="BJ180" s="39"/>
      <c r="BK180" s="39" t="str">
        <f t="shared" si="371"/>
        <v/>
      </c>
      <c r="BL180" s="39"/>
      <c r="BM180" s="39" t="str">
        <f t="shared" si="372"/>
        <v/>
      </c>
      <c r="BN180" s="37"/>
      <c r="BO180" s="38"/>
      <c r="BP180" s="34"/>
      <c r="BQ180" s="39" t="str">
        <f t="shared" si="373"/>
        <v/>
      </c>
      <c r="BR180" s="39"/>
      <c r="BS180" s="39" t="str">
        <f t="shared" si="374"/>
        <v/>
      </c>
      <c r="BT180" s="39"/>
      <c r="BU180" s="39" t="str">
        <f t="shared" si="375"/>
        <v/>
      </c>
      <c r="BV180" s="37"/>
      <c r="BW180" s="38"/>
      <c r="BX180" s="40"/>
      <c r="BY180" s="39" t="str">
        <f t="shared" si="376"/>
        <v/>
      </c>
      <c r="BZ180" s="39"/>
      <c r="CA180" s="39" t="str">
        <f t="shared" si="377"/>
        <v/>
      </c>
      <c r="CB180" s="39"/>
      <c r="CC180" s="39" t="str">
        <f t="shared" si="378"/>
        <v/>
      </c>
      <c r="CD180" s="37"/>
      <c r="CE180" s="41"/>
      <c r="CF180" s="41"/>
      <c r="CG180" s="39" t="str">
        <f t="shared" si="379"/>
        <v/>
      </c>
      <c r="CH180" s="39"/>
      <c r="CI180" s="39" t="str">
        <f t="shared" si="380"/>
        <v/>
      </c>
      <c r="CJ180" s="39"/>
      <c r="CK180" s="39" t="str">
        <f t="shared" si="381"/>
        <v/>
      </c>
      <c r="CL180" s="37"/>
    </row>
    <row r="181" spans="1:90" ht="49.5" customHeight="1" x14ac:dyDescent="0.25">
      <c r="A181" s="20">
        <v>31</v>
      </c>
      <c r="B181" s="20" t="s">
        <v>28</v>
      </c>
      <c r="C181" s="21" t="str">
        <f t="shared" si="463"/>
        <v>6 - L'HEBERGEMENT</v>
      </c>
      <c r="D181" s="99" t="str">
        <f t="shared" si="471"/>
        <v>Les équipements intérieur du locatif</v>
      </c>
      <c r="E181" s="46"/>
      <c r="F181" s="15"/>
      <c r="G181" s="20">
        <f>IF(H181="Information et Communication",1,IF(H181="Savoir-faire Savoir-être",2,IF(H181="Confort et hygiène",3,IF(H181="Qualité de la prestation",5,IF(H181="Développement Durable",4)))))</f>
        <v>3</v>
      </c>
      <c r="H181" s="5" t="s">
        <v>136</v>
      </c>
      <c r="I181" s="23">
        <f>IF(G181&lt;&gt;"",MAX(I$1:I180)+1,"")</f>
        <v>149</v>
      </c>
      <c r="J181" s="242" t="s">
        <v>755</v>
      </c>
      <c r="K181" s="243">
        <v>3</v>
      </c>
      <c r="L181" s="244" t="s">
        <v>39</v>
      </c>
      <c r="M181" s="245"/>
      <c r="N181" s="246" t="str">
        <f t="shared" si="464"/>
        <v/>
      </c>
      <c r="O181" s="242"/>
      <c r="P181" s="348" t="s">
        <v>37</v>
      </c>
      <c r="Q181" s="23"/>
      <c r="R181" s="46"/>
      <c r="S181" s="26">
        <f t="shared" ref="S181:S182" si="472">K181</f>
        <v>3</v>
      </c>
      <c r="T181" s="26">
        <f t="shared" ref="T181:T182" si="473">IF(L181="Très Satisfaisant",1,IF(L181="Satisfaisant",0.75,IF(L181="Insatisfaisant",0.25,IF(L181="Très Insatisfaisant",0,IF(L181="Non Mesuré","",0)))))</f>
        <v>1</v>
      </c>
      <c r="U181" s="26">
        <f t="shared" ref="U181:U182" si="474">IF(L181&lt;&gt;"Non Mesuré",S181*T181,"")</f>
        <v>3</v>
      </c>
      <c r="V181" s="26"/>
      <c r="W181" s="26">
        <f t="shared" ref="W181:W182" si="475">IF(L181="Non Mesuré",S181,0)</f>
        <v>0</v>
      </c>
      <c r="X181" s="26"/>
      <c r="Y181" s="26">
        <f t="shared" ref="Y181:Y182" si="476">S181-W181</f>
        <v>3</v>
      </c>
      <c r="Z181" s="50"/>
      <c r="AA181" s="70"/>
      <c r="AB181" s="70"/>
      <c r="AC181" s="28" t="str">
        <f t="shared" si="358"/>
        <v/>
      </c>
      <c r="AD181" s="28"/>
      <c r="AE181" s="28" t="str">
        <f t="shared" si="359"/>
        <v/>
      </c>
      <c r="AF181" s="28"/>
      <c r="AG181" s="28" t="str">
        <f t="shared" si="360"/>
        <v/>
      </c>
      <c r="AH181" s="29"/>
      <c r="AI181" s="30"/>
      <c r="AJ181" s="28"/>
      <c r="AK181" s="28" t="str">
        <f t="shared" si="361"/>
        <v/>
      </c>
      <c r="AL181" s="28"/>
      <c r="AM181" s="28" t="str">
        <f t="shared" si="362"/>
        <v/>
      </c>
      <c r="AN181" s="28"/>
      <c r="AO181" s="28" t="str">
        <f t="shared" si="363"/>
        <v/>
      </c>
      <c r="AP181" s="29"/>
      <c r="AQ181" s="30"/>
      <c r="AR181" s="28"/>
      <c r="AS181" s="28">
        <f t="shared" si="364"/>
        <v>3</v>
      </c>
      <c r="AT181" s="28"/>
      <c r="AU181" s="28">
        <f t="shared" si="365"/>
        <v>0</v>
      </c>
      <c r="AV181" s="28"/>
      <c r="AW181" s="28">
        <f t="shared" si="366"/>
        <v>3</v>
      </c>
      <c r="AX181" s="29"/>
      <c r="AY181" s="30"/>
      <c r="AZ181" s="28"/>
      <c r="BA181" s="28" t="str">
        <f t="shared" si="367"/>
        <v/>
      </c>
      <c r="BB181" s="28"/>
      <c r="BC181" s="28" t="str">
        <f t="shared" si="368"/>
        <v/>
      </c>
      <c r="BD181" s="28"/>
      <c r="BE181" s="28" t="str">
        <f t="shared" si="369"/>
        <v/>
      </c>
      <c r="BF181" s="29"/>
      <c r="BG181" s="30"/>
      <c r="BH181" s="26"/>
      <c r="BI181" s="28" t="str">
        <f t="shared" si="370"/>
        <v/>
      </c>
      <c r="BJ181" s="28"/>
      <c r="BK181" s="28" t="str">
        <f t="shared" si="371"/>
        <v/>
      </c>
      <c r="BL181" s="28"/>
      <c r="BM181" s="28" t="str">
        <f t="shared" si="372"/>
        <v/>
      </c>
      <c r="BN181" s="29"/>
      <c r="BO181" s="30"/>
      <c r="BP181" s="26"/>
      <c r="BQ181" s="28">
        <f t="shared" si="373"/>
        <v>3</v>
      </c>
      <c r="BR181" s="28"/>
      <c r="BS181" s="28">
        <f t="shared" si="374"/>
        <v>0</v>
      </c>
      <c r="BT181" s="28"/>
      <c r="BU181" s="28">
        <f t="shared" si="375"/>
        <v>3</v>
      </c>
      <c r="BV181" s="29"/>
      <c r="BW181" s="30"/>
      <c r="BX181" s="31"/>
      <c r="BY181" s="28" t="str">
        <f t="shared" si="376"/>
        <v/>
      </c>
      <c r="BZ181" s="28"/>
      <c r="CA181" s="28" t="str">
        <f t="shared" si="377"/>
        <v/>
      </c>
      <c r="CB181" s="28"/>
      <c r="CC181" s="28" t="str">
        <f t="shared" si="378"/>
        <v/>
      </c>
      <c r="CD181" s="29"/>
      <c r="CE181" s="25"/>
      <c r="CF181" s="25"/>
      <c r="CG181" s="28" t="str">
        <f t="shared" si="379"/>
        <v/>
      </c>
      <c r="CH181" s="28"/>
      <c r="CI181" s="28" t="str">
        <f t="shared" si="380"/>
        <v/>
      </c>
      <c r="CJ181" s="28"/>
      <c r="CK181" s="28" t="str">
        <f t="shared" si="381"/>
        <v/>
      </c>
      <c r="CL181" s="29"/>
    </row>
    <row r="182" spans="1:90" ht="33" customHeight="1" x14ac:dyDescent="0.25">
      <c r="A182" s="20">
        <v>32</v>
      </c>
      <c r="B182" s="20" t="s">
        <v>36</v>
      </c>
      <c r="C182" s="21" t="str">
        <f t="shared" si="463"/>
        <v>6 - L'HEBERGEMENT</v>
      </c>
      <c r="D182" s="99" t="str">
        <f t="shared" si="471"/>
        <v>Les équipements intérieur du locatif</v>
      </c>
      <c r="E182" s="46"/>
      <c r="F182" s="15"/>
      <c r="G182" s="20">
        <f>IF(H182="Information et Communication",1,IF(H182="Savoir-faire Savoir-être",2,IF(H182="Confort et hygiène",3,IF(H182="Qualité de la prestation",5,IF(H182="Développement Durable",4)))))</f>
        <v>3</v>
      </c>
      <c r="H182" s="5" t="s">
        <v>136</v>
      </c>
      <c r="I182" s="23">
        <f>IF(G182&lt;&gt;"",MAX(I$1:I181)+1,"")</f>
        <v>150</v>
      </c>
      <c r="J182" s="252" t="s">
        <v>756</v>
      </c>
      <c r="K182" s="253">
        <v>3</v>
      </c>
      <c r="L182" s="254" t="s">
        <v>39</v>
      </c>
      <c r="M182" s="255"/>
      <c r="N182" s="256" t="str">
        <f t="shared" si="464"/>
        <v/>
      </c>
      <c r="O182" s="252"/>
      <c r="P182" s="351" t="s">
        <v>37</v>
      </c>
      <c r="Q182" s="23"/>
      <c r="R182" s="46"/>
      <c r="S182" s="26">
        <f t="shared" si="472"/>
        <v>3</v>
      </c>
      <c r="T182" s="26">
        <f t="shared" si="473"/>
        <v>1</v>
      </c>
      <c r="U182" s="26">
        <f t="shared" si="474"/>
        <v>3</v>
      </c>
      <c r="V182" s="26"/>
      <c r="W182" s="26">
        <f t="shared" si="475"/>
        <v>0</v>
      </c>
      <c r="X182" s="26"/>
      <c r="Y182" s="26">
        <f t="shared" si="476"/>
        <v>3</v>
      </c>
      <c r="Z182" s="68"/>
      <c r="AA182" s="69"/>
      <c r="AB182" s="69"/>
      <c r="AC182" s="28" t="str">
        <f t="shared" si="358"/>
        <v/>
      </c>
      <c r="AD182" s="28"/>
      <c r="AE182" s="28" t="str">
        <f t="shared" si="359"/>
        <v/>
      </c>
      <c r="AF182" s="28"/>
      <c r="AG182" s="28" t="str">
        <f t="shared" si="360"/>
        <v/>
      </c>
      <c r="AH182" s="29"/>
      <c r="AI182" s="30"/>
      <c r="AJ182" s="28"/>
      <c r="AK182" s="28" t="str">
        <f t="shared" si="361"/>
        <v/>
      </c>
      <c r="AL182" s="28"/>
      <c r="AM182" s="28" t="str">
        <f t="shared" si="362"/>
        <v/>
      </c>
      <c r="AN182" s="28"/>
      <c r="AO182" s="28" t="str">
        <f t="shared" si="363"/>
        <v/>
      </c>
      <c r="AP182" s="29"/>
      <c r="AQ182" s="30"/>
      <c r="AR182" s="28"/>
      <c r="AS182" s="28">
        <f t="shared" si="364"/>
        <v>3</v>
      </c>
      <c r="AT182" s="28"/>
      <c r="AU182" s="28">
        <f t="shared" si="365"/>
        <v>0</v>
      </c>
      <c r="AV182" s="28"/>
      <c r="AW182" s="28">
        <f t="shared" si="366"/>
        <v>3</v>
      </c>
      <c r="AX182" s="29"/>
      <c r="AY182" s="30"/>
      <c r="AZ182" s="28"/>
      <c r="BA182" s="28" t="str">
        <f t="shared" si="367"/>
        <v/>
      </c>
      <c r="BB182" s="28"/>
      <c r="BC182" s="28" t="str">
        <f t="shared" si="368"/>
        <v/>
      </c>
      <c r="BD182" s="28"/>
      <c r="BE182" s="28" t="str">
        <f t="shared" si="369"/>
        <v/>
      </c>
      <c r="BF182" s="29"/>
      <c r="BG182" s="30"/>
      <c r="BH182" s="26"/>
      <c r="BI182" s="28" t="str">
        <f t="shared" si="370"/>
        <v/>
      </c>
      <c r="BJ182" s="28"/>
      <c r="BK182" s="28" t="str">
        <f t="shared" si="371"/>
        <v/>
      </c>
      <c r="BL182" s="28"/>
      <c r="BM182" s="28" t="str">
        <f t="shared" si="372"/>
        <v/>
      </c>
      <c r="BN182" s="29"/>
      <c r="BO182" s="30"/>
      <c r="BP182" s="26"/>
      <c r="BQ182" s="28" t="str">
        <f t="shared" si="373"/>
        <v/>
      </c>
      <c r="BR182" s="28"/>
      <c r="BS182" s="28" t="str">
        <f t="shared" si="374"/>
        <v/>
      </c>
      <c r="BT182" s="28"/>
      <c r="BU182" s="28" t="str">
        <f t="shared" si="375"/>
        <v/>
      </c>
      <c r="BV182" s="29"/>
      <c r="BW182" s="30"/>
      <c r="BX182" s="31"/>
      <c r="BY182" s="28">
        <f t="shared" si="376"/>
        <v>3</v>
      </c>
      <c r="BZ182" s="28"/>
      <c r="CA182" s="28">
        <f t="shared" si="377"/>
        <v>0</v>
      </c>
      <c r="CB182" s="28"/>
      <c r="CC182" s="28">
        <f t="shared" si="378"/>
        <v>3</v>
      </c>
      <c r="CD182" s="29"/>
      <c r="CE182" s="25"/>
      <c r="CF182" s="25"/>
      <c r="CG182" s="28" t="str">
        <f t="shared" si="379"/>
        <v/>
      </c>
      <c r="CH182" s="28"/>
      <c r="CI182" s="28" t="str">
        <f t="shared" si="380"/>
        <v/>
      </c>
      <c r="CJ182" s="28"/>
      <c r="CK182" s="28" t="str">
        <f t="shared" si="381"/>
        <v/>
      </c>
      <c r="CL182" s="29"/>
    </row>
    <row r="183" spans="1:90" ht="38.25" customHeight="1" x14ac:dyDescent="0.25">
      <c r="A183" s="46">
        <v>33</v>
      </c>
      <c r="B183" s="20" t="s">
        <v>28</v>
      </c>
      <c r="C183" s="21" t="str">
        <f t="shared" si="463"/>
        <v>6 - L'HEBERGEMENT</v>
      </c>
      <c r="D183" s="99" t="str">
        <f t="shared" si="471"/>
        <v>Les équipements intérieur du locatif</v>
      </c>
      <c r="E183" s="46"/>
      <c r="F183" s="15"/>
      <c r="G183" s="20">
        <f>IF(H183="Information et Communication",1,IF(H183="Savoir-faire Savoir-être",2,IF(H183="Confort et hygiène",3,IF(H183="Qualité de la prestation",5,IF(H183="Développement Durable",4)))))</f>
        <v>3</v>
      </c>
      <c r="H183" s="22" t="s">
        <v>136</v>
      </c>
      <c r="I183" s="23">
        <f>IF(G183&lt;&gt;"",MAX(I$1:I182)+1,"")</f>
        <v>151</v>
      </c>
      <c r="J183" s="252" t="s">
        <v>267</v>
      </c>
      <c r="K183" s="253">
        <v>1</v>
      </c>
      <c r="L183" s="254" t="s">
        <v>30</v>
      </c>
      <c r="M183" s="255"/>
      <c r="N183" s="256" t="str">
        <f t="shared" si="464"/>
        <v/>
      </c>
      <c r="O183" s="252" t="s">
        <v>268</v>
      </c>
      <c r="P183" s="348" t="s">
        <v>37</v>
      </c>
      <c r="Q183" s="23"/>
      <c r="R183" s="46"/>
      <c r="S183" s="26">
        <f t="shared" ref="S183:S185" si="477">K183</f>
        <v>1</v>
      </c>
      <c r="T183" s="26">
        <f t="shared" ref="T183:T184" si="478">IF(L183="OUI",1,IF(L183="NON",0,IF(L183="Non Mesuré","",0)))</f>
        <v>1</v>
      </c>
      <c r="U183" s="26">
        <f t="shared" ref="U183:U185" si="479">IF(L183&lt;&gt;"Non Mesuré",S183*T183,"")</f>
        <v>1</v>
      </c>
      <c r="V183" s="26"/>
      <c r="W183" s="26">
        <f t="shared" ref="W183:W185" si="480">IF(L183="Non Mesuré",S183,0)</f>
        <v>0</v>
      </c>
      <c r="X183" s="26"/>
      <c r="Y183" s="26">
        <f t="shared" ref="Y183:Y185" si="481">S183-W183</f>
        <v>1</v>
      </c>
      <c r="Z183" s="50"/>
      <c r="AA183" s="70"/>
      <c r="AB183" s="70"/>
      <c r="AC183" s="28" t="str">
        <f t="shared" si="358"/>
        <v/>
      </c>
      <c r="AD183" s="28"/>
      <c r="AE183" s="28" t="str">
        <f t="shared" si="359"/>
        <v/>
      </c>
      <c r="AF183" s="28"/>
      <c r="AG183" s="28" t="str">
        <f t="shared" si="360"/>
        <v/>
      </c>
      <c r="AH183" s="29"/>
      <c r="AI183" s="30"/>
      <c r="AJ183" s="28"/>
      <c r="AK183" s="28" t="str">
        <f t="shared" si="361"/>
        <v/>
      </c>
      <c r="AL183" s="28"/>
      <c r="AM183" s="28" t="str">
        <f t="shared" si="362"/>
        <v/>
      </c>
      <c r="AN183" s="28"/>
      <c r="AO183" s="28" t="str">
        <f t="shared" si="363"/>
        <v/>
      </c>
      <c r="AP183" s="29"/>
      <c r="AQ183" s="30"/>
      <c r="AR183" s="28"/>
      <c r="AS183" s="28">
        <f t="shared" si="364"/>
        <v>1</v>
      </c>
      <c r="AT183" s="28"/>
      <c r="AU183" s="28">
        <f t="shared" si="365"/>
        <v>0</v>
      </c>
      <c r="AV183" s="28"/>
      <c r="AW183" s="28">
        <f t="shared" si="366"/>
        <v>1</v>
      </c>
      <c r="AX183" s="29"/>
      <c r="AY183" s="30"/>
      <c r="AZ183" s="28"/>
      <c r="BA183" s="28" t="str">
        <f t="shared" si="367"/>
        <v/>
      </c>
      <c r="BB183" s="28"/>
      <c r="BC183" s="28" t="str">
        <f t="shared" si="368"/>
        <v/>
      </c>
      <c r="BD183" s="28"/>
      <c r="BE183" s="28" t="str">
        <f t="shared" si="369"/>
        <v/>
      </c>
      <c r="BF183" s="29"/>
      <c r="BG183" s="30"/>
      <c r="BH183" s="26"/>
      <c r="BI183" s="28" t="str">
        <f t="shared" si="370"/>
        <v/>
      </c>
      <c r="BJ183" s="28"/>
      <c r="BK183" s="28" t="str">
        <f t="shared" si="371"/>
        <v/>
      </c>
      <c r="BL183" s="28"/>
      <c r="BM183" s="28" t="str">
        <f t="shared" si="372"/>
        <v/>
      </c>
      <c r="BN183" s="29"/>
      <c r="BO183" s="30"/>
      <c r="BP183" s="26"/>
      <c r="BQ183" s="28" t="str">
        <f t="shared" si="373"/>
        <v/>
      </c>
      <c r="BR183" s="28"/>
      <c r="BS183" s="28" t="str">
        <f t="shared" si="374"/>
        <v/>
      </c>
      <c r="BT183" s="28"/>
      <c r="BU183" s="28" t="str">
        <f t="shared" si="375"/>
        <v/>
      </c>
      <c r="BV183" s="29"/>
      <c r="BW183" s="30"/>
      <c r="BX183" s="31"/>
      <c r="BY183" s="28" t="str">
        <f t="shared" si="376"/>
        <v/>
      </c>
      <c r="BZ183" s="28"/>
      <c r="CA183" s="28" t="str">
        <f t="shared" si="377"/>
        <v/>
      </c>
      <c r="CB183" s="28"/>
      <c r="CC183" s="28" t="str">
        <f t="shared" si="378"/>
        <v/>
      </c>
      <c r="CD183" s="29"/>
      <c r="CE183" s="25"/>
      <c r="CF183" s="25"/>
      <c r="CG183" s="28">
        <f t="shared" si="379"/>
        <v>1</v>
      </c>
      <c r="CH183" s="28"/>
      <c r="CI183" s="28">
        <f t="shared" si="380"/>
        <v>0</v>
      </c>
      <c r="CJ183" s="28"/>
      <c r="CK183" s="28">
        <f t="shared" si="381"/>
        <v>1</v>
      </c>
      <c r="CL183" s="29"/>
    </row>
    <row r="184" spans="1:90" ht="54" customHeight="1" x14ac:dyDescent="0.25">
      <c r="A184" s="20">
        <v>33</v>
      </c>
      <c r="B184" s="20" t="s">
        <v>36</v>
      </c>
      <c r="C184" s="21" t="str">
        <f t="shared" si="463"/>
        <v>6 - L'HEBERGEMENT</v>
      </c>
      <c r="D184" s="99" t="str">
        <f t="shared" si="471"/>
        <v>Les équipements intérieur du locatif</v>
      </c>
      <c r="E184" s="46"/>
      <c r="F184" s="15"/>
      <c r="G184" s="20">
        <f>IF(H184="Information et Communication",1,IF(H184="Savoir-faire Savoir-être",2,IF(H184="Confort et hygiène",3,IF(H184="Qualité de la prestation",5,IF(H184="Développement Durable",4)))))</f>
        <v>3</v>
      </c>
      <c r="H184" s="22" t="s">
        <v>136</v>
      </c>
      <c r="I184" s="23">
        <f>IF(G184&lt;&gt;"",MAX(I$1:I183)+1,"")</f>
        <v>152</v>
      </c>
      <c r="J184" s="252" t="s">
        <v>269</v>
      </c>
      <c r="K184" s="253">
        <v>1</v>
      </c>
      <c r="L184" s="254" t="s">
        <v>30</v>
      </c>
      <c r="M184" s="255"/>
      <c r="N184" s="256" t="str">
        <f t="shared" si="464"/>
        <v/>
      </c>
      <c r="O184" s="252" t="s">
        <v>270</v>
      </c>
      <c r="P184" s="351" t="s">
        <v>78</v>
      </c>
      <c r="Q184" s="23"/>
      <c r="R184" s="46"/>
      <c r="S184" s="26">
        <f t="shared" si="477"/>
        <v>1</v>
      </c>
      <c r="T184" s="26">
        <f t="shared" si="478"/>
        <v>1</v>
      </c>
      <c r="U184" s="26">
        <f t="shared" si="479"/>
        <v>1</v>
      </c>
      <c r="V184" s="26"/>
      <c r="W184" s="26">
        <f t="shared" si="480"/>
        <v>0</v>
      </c>
      <c r="X184" s="26"/>
      <c r="Y184" s="26">
        <f t="shared" si="481"/>
        <v>1</v>
      </c>
      <c r="Z184" s="50"/>
      <c r="AA184" s="70"/>
      <c r="AB184" s="70"/>
      <c r="AC184" s="28" t="str">
        <f t="shared" si="358"/>
        <v/>
      </c>
      <c r="AD184" s="28"/>
      <c r="AE184" s="28" t="str">
        <f t="shared" si="359"/>
        <v/>
      </c>
      <c r="AF184" s="28"/>
      <c r="AG184" s="28" t="str">
        <f t="shared" si="360"/>
        <v/>
      </c>
      <c r="AH184" s="29"/>
      <c r="AI184" s="30"/>
      <c r="AJ184" s="28"/>
      <c r="AK184" s="28" t="str">
        <f t="shared" si="361"/>
        <v/>
      </c>
      <c r="AL184" s="28"/>
      <c r="AM184" s="28" t="str">
        <f t="shared" si="362"/>
        <v/>
      </c>
      <c r="AN184" s="28"/>
      <c r="AO184" s="28" t="str">
        <f t="shared" si="363"/>
        <v/>
      </c>
      <c r="AP184" s="29"/>
      <c r="AQ184" s="30"/>
      <c r="AR184" s="28"/>
      <c r="AS184" s="28">
        <f t="shared" si="364"/>
        <v>1</v>
      </c>
      <c r="AT184" s="28"/>
      <c r="AU184" s="28">
        <f t="shared" si="365"/>
        <v>0</v>
      </c>
      <c r="AV184" s="28"/>
      <c r="AW184" s="28">
        <f t="shared" si="366"/>
        <v>1</v>
      </c>
      <c r="AX184" s="29"/>
      <c r="AY184" s="30"/>
      <c r="AZ184" s="28"/>
      <c r="BA184" s="28" t="str">
        <f t="shared" si="367"/>
        <v/>
      </c>
      <c r="BB184" s="28"/>
      <c r="BC184" s="28" t="str">
        <f t="shared" si="368"/>
        <v/>
      </c>
      <c r="BD184" s="28"/>
      <c r="BE184" s="28" t="str">
        <f t="shared" si="369"/>
        <v/>
      </c>
      <c r="BF184" s="29"/>
      <c r="BG184" s="30"/>
      <c r="BH184" s="26"/>
      <c r="BI184" s="28" t="str">
        <f t="shared" si="370"/>
        <v/>
      </c>
      <c r="BJ184" s="28"/>
      <c r="BK184" s="28" t="str">
        <f t="shared" si="371"/>
        <v/>
      </c>
      <c r="BL184" s="28"/>
      <c r="BM184" s="28" t="str">
        <f t="shared" si="372"/>
        <v/>
      </c>
      <c r="BN184" s="29"/>
      <c r="BO184" s="30"/>
      <c r="BP184" s="26"/>
      <c r="BQ184" s="28" t="str">
        <f t="shared" si="373"/>
        <v/>
      </c>
      <c r="BR184" s="28"/>
      <c r="BS184" s="28" t="str">
        <f t="shared" si="374"/>
        <v/>
      </c>
      <c r="BT184" s="28"/>
      <c r="BU184" s="28" t="str">
        <f t="shared" si="375"/>
        <v/>
      </c>
      <c r="BV184" s="29"/>
      <c r="BW184" s="30"/>
      <c r="BX184" s="31"/>
      <c r="BY184" s="28" t="str">
        <f t="shared" si="376"/>
        <v/>
      </c>
      <c r="BZ184" s="28"/>
      <c r="CA184" s="28" t="str">
        <f t="shared" si="377"/>
        <v/>
      </c>
      <c r="CB184" s="28"/>
      <c r="CC184" s="28" t="str">
        <f t="shared" si="378"/>
        <v/>
      </c>
      <c r="CD184" s="29"/>
      <c r="CE184" s="25"/>
      <c r="CF184" s="25"/>
      <c r="CG184" s="28">
        <f t="shared" si="379"/>
        <v>1</v>
      </c>
      <c r="CH184" s="28"/>
      <c r="CI184" s="28">
        <f t="shared" si="380"/>
        <v>0</v>
      </c>
      <c r="CJ184" s="28"/>
      <c r="CK184" s="28">
        <f t="shared" si="381"/>
        <v>1</v>
      </c>
      <c r="CL184" s="29"/>
    </row>
    <row r="185" spans="1:90" ht="49.5" customHeight="1" x14ac:dyDescent="0.25">
      <c r="A185" s="2">
        <v>33</v>
      </c>
      <c r="B185" s="2" t="s">
        <v>36</v>
      </c>
      <c r="C185" s="21" t="str">
        <f t="shared" si="463"/>
        <v>6 - L'HEBERGEMENT</v>
      </c>
      <c r="D185" s="99" t="str">
        <f t="shared" si="471"/>
        <v>Les équipements intérieur du locatif</v>
      </c>
      <c r="E185" s="1"/>
      <c r="F185" s="15"/>
      <c r="G185" s="20">
        <f>IF(H185="Information et Communication",1,IF(H185="Savoir-faire Savoir-être",2,IF(H185="Confort et hygiène",3,IF(H185="Qualité de la prestation",5,IF(H185="Développement Durable",4)))))</f>
        <v>3</v>
      </c>
      <c r="H185" s="13" t="s">
        <v>136</v>
      </c>
      <c r="I185" s="23">
        <f>IF(G185&lt;&gt;"",MAX(I$1:I184)+1,"")</f>
        <v>153</v>
      </c>
      <c r="J185" s="247" t="s">
        <v>271</v>
      </c>
      <c r="K185" s="248">
        <v>3</v>
      </c>
      <c r="L185" s="249" t="s">
        <v>39</v>
      </c>
      <c r="M185" s="250"/>
      <c r="N185" s="251" t="str">
        <f t="shared" si="464"/>
        <v/>
      </c>
      <c r="O185" s="247" t="s">
        <v>692</v>
      </c>
      <c r="P185" s="348" t="s">
        <v>37</v>
      </c>
      <c r="Q185" s="67"/>
      <c r="R185" s="1"/>
      <c r="S185" s="26">
        <f t="shared" si="477"/>
        <v>3</v>
      </c>
      <c r="T185" s="26">
        <f>IF(L185="Très Satisfaisant",1,IF(L185="Satisfaisant",0.75,IF(L185="Insatisfaisant",0.25,IF(L185="Très Insatisfaisant",0,IF(L185="Non Mesuré","",0)))))</f>
        <v>1</v>
      </c>
      <c r="U185" s="26">
        <f t="shared" si="479"/>
        <v>3</v>
      </c>
      <c r="V185" s="26"/>
      <c r="W185" s="26">
        <f t="shared" si="480"/>
        <v>0</v>
      </c>
      <c r="X185" s="26"/>
      <c r="Y185" s="26">
        <f t="shared" si="481"/>
        <v>3</v>
      </c>
      <c r="Z185" s="74"/>
      <c r="AA185" s="73"/>
      <c r="AB185" s="73"/>
      <c r="AC185" s="28" t="str">
        <f t="shared" si="358"/>
        <v/>
      </c>
      <c r="AD185" s="28"/>
      <c r="AE185" s="28" t="str">
        <f t="shared" si="359"/>
        <v/>
      </c>
      <c r="AF185" s="28"/>
      <c r="AG185" s="28" t="str">
        <f t="shared" si="360"/>
        <v/>
      </c>
      <c r="AH185" s="29"/>
      <c r="AI185" s="30"/>
      <c r="AJ185" s="28"/>
      <c r="AK185" s="28" t="str">
        <f t="shared" si="361"/>
        <v/>
      </c>
      <c r="AL185" s="28"/>
      <c r="AM185" s="28" t="str">
        <f t="shared" si="362"/>
        <v/>
      </c>
      <c r="AN185" s="28"/>
      <c r="AO185" s="28" t="str">
        <f t="shared" si="363"/>
        <v/>
      </c>
      <c r="AP185" s="29"/>
      <c r="AQ185" s="30"/>
      <c r="AR185" s="28"/>
      <c r="AS185" s="28">
        <f t="shared" si="364"/>
        <v>3</v>
      </c>
      <c r="AT185" s="28"/>
      <c r="AU185" s="28">
        <f t="shared" si="365"/>
        <v>0</v>
      </c>
      <c r="AV185" s="28"/>
      <c r="AW185" s="28">
        <f t="shared" si="366"/>
        <v>3</v>
      </c>
      <c r="AX185" s="29"/>
      <c r="AY185" s="30"/>
      <c r="AZ185" s="28"/>
      <c r="BA185" s="28" t="str">
        <f t="shared" si="367"/>
        <v/>
      </c>
      <c r="BB185" s="28"/>
      <c r="BC185" s="28" t="str">
        <f t="shared" si="368"/>
        <v/>
      </c>
      <c r="BD185" s="28"/>
      <c r="BE185" s="28" t="str">
        <f t="shared" si="369"/>
        <v/>
      </c>
      <c r="BF185" s="29"/>
      <c r="BG185" s="30"/>
      <c r="BH185" s="26"/>
      <c r="BI185" s="28" t="str">
        <f t="shared" si="370"/>
        <v/>
      </c>
      <c r="BJ185" s="28"/>
      <c r="BK185" s="28" t="str">
        <f t="shared" si="371"/>
        <v/>
      </c>
      <c r="BL185" s="28"/>
      <c r="BM185" s="28" t="str">
        <f t="shared" si="372"/>
        <v/>
      </c>
      <c r="BN185" s="29"/>
      <c r="BO185" s="30"/>
      <c r="BP185" s="26"/>
      <c r="BQ185" s="28" t="str">
        <f t="shared" si="373"/>
        <v/>
      </c>
      <c r="BR185" s="28"/>
      <c r="BS185" s="28" t="str">
        <f t="shared" si="374"/>
        <v/>
      </c>
      <c r="BT185" s="28"/>
      <c r="BU185" s="28" t="str">
        <f t="shared" si="375"/>
        <v/>
      </c>
      <c r="BV185" s="29"/>
      <c r="BW185" s="30"/>
      <c r="BX185" s="31"/>
      <c r="BY185" s="28" t="str">
        <f t="shared" si="376"/>
        <v/>
      </c>
      <c r="BZ185" s="28"/>
      <c r="CA185" s="28" t="str">
        <f t="shared" si="377"/>
        <v/>
      </c>
      <c r="CB185" s="28"/>
      <c r="CC185" s="28" t="str">
        <f t="shared" si="378"/>
        <v/>
      </c>
      <c r="CD185" s="29"/>
      <c r="CE185" s="25"/>
      <c r="CF185" s="25"/>
      <c r="CG185" s="28">
        <f t="shared" si="379"/>
        <v>3</v>
      </c>
      <c r="CH185" s="28"/>
      <c r="CI185" s="28">
        <f t="shared" si="380"/>
        <v>0</v>
      </c>
      <c r="CJ185" s="28"/>
      <c r="CK185" s="28">
        <f t="shared" si="381"/>
        <v>3</v>
      </c>
      <c r="CL185" s="29"/>
    </row>
    <row r="186" spans="1:90" s="238" customFormat="1" ht="27" customHeight="1" x14ac:dyDescent="0.25">
      <c r="A186" s="20"/>
      <c r="B186" s="20" t="s">
        <v>28</v>
      </c>
      <c r="C186" s="21" t="str">
        <f t="shared" si="463"/>
        <v>6 - L'HEBERGEMENT</v>
      </c>
      <c r="D186" s="5" t="str">
        <f t="shared" ref="D186:D192" si="482">J$186</f>
        <v>L'information à la clientèle dans le locatif</v>
      </c>
      <c r="E186" s="46"/>
      <c r="F186" s="15"/>
      <c r="G186" s="20"/>
      <c r="H186" s="5"/>
      <c r="I186" s="67" t="str">
        <f>IF(G186&lt;&gt;"",MAX(I$1:I185)+1,"")</f>
        <v/>
      </c>
      <c r="J186" s="71" t="s">
        <v>272</v>
      </c>
      <c r="K186" s="307"/>
      <c r="L186" s="33"/>
      <c r="M186" s="372"/>
      <c r="N186" s="24" t="str">
        <f t="shared" si="464"/>
        <v/>
      </c>
      <c r="O186" s="65"/>
      <c r="P186" s="353"/>
      <c r="Q186" s="67"/>
      <c r="R186" s="1"/>
      <c r="S186" s="74"/>
      <c r="T186" s="74"/>
      <c r="U186" s="74"/>
      <c r="V186" s="74"/>
      <c r="W186" s="74"/>
      <c r="X186" s="74"/>
      <c r="Y186" s="74"/>
      <c r="Z186" s="74"/>
      <c r="AA186" s="73"/>
      <c r="AB186" s="73"/>
      <c r="AC186" s="39" t="str">
        <f t="shared" si="358"/>
        <v/>
      </c>
      <c r="AD186" s="39"/>
      <c r="AE186" s="39" t="str">
        <f t="shared" si="359"/>
        <v/>
      </c>
      <c r="AF186" s="39"/>
      <c r="AG186" s="39" t="str">
        <f t="shared" si="360"/>
        <v/>
      </c>
      <c r="AH186" s="37"/>
      <c r="AI186" s="38"/>
      <c r="AJ186" s="39"/>
      <c r="AK186" s="39" t="str">
        <f t="shared" si="361"/>
        <v/>
      </c>
      <c r="AL186" s="39"/>
      <c r="AM186" s="39" t="str">
        <f t="shared" si="362"/>
        <v/>
      </c>
      <c r="AN186" s="39"/>
      <c r="AO186" s="39" t="str">
        <f t="shared" si="363"/>
        <v/>
      </c>
      <c r="AP186" s="37"/>
      <c r="AQ186" s="38"/>
      <c r="AR186" s="39"/>
      <c r="AS186" s="39" t="str">
        <f t="shared" si="364"/>
        <v/>
      </c>
      <c r="AT186" s="39"/>
      <c r="AU186" s="39" t="str">
        <f t="shared" si="365"/>
        <v/>
      </c>
      <c r="AV186" s="39"/>
      <c r="AW186" s="39" t="str">
        <f t="shared" si="366"/>
        <v/>
      </c>
      <c r="AX186" s="37"/>
      <c r="AY186" s="38"/>
      <c r="AZ186" s="39"/>
      <c r="BA186" s="39" t="str">
        <f t="shared" si="367"/>
        <v/>
      </c>
      <c r="BB186" s="39"/>
      <c r="BC186" s="39" t="str">
        <f t="shared" si="368"/>
        <v/>
      </c>
      <c r="BD186" s="39"/>
      <c r="BE186" s="39" t="str">
        <f t="shared" si="369"/>
        <v/>
      </c>
      <c r="BF186" s="37"/>
      <c r="BG186" s="38"/>
      <c r="BH186" s="34"/>
      <c r="BI186" s="39" t="str">
        <f t="shared" si="370"/>
        <v/>
      </c>
      <c r="BJ186" s="39"/>
      <c r="BK186" s="39" t="str">
        <f t="shared" si="371"/>
        <v/>
      </c>
      <c r="BL186" s="39"/>
      <c r="BM186" s="39" t="str">
        <f t="shared" si="372"/>
        <v/>
      </c>
      <c r="BN186" s="37"/>
      <c r="BO186" s="38"/>
      <c r="BP186" s="34"/>
      <c r="BQ186" s="39" t="str">
        <f t="shared" si="373"/>
        <v/>
      </c>
      <c r="BR186" s="39"/>
      <c r="BS186" s="39" t="str">
        <f t="shared" si="374"/>
        <v/>
      </c>
      <c r="BT186" s="39"/>
      <c r="BU186" s="39" t="str">
        <f t="shared" si="375"/>
        <v/>
      </c>
      <c r="BV186" s="37"/>
      <c r="BW186" s="38"/>
      <c r="BX186" s="40"/>
      <c r="BY186" s="39" t="str">
        <f t="shared" si="376"/>
        <v/>
      </c>
      <c r="BZ186" s="39"/>
      <c r="CA186" s="39" t="str">
        <f t="shared" si="377"/>
        <v/>
      </c>
      <c r="CB186" s="39"/>
      <c r="CC186" s="39" t="str">
        <f t="shared" si="378"/>
        <v/>
      </c>
      <c r="CD186" s="37"/>
      <c r="CE186" s="41"/>
      <c r="CF186" s="41"/>
      <c r="CG186" s="39" t="str">
        <f t="shared" si="379"/>
        <v/>
      </c>
      <c r="CH186" s="39"/>
      <c r="CI186" s="39" t="str">
        <f t="shared" si="380"/>
        <v/>
      </c>
      <c r="CJ186" s="39"/>
      <c r="CK186" s="39" t="str">
        <f t="shared" si="381"/>
        <v/>
      </c>
      <c r="CL186" s="37"/>
    </row>
    <row r="187" spans="1:90" ht="19.5" customHeight="1" x14ac:dyDescent="0.25">
      <c r="A187" s="20"/>
      <c r="B187" s="20" t="s">
        <v>36</v>
      </c>
      <c r="C187" s="21" t="str">
        <f t="shared" si="463"/>
        <v>6 - L'HEBERGEMENT</v>
      </c>
      <c r="D187" s="5" t="str">
        <f t="shared" si="482"/>
        <v>L'information à la clientèle dans le locatif</v>
      </c>
      <c r="E187" s="46"/>
      <c r="F187" s="15"/>
      <c r="G187" s="20">
        <f t="shared" ref="G187:G192" si="483">IF(H187="Information et Communication",1,IF(H187="Savoir-faire Savoir-être",2,IF(H187="Confort et hygiène",3,IF(H187="Qualité de la prestation",5,IF(H187="Développement Durable",4)))))</f>
        <v>1</v>
      </c>
      <c r="H187" s="5" t="s">
        <v>29</v>
      </c>
      <c r="I187" s="23">
        <f>IF(G187&lt;&gt;"",MAX(I$1:I186)+1,"")</f>
        <v>154</v>
      </c>
      <c r="J187" s="242" t="s">
        <v>273</v>
      </c>
      <c r="K187" s="243">
        <v>1</v>
      </c>
      <c r="L187" s="244" t="s">
        <v>30</v>
      </c>
      <c r="M187" s="245"/>
      <c r="N187" s="246" t="str">
        <f t="shared" si="464"/>
        <v/>
      </c>
      <c r="O187" s="242" t="s">
        <v>274</v>
      </c>
      <c r="P187" s="348" t="s">
        <v>37</v>
      </c>
      <c r="Q187" s="23"/>
      <c r="R187" s="46"/>
      <c r="S187" s="26">
        <f t="shared" ref="S187:S201" si="484">K187</f>
        <v>1</v>
      </c>
      <c r="T187" s="26">
        <f t="shared" ref="T187:T192" si="485">IF(L187="OUI",1,IF(L187="NON",0,IF(L187="Non Mesuré","",0)))</f>
        <v>1</v>
      </c>
      <c r="U187" s="26">
        <f t="shared" ref="U187:U201" si="486">IF(L187&lt;&gt;"Non Mesuré",S187*T187,"")</f>
        <v>1</v>
      </c>
      <c r="V187" s="26"/>
      <c r="W187" s="26">
        <f t="shared" ref="W187:W201" si="487">IF(L187="Non Mesuré",S187,0)</f>
        <v>0</v>
      </c>
      <c r="X187" s="26"/>
      <c r="Y187" s="26">
        <f t="shared" ref="Y187:Y201" si="488">S187-W187</f>
        <v>1</v>
      </c>
      <c r="Z187" s="68"/>
      <c r="AA187" s="69"/>
      <c r="AB187" s="69"/>
      <c r="AC187" s="28">
        <f t="shared" si="358"/>
        <v>1</v>
      </c>
      <c r="AD187" s="28"/>
      <c r="AE187" s="28">
        <f t="shared" si="359"/>
        <v>0</v>
      </c>
      <c r="AF187" s="28"/>
      <c r="AG187" s="28">
        <f t="shared" si="360"/>
        <v>1</v>
      </c>
      <c r="AH187" s="29"/>
      <c r="AI187" s="30"/>
      <c r="AJ187" s="28"/>
      <c r="AK187" s="28" t="str">
        <f t="shared" si="361"/>
        <v/>
      </c>
      <c r="AL187" s="28"/>
      <c r="AM187" s="28" t="str">
        <f t="shared" si="362"/>
        <v/>
      </c>
      <c r="AN187" s="28"/>
      <c r="AO187" s="28" t="str">
        <f t="shared" si="363"/>
        <v/>
      </c>
      <c r="AP187" s="29"/>
      <c r="AQ187" s="30"/>
      <c r="AR187" s="28"/>
      <c r="AS187" s="28" t="str">
        <f t="shared" si="364"/>
        <v/>
      </c>
      <c r="AT187" s="28"/>
      <c r="AU187" s="28" t="str">
        <f t="shared" si="365"/>
        <v/>
      </c>
      <c r="AV187" s="28"/>
      <c r="AW187" s="28" t="str">
        <f t="shared" si="366"/>
        <v/>
      </c>
      <c r="AX187" s="29"/>
      <c r="AY187" s="30"/>
      <c r="AZ187" s="28"/>
      <c r="BA187" s="28" t="str">
        <f t="shared" si="367"/>
        <v/>
      </c>
      <c r="BB187" s="28"/>
      <c r="BC187" s="28" t="str">
        <f t="shared" si="368"/>
        <v/>
      </c>
      <c r="BD187" s="28"/>
      <c r="BE187" s="28" t="str">
        <f t="shared" si="369"/>
        <v/>
      </c>
      <c r="BF187" s="29"/>
      <c r="BG187" s="30"/>
      <c r="BH187" s="26"/>
      <c r="BI187" s="28" t="str">
        <f t="shared" si="370"/>
        <v/>
      </c>
      <c r="BJ187" s="28"/>
      <c r="BK187" s="28" t="str">
        <f t="shared" si="371"/>
        <v/>
      </c>
      <c r="BL187" s="28"/>
      <c r="BM187" s="28" t="str">
        <f t="shared" si="372"/>
        <v/>
      </c>
      <c r="BN187" s="29"/>
      <c r="BO187" s="30"/>
      <c r="BP187" s="26"/>
      <c r="BQ187" s="28" t="str">
        <f t="shared" si="373"/>
        <v/>
      </c>
      <c r="BR187" s="28"/>
      <c r="BS187" s="28" t="str">
        <f t="shared" si="374"/>
        <v/>
      </c>
      <c r="BT187" s="28"/>
      <c r="BU187" s="28" t="str">
        <f t="shared" si="375"/>
        <v/>
      </c>
      <c r="BV187" s="29"/>
      <c r="BW187" s="30"/>
      <c r="BX187" s="31"/>
      <c r="BY187" s="28" t="str">
        <f t="shared" si="376"/>
        <v/>
      </c>
      <c r="BZ187" s="28"/>
      <c r="CA187" s="28" t="str">
        <f t="shared" si="377"/>
        <v/>
      </c>
      <c r="CB187" s="28"/>
      <c r="CC187" s="28" t="str">
        <f t="shared" si="378"/>
        <v/>
      </c>
      <c r="CD187" s="29"/>
      <c r="CE187" s="25"/>
      <c r="CF187" s="25"/>
      <c r="CG187" s="28" t="str">
        <f t="shared" si="379"/>
        <v/>
      </c>
      <c r="CH187" s="28"/>
      <c r="CI187" s="28" t="str">
        <f t="shared" si="380"/>
        <v/>
      </c>
      <c r="CJ187" s="28"/>
      <c r="CK187" s="28" t="str">
        <f t="shared" si="381"/>
        <v/>
      </c>
      <c r="CL187" s="29"/>
    </row>
    <row r="188" spans="1:90" ht="27.75" customHeight="1" x14ac:dyDescent="0.25">
      <c r="A188" s="46"/>
      <c r="B188" s="20" t="s">
        <v>36</v>
      </c>
      <c r="C188" s="21" t="str">
        <f t="shared" si="463"/>
        <v>6 - L'HEBERGEMENT</v>
      </c>
      <c r="D188" s="5" t="str">
        <f t="shared" si="482"/>
        <v>L'information à la clientèle dans le locatif</v>
      </c>
      <c r="E188" s="46"/>
      <c r="F188" s="15"/>
      <c r="G188" s="20">
        <f t="shared" si="483"/>
        <v>1</v>
      </c>
      <c r="H188" s="5" t="s">
        <v>29</v>
      </c>
      <c r="I188" s="23">
        <f>IF(G188&lt;&gt;"",MAX(I$1:I187)+1,"")</f>
        <v>155</v>
      </c>
      <c r="J188" s="252" t="s">
        <v>275</v>
      </c>
      <c r="K188" s="253">
        <v>1</v>
      </c>
      <c r="L188" s="254" t="s">
        <v>30</v>
      </c>
      <c r="M188" s="255"/>
      <c r="N188" s="256" t="str">
        <f t="shared" si="464"/>
        <v/>
      </c>
      <c r="O188" s="252" t="s">
        <v>276</v>
      </c>
      <c r="P188" s="348" t="s">
        <v>37</v>
      </c>
      <c r="Q188" s="23"/>
      <c r="R188" s="46"/>
      <c r="S188" s="26">
        <f t="shared" si="484"/>
        <v>1</v>
      </c>
      <c r="T188" s="26">
        <f t="shared" si="485"/>
        <v>1</v>
      </c>
      <c r="U188" s="26">
        <f t="shared" si="486"/>
        <v>1</v>
      </c>
      <c r="V188" s="26"/>
      <c r="W188" s="26">
        <f t="shared" si="487"/>
        <v>0</v>
      </c>
      <c r="X188" s="26"/>
      <c r="Y188" s="26">
        <f t="shared" si="488"/>
        <v>1</v>
      </c>
      <c r="Z188" s="68"/>
      <c r="AA188" s="69"/>
      <c r="AB188" s="69"/>
      <c r="AC188" s="28">
        <f t="shared" si="358"/>
        <v>1</v>
      </c>
      <c r="AD188" s="28"/>
      <c r="AE188" s="28">
        <f t="shared" si="359"/>
        <v>0</v>
      </c>
      <c r="AF188" s="28"/>
      <c r="AG188" s="28">
        <f t="shared" si="360"/>
        <v>1</v>
      </c>
      <c r="AH188" s="29"/>
      <c r="AI188" s="30"/>
      <c r="AJ188" s="28"/>
      <c r="AK188" s="28" t="str">
        <f t="shared" si="361"/>
        <v/>
      </c>
      <c r="AL188" s="28"/>
      <c r="AM188" s="28" t="str">
        <f t="shared" si="362"/>
        <v/>
      </c>
      <c r="AN188" s="28"/>
      <c r="AO188" s="28" t="str">
        <f t="shared" si="363"/>
        <v/>
      </c>
      <c r="AP188" s="29"/>
      <c r="AQ188" s="30"/>
      <c r="AR188" s="28"/>
      <c r="AS188" s="28" t="str">
        <f t="shared" si="364"/>
        <v/>
      </c>
      <c r="AT188" s="28"/>
      <c r="AU188" s="28" t="str">
        <f t="shared" si="365"/>
        <v/>
      </c>
      <c r="AV188" s="28"/>
      <c r="AW188" s="28" t="str">
        <f t="shared" si="366"/>
        <v/>
      </c>
      <c r="AX188" s="29"/>
      <c r="AY188" s="30"/>
      <c r="AZ188" s="28"/>
      <c r="BA188" s="28" t="str">
        <f t="shared" si="367"/>
        <v/>
      </c>
      <c r="BB188" s="28"/>
      <c r="BC188" s="28" t="str">
        <f t="shared" si="368"/>
        <v/>
      </c>
      <c r="BD188" s="28"/>
      <c r="BE188" s="28" t="str">
        <f t="shared" si="369"/>
        <v/>
      </c>
      <c r="BF188" s="29"/>
      <c r="BG188" s="30"/>
      <c r="BH188" s="26"/>
      <c r="BI188" s="28" t="str">
        <f t="shared" si="370"/>
        <v/>
      </c>
      <c r="BJ188" s="28"/>
      <c r="BK188" s="28" t="str">
        <f t="shared" si="371"/>
        <v/>
      </c>
      <c r="BL188" s="28"/>
      <c r="BM188" s="28" t="str">
        <f t="shared" si="372"/>
        <v/>
      </c>
      <c r="BN188" s="29"/>
      <c r="BO188" s="30"/>
      <c r="BP188" s="26"/>
      <c r="BQ188" s="28" t="str">
        <f t="shared" si="373"/>
        <v/>
      </c>
      <c r="BR188" s="28"/>
      <c r="BS188" s="28" t="str">
        <f t="shared" si="374"/>
        <v/>
      </c>
      <c r="BT188" s="28"/>
      <c r="BU188" s="28" t="str">
        <f t="shared" si="375"/>
        <v/>
      </c>
      <c r="BV188" s="29"/>
      <c r="BW188" s="30"/>
      <c r="BX188" s="31"/>
      <c r="BY188" s="28" t="str">
        <f t="shared" si="376"/>
        <v/>
      </c>
      <c r="BZ188" s="28"/>
      <c r="CA188" s="28" t="str">
        <f t="shared" si="377"/>
        <v/>
      </c>
      <c r="CB188" s="28"/>
      <c r="CC188" s="28" t="str">
        <f t="shared" si="378"/>
        <v/>
      </c>
      <c r="CD188" s="29"/>
      <c r="CE188" s="25"/>
      <c r="CF188" s="25"/>
      <c r="CG188" s="28" t="str">
        <f t="shared" si="379"/>
        <v/>
      </c>
      <c r="CH188" s="28"/>
      <c r="CI188" s="28" t="str">
        <f t="shared" si="380"/>
        <v/>
      </c>
      <c r="CJ188" s="28"/>
      <c r="CK188" s="28" t="str">
        <f t="shared" si="381"/>
        <v/>
      </c>
      <c r="CL188" s="29"/>
    </row>
    <row r="189" spans="1:90" ht="39" customHeight="1" x14ac:dyDescent="0.25">
      <c r="A189" s="20"/>
      <c r="B189" s="20" t="s">
        <v>36</v>
      </c>
      <c r="C189" s="21" t="str">
        <f t="shared" si="463"/>
        <v>6 - L'HEBERGEMENT</v>
      </c>
      <c r="D189" s="5" t="str">
        <f t="shared" si="482"/>
        <v>L'information à la clientèle dans le locatif</v>
      </c>
      <c r="E189" s="20"/>
      <c r="F189" s="15"/>
      <c r="G189" s="20">
        <f t="shared" si="483"/>
        <v>1</v>
      </c>
      <c r="H189" s="5" t="s">
        <v>29</v>
      </c>
      <c r="I189" s="23">
        <f>IF(G189&lt;&gt;"",MAX(I$1:I188)+1,"")</f>
        <v>156</v>
      </c>
      <c r="J189" s="252" t="s">
        <v>277</v>
      </c>
      <c r="K189" s="253">
        <v>1</v>
      </c>
      <c r="L189" s="254" t="s">
        <v>30</v>
      </c>
      <c r="M189" s="255"/>
      <c r="N189" s="256" t="str">
        <f t="shared" si="464"/>
        <v/>
      </c>
      <c r="O189" s="252" t="s">
        <v>276</v>
      </c>
      <c r="P189" s="348" t="s">
        <v>37</v>
      </c>
      <c r="Q189" s="23"/>
      <c r="R189" s="46"/>
      <c r="S189" s="26">
        <f t="shared" si="484"/>
        <v>1</v>
      </c>
      <c r="T189" s="26">
        <f t="shared" si="485"/>
        <v>1</v>
      </c>
      <c r="U189" s="26">
        <f t="shared" si="486"/>
        <v>1</v>
      </c>
      <c r="V189" s="26"/>
      <c r="W189" s="26">
        <f t="shared" si="487"/>
        <v>0</v>
      </c>
      <c r="X189" s="26"/>
      <c r="Y189" s="26">
        <f t="shared" si="488"/>
        <v>1</v>
      </c>
      <c r="Z189" s="68"/>
      <c r="AA189" s="69"/>
      <c r="AB189" s="69"/>
      <c r="AC189" s="28">
        <f t="shared" si="358"/>
        <v>1</v>
      </c>
      <c r="AD189" s="28"/>
      <c r="AE189" s="28">
        <f t="shared" si="359"/>
        <v>0</v>
      </c>
      <c r="AF189" s="28"/>
      <c r="AG189" s="28">
        <f t="shared" si="360"/>
        <v>1</v>
      </c>
      <c r="AH189" s="29"/>
      <c r="AI189" s="30"/>
      <c r="AJ189" s="28"/>
      <c r="AK189" s="28" t="str">
        <f t="shared" si="361"/>
        <v/>
      </c>
      <c r="AL189" s="28"/>
      <c r="AM189" s="28" t="str">
        <f t="shared" si="362"/>
        <v/>
      </c>
      <c r="AN189" s="28"/>
      <c r="AO189" s="28" t="str">
        <f t="shared" si="363"/>
        <v/>
      </c>
      <c r="AP189" s="29"/>
      <c r="AQ189" s="30"/>
      <c r="AR189" s="28"/>
      <c r="AS189" s="28" t="str">
        <f t="shared" si="364"/>
        <v/>
      </c>
      <c r="AT189" s="28"/>
      <c r="AU189" s="28" t="str">
        <f t="shared" si="365"/>
        <v/>
      </c>
      <c r="AV189" s="28"/>
      <c r="AW189" s="28" t="str">
        <f t="shared" si="366"/>
        <v/>
      </c>
      <c r="AX189" s="29"/>
      <c r="AY189" s="30"/>
      <c r="AZ189" s="28"/>
      <c r="BA189" s="28" t="str">
        <f t="shared" si="367"/>
        <v/>
      </c>
      <c r="BB189" s="28"/>
      <c r="BC189" s="28" t="str">
        <f t="shared" si="368"/>
        <v/>
      </c>
      <c r="BD189" s="28"/>
      <c r="BE189" s="28" t="str">
        <f t="shared" si="369"/>
        <v/>
      </c>
      <c r="BF189" s="29"/>
      <c r="BG189" s="30"/>
      <c r="BH189" s="26"/>
      <c r="BI189" s="28" t="str">
        <f t="shared" si="370"/>
        <v/>
      </c>
      <c r="BJ189" s="28"/>
      <c r="BK189" s="28" t="str">
        <f t="shared" si="371"/>
        <v/>
      </c>
      <c r="BL189" s="28"/>
      <c r="BM189" s="28" t="str">
        <f t="shared" si="372"/>
        <v/>
      </c>
      <c r="BN189" s="29"/>
      <c r="BO189" s="30"/>
      <c r="BP189" s="26"/>
      <c r="BQ189" s="28" t="str">
        <f t="shared" si="373"/>
        <v/>
      </c>
      <c r="BR189" s="28"/>
      <c r="BS189" s="28" t="str">
        <f t="shared" si="374"/>
        <v/>
      </c>
      <c r="BT189" s="28"/>
      <c r="BU189" s="28" t="str">
        <f t="shared" si="375"/>
        <v/>
      </c>
      <c r="BV189" s="29"/>
      <c r="BW189" s="30"/>
      <c r="BX189" s="31"/>
      <c r="BY189" s="28" t="str">
        <f t="shared" si="376"/>
        <v/>
      </c>
      <c r="BZ189" s="28"/>
      <c r="CA189" s="28" t="str">
        <f t="shared" si="377"/>
        <v/>
      </c>
      <c r="CB189" s="28"/>
      <c r="CC189" s="28" t="str">
        <f t="shared" si="378"/>
        <v/>
      </c>
      <c r="CD189" s="29"/>
      <c r="CE189" s="25"/>
      <c r="CF189" s="25"/>
      <c r="CG189" s="28" t="str">
        <f t="shared" si="379"/>
        <v/>
      </c>
      <c r="CH189" s="28"/>
      <c r="CI189" s="28" t="str">
        <f t="shared" si="380"/>
        <v/>
      </c>
      <c r="CJ189" s="28"/>
      <c r="CK189" s="28" t="str">
        <f t="shared" si="381"/>
        <v/>
      </c>
      <c r="CL189" s="29"/>
    </row>
    <row r="190" spans="1:90" ht="49.5" customHeight="1" x14ac:dyDescent="0.25">
      <c r="A190" s="46">
        <v>31</v>
      </c>
      <c r="B190" s="20" t="s">
        <v>28</v>
      </c>
      <c r="C190" s="21" t="str">
        <f t="shared" si="463"/>
        <v>6 - L'HEBERGEMENT</v>
      </c>
      <c r="D190" s="5" t="str">
        <f t="shared" si="482"/>
        <v>L'information à la clientèle dans le locatif</v>
      </c>
      <c r="E190" s="20"/>
      <c r="F190" s="15"/>
      <c r="G190" s="20">
        <f t="shared" si="483"/>
        <v>3</v>
      </c>
      <c r="H190" s="5" t="s">
        <v>136</v>
      </c>
      <c r="I190" s="23">
        <f>IF(G190&lt;&gt;"",MAX(I$1:I189)+1,"")</f>
        <v>157</v>
      </c>
      <c r="J190" s="252" t="s">
        <v>278</v>
      </c>
      <c r="K190" s="253">
        <v>3</v>
      </c>
      <c r="L190" s="254" t="s">
        <v>30</v>
      </c>
      <c r="M190" s="255"/>
      <c r="N190" s="256" t="str">
        <f t="shared" si="464"/>
        <v/>
      </c>
      <c r="O190" s="252" t="s">
        <v>279</v>
      </c>
      <c r="P190" s="351" t="s">
        <v>37</v>
      </c>
      <c r="Q190" s="23"/>
      <c r="R190" s="46"/>
      <c r="S190" s="26">
        <f t="shared" si="484"/>
        <v>3</v>
      </c>
      <c r="T190" s="26">
        <f t="shared" si="485"/>
        <v>1</v>
      </c>
      <c r="U190" s="26">
        <f t="shared" si="486"/>
        <v>3</v>
      </c>
      <c r="V190" s="26"/>
      <c r="W190" s="26">
        <f t="shared" si="487"/>
        <v>0</v>
      </c>
      <c r="X190" s="26"/>
      <c r="Y190" s="26">
        <f t="shared" si="488"/>
        <v>3</v>
      </c>
      <c r="Z190" s="68"/>
      <c r="AA190" s="69"/>
      <c r="AB190" s="69"/>
      <c r="AC190" s="28" t="str">
        <f t="shared" si="358"/>
        <v/>
      </c>
      <c r="AD190" s="28"/>
      <c r="AE190" s="28" t="str">
        <f t="shared" si="359"/>
        <v/>
      </c>
      <c r="AF190" s="28"/>
      <c r="AG190" s="28" t="str">
        <f t="shared" si="360"/>
        <v/>
      </c>
      <c r="AH190" s="29"/>
      <c r="AI190" s="30"/>
      <c r="AJ190" s="28"/>
      <c r="AK190" s="28" t="str">
        <f t="shared" si="361"/>
        <v/>
      </c>
      <c r="AL190" s="28"/>
      <c r="AM190" s="28" t="str">
        <f t="shared" si="362"/>
        <v/>
      </c>
      <c r="AN190" s="28"/>
      <c r="AO190" s="28" t="str">
        <f t="shared" si="363"/>
        <v/>
      </c>
      <c r="AP190" s="29"/>
      <c r="AQ190" s="30"/>
      <c r="AR190" s="28"/>
      <c r="AS190" s="28">
        <f t="shared" si="364"/>
        <v>3</v>
      </c>
      <c r="AT190" s="28"/>
      <c r="AU190" s="28">
        <f t="shared" si="365"/>
        <v>0</v>
      </c>
      <c r="AV190" s="28"/>
      <c r="AW190" s="28">
        <f t="shared" si="366"/>
        <v>3</v>
      </c>
      <c r="AX190" s="29"/>
      <c r="AY190" s="30"/>
      <c r="AZ190" s="28"/>
      <c r="BA190" s="28" t="str">
        <f t="shared" si="367"/>
        <v/>
      </c>
      <c r="BB190" s="28"/>
      <c r="BC190" s="28" t="str">
        <f t="shared" si="368"/>
        <v/>
      </c>
      <c r="BD190" s="28"/>
      <c r="BE190" s="28" t="str">
        <f t="shared" si="369"/>
        <v/>
      </c>
      <c r="BF190" s="29"/>
      <c r="BG190" s="30"/>
      <c r="BH190" s="26"/>
      <c r="BI190" s="28" t="str">
        <f t="shared" si="370"/>
        <v/>
      </c>
      <c r="BJ190" s="28"/>
      <c r="BK190" s="28" t="str">
        <f t="shared" si="371"/>
        <v/>
      </c>
      <c r="BL190" s="28"/>
      <c r="BM190" s="28" t="str">
        <f t="shared" si="372"/>
        <v/>
      </c>
      <c r="BN190" s="29"/>
      <c r="BO190" s="30"/>
      <c r="BP190" s="26"/>
      <c r="BQ190" s="28">
        <f t="shared" si="373"/>
        <v>3</v>
      </c>
      <c r="BR190" s="28"/>
      <c r="BS190" s="28">
        <f t="shared" si="374"/>
        <v>0</v>
      </c>
      <c r="BT190" s="28"/>
      <c r="BU190" s="28">
        <f t="shared" si="375"/>
        <v>3</v>
      </c>
      <c r="BV190" s="29"/>
      <c r="BW190" s="30"/>
      <c r="BX190" s="31"/>
      <c r="BY190" s="28" t="str">
        <f t="shared" si="376"/>
        <v/>
      </c>
      <c r="BZ190" s="28"/>
      <c r="CA190" s="28" t="str">
        <f t="shared" si="377"/>
        <v/>
      </c>
      <c r="CB190" s="28"/>
      <c r="CC190" s="28" t="str">
        <f t="shared" si="378"/>
        <v/>
      </c>
      <c r="CD190" s="29"/>
      <c r="CE190" s="25"/>
      <c r="CF190" s="25"/>
      <c r="CG190" s="28" t="str">
        <f t="shared" si="379"/>
        <v/>
      </c>
      <c r="CH190" s="28"/>
      <c r="CI190" s="28" t="str">
        <f t="shared" si="380"/>
        <v/>
      </c>
      <c r="CJ190" s="28"/>
      <c r="CK190" s="28" t="str">
        <f t="shared" si="381"/>
        <v/>
      </c>
      <c r="CL190" s="29"/>
    </row>
    <row r="191" spans="1:90" ht="56.25" customHeight="1" x14ac:dyDescent="0.25">
      <c r="A191" s="20"/>
      <c r="B191" s="20" t="s">
        <v>36</v>
      </c>
      <c r="C191" s="21" t="str">
        <f t="shared" si="463"/>
        <v>6 - L'HEBERGEMENT</v>
      </c>
      <c r="D191" s="5" t="str">
        <f t="shared" si="482"/>
        <v>L'information à la clientèle dans le locatif</v>
      </c>
      <c r="E191" s="20"/>
      <c r="F191" s="15"/>
      <c r="G191" s="20">
        <f t="shared" si="483"/>
        <v>1</v>
      </c>
      <c r="H191" s="5" t="s">
        <v>29</v>
      </c>
      <c r="I191" s="23">
        <f>IF(G191&lt;&gt;"",MAX(I$1:I190)+1,"")</f>
        <v>158</v>
      </c>
      <c r="J191" s="252" t="s">
        <v>280</v>
      </c>
      <c r="K191" s="253">
        <v>3</v>
      </c>
      <c r="L191" s="254" t="s">
        <v>30</v>
      </c>
      <c r="M191" s="255"/>
      <c r="N191" s="256" t="str">
        <f t="shared" si="464"/>
        <v/>
      </c>
      <c r="O191" s="252" t="s">
        <v>681</v>
      </c>
      <c r="P191" s="351" t="s">
        <v>37</v>
      </c>
      <c r="Q191" s="23"/>
      <c r="R191" s="46"/>
      <c r="S191" s="26">
        <f t="shared" si="484"/>
        <v>3</v>
      </c>
      <c r="T191" s="26">
        <f t="shared" si="485"/>
        <v>1</v>
      </c>
      <c r="U191" s="26">
        <f t="shared" si="486"/>
        <v>3</v>
      </c>
      <c r="V191" s="26"/>
      <c r="W191" s="26">
        <f t="shared" si="487"/>
        <v>0</v>
      </c>
      <c r="X191" s="26"/>
      <c r="Y191" s="26">
        <f t="shared" si="488"/>
        <v>3</v>
      </c>
      <c r="Z191" s="50"/>
      <c r="AA191" s="70"/>
      <c r="AB191" s="70"/>
      <c r="AC191" s="28">
        <f t="shared" si="358"/>
        <v>3</v>
      </c>
      <c r="AD191" s="28"/>
      <c r="AE191" s="28">
        <f t="shared" si="359"/>
        <v>0</v>
      </c>
      <c r="AF191" s="28"/>
      <c r="AG191" s="28">
        <f t="shared" si="360"/>
        <v>3</v>
      </c>
      <c r="AH191" s="29"/>
      <c r="AI191" s="30"/>
      <c r="AJ191" s="28"/>
      <c r="AK191" s="28" t="str">
        <f t="shared" si="361"/>
        <v/>
      </c>
      <c r="AL191" s="28"/>
      <c r="AM191" s="28" t="str">
        <f t="shared" si="362"/>
        <v/>
      </c>
      <c r="AN191" s="28"/>
      <c r="AO191" s="28" t="str">
        <f t="shared" si="363"/>
        <v/>
      </c>
      <c r="AP191" s="29"/>
      <c r="AQ191" s="30"/>
      <c r="AR191" s="28"/>
      <c r="AS191" s="28" t="str">
        <f t="shared" si="364"/>
        <v/>
      </c>
      <c r="AT191" s="28"/>
      <c r="AU191" s="28" t="str">
        <f t="shared" si="365"/>
        <v/>
      </c>
      <c r="AV191" s="28"/>
      <c r="AW191" s="28" t="str">
        <f t="shared" si="366"/>
        <v/>
      </c>
      <c r="AX191" s="29"/>
      <c r="AY191" s="30"/>
      <c r="AZ191" s="28"/>
      <c r="BA191" s="28" t="str">
        <f t="shared" si="367"/>
        <v/>
      </c>
      <c r="BB191" s="28"/>
      <c r="BC191" s="28" t="str">
        <f t="shared" si="368"/>
        <v/>
      </c>
      <c r="BD191" s="28"/>
      <c r="BE191" s="28" t="str">
        <f t="shared" si="369"/>
        <v/>
      </c>
      <c r="BF191" s="29"/>
      <c r="BG191" s="30"/>
      <c r="BH191" s="26"/>
      <c r="BI191" s="28" t="str">
        <f t="shared" si="370"/>
        <v/>
      </c>
      <c r="BJ191" s="28"/>
      <c r="BK191" s="28" t="str">
        <f t="shared" si="371"/>
        <v/>
      </c>
      <c r="BL191" s="28"/>
      <c r="BM191" s="28" t="str">
        <f t="shared" si="372"/>
        <v/>
      </c>
      <c r="BN191" s="29"/>
      <c r="BO191" s="30"/>
      <c r="BP191" s="26"/>
      <c r="BQ191" s="28" t="str">
        <f t="shared" si="373"/>
        <v/>
      </c>
      <c r="BR191" s="28"/>
      <c r="BS191" s="28" t="str">
        <f t="shared" si="374"/>
        <v/>
      </c>
      <c r="BT191" s="28"/>
      <c r="BU191" s="28" t="str">
        <f t="shared" si="375"/>
        <v/>
      </c>
      <c r="BV191" s="29"/>
      <c r="BW191" s="30"/>
      <c r="BX191" s="31"/>
      <c r="BY191" s="28" t="str">
        <f t="shared" si="376"/>
        <v/>
      </c>
      <c r="BZ191" s="28"/>
      <c r="CA191" s="28" t="str">
        <f t="shared" si="377"/>
        <v/>
      </c>
      <c r="CB191" s="28"/>
      <c r="CC191" s="28" t="str">
        <f t="shared" si="378"/>
        <v/>
      </c>
      <c r="CD191" s="29"/>
      <c r="CE191" s="25"/>
      <c r="CF191" s="25"/>
      <c r="CG191" s="28" t="str">
        <f t="shared" si="379"/>
        <v/>
      </c>
      <c r="CH191" s="28"/>
      <c r="CI191" s="28" t="str">
        <f t="shared" si="380"/>
        <v/>
      </c>
      <c r="CJ191" s="28"/>
      <c r="CK191" s="28" t="str">
        <f t="shared" si="381"/>
        <v/>
      </c>
      <c r="CL191" s="29"/>
    </row>
    <row r="192" spans="1:90" ht="52.5" customHeight="1" x14ac:dyDescent="0.25">
      <c r="A192" s="20"/>
      <c r="B192" s="20" t="s">
        <v>36</v>
      </c>
      <c r="C192" s="21" t="str">
        <f t="shared" si="463"/>
        <v>6 - L'HEBERGEMENT</v>
      </c>
      <c r="D192" s="5" t="str">
        <f t="shared" si="482"/>
        <v>L'information à la clientèle dans le locatif</v>
      </c>
      <c r="E192" s="20"/>
      <c r="F192" s="15"/>
      <c r="G192" s="20">
        <f t="shared" si="483"/>
        <v>1</v>
      </c>
      <c r="H192" s="5" t="s">
        <v>29</v>
      </c>
      <c r="I192" s="23">
        <f>IF(G192&lt;&gt;"",MAX(I$1:I191)+1,"")</f>
        <v>159</v>
      </c>
      <c r="J192" s="247" t="s">
        <v>281</v>
      </c>
      <c r="K192" s="248">
        <v>3</v>
      </c>
      <c r="L192" s="249" t="s">
        <v>30</v>
      </c>
      <c r="M192" s="250"/>
      <c r="N192" s="251" t="str">
        <f t="shared" si="464"/>
        <v/>
      </c>
      <c r="O192" s="247" t="s">
        <v>217</v>
      </c>
      <c r="P192" s="351" t="s">
        <v>37</v>
      </c>
      <c r="Q192" s="23"/>
      <c r="R192" s="46"/>
      <c r="S192" s="26">
        <f t="shared" si="484"/>
        <v>3</v>
      </c>
      <c r="T192" s="26">
        <f t="shared" si="485"/>
        <v>1</v>
      </c>
      <c r="U192" s="26">
        <f t="shared" si="486"/>
        <v>3</v>
      </c>
      <c r="V192" s="26"/>
      <c r="W192" s="26">
        <f t="shared" si="487"/>
        <v>0</v>
      </c>
      <c r="X192" s="26"/>
      <c r="Y192" s="26">
        <f t="shared" si="488"/>
        <v>3</v>
      </c>
      <c r="Z192" s="50"/>
      <c r="AA192" s="70"/>
      <c r="AB192" s="70"/>
      <c r="AC192" s="28">
        <f t="shared" si="358"/>
        <v>3</v>
      </c>
      <c r="AD192" s="28"/>
      <c r="AE192" s="28">
        <f t="shared" si="359"/>
        <v>0</v>
      </c>
      <c r="AF192" s="28"/>
      <c r="AG192" s="28">
        <f t="shared" si="360"/>
        <v>3</v>
      </c>
      <c r="AH192" s="29"/>
      <c r="AI192" s="30"/>
      <c r="AJ192" s="28"/>
      <c r="AK192" s="28" t="str">
        <f t="shared" si="361"/>
        <v/>
      </c>
      <c r="AL192" s="28"/>
      <c r="AM192" s="28" t="str">
        <f t="shared" si="362"/>
        <v/>
      </c>
      <c r="AN192" s="28"/>
      <c r="AO192" s="28" t="str">
        <f t="shared" si="363"/>
        <v/>
      </c>
      <c r="AP192" s="29"/>
      <c r="AQ192" s="30"/>
      <c r="AR192" s="28"/>
      <c r="AS192" s="28" t="str">
        <f t="shared" si="364"/>
        <v/>
      </c>
      <c r="AT192" s="28"/>
      <c r="AU192" s="28" t="str">
        <f t="shared" si="365"/>
        <v/>
      </c>
      <c r="AV192" s="28"/>
      <c r="AW192" s="28" t="str">
        <f t="shared" si="366"/>
        <v/>
      </c>
      <c r="AX192" s="29"/>
      <c r="AY192" s="30"/>
      <c r="AZ192" s="28"/>
      <c r="BA192" s="28" t="str">
        <f t="shared" si="367"/>
        <v/>
      </c>
      <c r="BB192" s="28"/>
      <c r="BC192" s="28" t="str">
        <f t="shared" si="368"/>
        <v/>
      </c>
      <c r="BD192" s="28"/>
      <c r="BE192" s="28" t="str">
        <f t="shared" si="369"/>
        <v/>
      </c>
      <c r="BF192" s="29"/>
      <c r="BG192" s="30"/>
      <c r="BH192" s="26"/>
      <c r="BI192" s="28" t="str">
        <f t="shared" si="370"/>
        <v/>
      </c>
      <c r="BJ192" s="28"/>
      <c r="BK192" s="28" t="str">
        <f t="shared" si="371"/>
        <v/>
      </c>
      <c r="BL192" s="28"/>
      <c r="BM192" s="28" t="str">
        <f t="shared" si="372"/>
        <v/>
      </c>
      <c r="BN192" s="29"/>
      <c r="BO192" s="30"/>
      <c r="BP192" s="26"/>
      <c r="BQ192" s="28" t="str">
        <f t="shared" si="373"/>
        <v/>
      </c>
      <c r="BR192" s="28"/>
      <c r="BS192" s="28" t="str">
        <f t="shared" si="374"/>
        <v/>
      </c>
      <c r="BT192" s="28"/>
      <c r="BU192" s="28" t="str">
        <f t="shared" si="375"/>
        <v/>
      </c>
      <c r="BV192" s="29"/>
      <c r="BW192" s="30"/>
      <c r="BX192" s="31"/>
      <c r="BY192" s="28" t="str">
        <f t="shared" si="376"/>
        <v/>
      </c>
      <c r="BZ192" s="28"/>
      <c r="CA192" s="28" t="str">
        <f t="shared" si="377"/>
        <v/>
      </c>
      <c r="CB192" s="28"/>
      <c r="CC192" s="28" t="str">
        <f t="shared" si="378"/>
        <v/>
      </c>
      <c r="CD192" s="29"/>
      <c r="CE192" s="25"/>
      <c r="CF192" s="25"/>
      <c r="CG192" s="28" t="str">
        <f t="shared" si="379"/>
        <v/>
      </c>
      <c r="CH192" s="28"/>
      <c r="CI192" s="28" t="str">
        <f t="shared" si="380"/>
        <v/>
      </c>
      <c r="CJ192" s="28"/>
      <c r="CK192" s="28" t="str">
        <f t="shared" si="381"/>
        <v/>
      </c>
      <c r="CL192" s="29"/>
    </row>
    <row r="193" spans="1:90" s="238" customFormat="1" ht="27" customHeight="1" x14ac:dyDescent="0.25">
      <c r="A193" s="46"/>
      <c r="B193" s="20" t="s">
        <v>28</v>
      </c>
      <c r="C193" s="21" t="str">
        <f t="shared" si="463"/>
        <v>6 - L'HEBERGEMENT</v>
      </c>
      <c r="D193" s="5" t="str">
        <f t="shared" ref="D193:D202" si="489">J$193</f>
        <v>La salle de bains du locatif</v>
      </c>
      <c r="E193" s="20"/>
      <c r="F193" s="15"/>
      <c r="G193" s="20"/>
      <c r="H193" s="5"/>
      <c r="I193" s="67" t="str">
        <f>IF(G193&lt;&gt;"",MAX(I$1:I192)+1,"")</f>
        <v/>
      </c>
      <c r="J193" s="71" t="s">
        <v>623</v>
      </c>
      <c r="K193" s="307"/>
      <c r="L193" s="33"/>
      <c r="M193" s="372"/>
      <c r="N193" s="24" t="str">
        <f t="shared" si="464"/>
        <v/>
      </c>
      <c r="O193" s="65"/>
      <c r="P193" s="353"/>
      <c r="Q193" s="67"/>
      <c r="R193" s="1"/>
      <c r="S193" s="74"/>
      <c r="T193" s="74"/>
      <c r="U193" s="74"/>
      <c r="V193" s="74"/>
      <c r="W193" s="74"/>
      <c r="X193" s="74"/>
      <c r="Y193" s="74"/>
      <c r="Z193" s="74"/>
      <c r="AA193" s="73"/>
      <c r="AB193" s="73"/>
      <c r="AC193" s="39" t="str">
        <f t="shared" si="358"/>
        <v/>
      </c>
      <c r="AD193" s="39"/>
      <c r="AE193" s="39" t="str">
        <f t="shared" si="359"/>
        <v/>
      </c>
      <c r="AF193" s="39"/>
      <c r="AG193" s="39" t="str">
        <f t="shared" si="360"/>
        <v/>
      </c>
      <c r="AH193" s="37"/>
      <c r="AI193" s="38"/>
      <c r="AJ193" s="39"/>
      <c r="AK193" s="39" t="str">
        <f t="shared" si="361"/>
        <v/>
      </c>
      <c r="AL193" s="39"/>
      <c r="AM193" s="39" t="str">
        <f t="shared" si="362"/>
        <v/>
      </c>
      <c r="AN193" s="39"/>
      <c r="AO193" s="39" t="str">
        <f t="shared" si="363"/>
        <v/>
      </c>
      <c r="AP193" s="37"/>
      <c r="AQ193" s="38"/>
      <c r="AR193" s="39"/>
      <c r="AS193" s="39" t="str">
        <f t="shared" si="364"/>
        <v/>
      </c>
      <c r="AT193" s="39"/>
      <c r="AU193" s="39" t="str">
        <f t="shared" si="365"/>
        <v/>
      </c>
      <c r="AV193" s="39"/>
      <c r="AW193" s="39" t="str">
        <f t="shared" si="366"/>
        <v/>
      </c>
      <c r="AX193" s="37"/>
      <c r="AY193" s="38"/>
      <c r="AZ193" s="39"/>
      <c r="BA193" s="39" t="str">
        <f t="shared" si="367"/>
        <v/>
      </c>
      <c r="BB193" s="39"/>
      <c r="BC193" s="39" t="str">
        <f t="shared" si="368"/>
        <v/>
      </c>
      <c r="BD193" s="39"/>
      <c r="BE193" s="39" t="str">
        <f t="shared" si="369"/>
        <v/>
      </c>
      <c r="BF193" s="37"/>
      <c r="BG193" s="38"/>
      <c r="BH193" s="34"/>
      <c r="BI193" s="39" t="str">
        <f t="shared" si="370"/>
        <v/>
      </c>
      <c r="BJ193" s="39"/>
      <c r="BK193" s="39" t="str">
        <f t="shared" si="371"/>
        <v/>
      </c>
      <c r="BL193" s="39"/>
      <c r="BM193" s="39" t="str">
        <f t="shared" si="372"/>
        <v/>
      </c>
      <c r="BN193" s="37"/>
      <c r="BO193" s="38"/>
      <c r="BP193" s="34"/>
      <c r="BQ193" s="39" t="str">
        <f t="shared" si="373"/>
        <v/>
      </c>
      <c r="BR193" s="39"/>
      <c r="BS193" s="39" t="str">
        <f t="shared" si="374"/>
        <v/>
      </c>
      <c r="BT193" s="39"/>
      <c r="BU193" s="39" t="str">
        <f t="shared" si="375"/>
        <v/>
      </c>
      <c r="BV193" s="37"/>
      <c r="BW193" s="38"/>
      <c r="BX193" s="40"/>
      <c r="BY193" s="39" t="str">
        <f t="shared" si="376"/>
        <v/>
      </c>
      <c r="BZ193" s="39"/>
      <c r="CA193" s="39" t="str">
        <f t="shared" si="377"/>
        <v/>
      </c>
      <c r="CB193" s="39"/>
      <c r="CC193" s="39" t="str">
        <f t="shared" si="378"/>
        <v/>
      </c>
      <c r="CD193" s="37"/>
      <c r="CE193" s="41"/>
      <c r="CF193" s="41"/>
      <c r="CG193" s="39" t="str">
        <f t="shared" si="379"/>
        <v/>
      </c>
      <c r="CH193" s="39"/>
      <c r="CI193" s="39" t="str">
        <f t="shared" si="380"/>
        <v/>
      </c>
      <c r="CJ193" s="39"/>
      <c r="CK193" s="39" t="str">
        <f t="shared" si="381"/>
        <v/>
      </c>
      <c r="CL193" s="37"/>
    </row>
    <row r="194" spans="1:90" ht="45.75" customHeight="1" x14ac:dyDescent="0.25">
      <c r="A194" s="2">
        <v>33</v>
      </c>
      <c r="B194" s="20" t="s">
        <v>36</v>
      </c>
      <c r="C194" s="21" t="str">
        <f t="shared" si="463"/>
        <v>6 - L'HEBERGEMENT</v>
      </c>
      <c r="D194" s="5" t="str">
        <f t="shared" si="489"/>
        <v>La salle de bains du locatif</v>
      </c>
      <c r="E194" s="2"/>
      <c r="F194" s="15"/>
      <c r="G194" s="20">
        <f t="shared" ref="G194:G202" si="490">IF(H194="Information et Communication",1,IF(H194="Savoir-faire Savoir-être",2,IF(H194="Confort et hygiène",3,IF(H194="Qualité de la prestation",5,IF(H194="Développement Durable",4)))))</f>
        <v>3</v>
      </c>
      <c r="H194" s="65" t="s">
        <v>136</v>
      </c>
      <c r="I194" s="23">
        <f>IF(G194&lt;&gt;"",MAX(I$1:I193)+1,"")</f>
        <v>160</v>
      </c>
      <c r="J194" s="242" t="s">
        <v>282</v>
      </c>
      <c r="K194" s="243">
        <v>3</v>
      </c>
      <c r="L194" s="244" t="s">
        <v>30</v>
      </c>
      <c r="M194" s="245"/>
      <c r="N194" s="246" t="str">
        <f t="shared" si="464"/>
        <v/>
      </c>
      <c r="O194" s="242" t="s">
        <v>283</v>
      </c>
      <c r="P194" s="351" t="s">
        <v>37</v>
      </c>
      <c r="Q194" s="67"/>
      <c r="R194" s="1"/>
      <c r="S194" s="26">
        <f t="shared" si="484"/>
        <v>3</v>
      </c>
      <c r="T194" s="26">
        <f t="shared" ref="T194:T199" si="491">IF(L194="OUI",1,IF(L194="NON",0,IF(L194="Non Mesuré","",0)))</f>
        <v>1</v>
      </c>
      <c r="U194" s="26">
        <f t="shared" si="486"/>
        <v>3</v>
      </c>
      <c r="V194" s="26"/>
      <c r="W194" s="26">
        <f t="shared" si="487"/>
        <v>0</v>
      </c>
      <c r="X194" s="26"/>
      <c r="Y194" s="26">
        <f t="shared" si="488"/>
        <v>3</v>
      </c>
      <c r="Z194" s="74"/>
      <c r="AA194" s="73"/>
      <c r="AB194" s="73"/>
      <c r="AC194" s="28" t="str">
        <f t="shared" si="358"/>
        <v/>
      </c>
      <c r="AD194" s="28"/>
      <c r="AE194" s="28" t="str">
        <f t="shared" si="359"/>
        <v/>
      </c>
      <c r="AF194" s="28"/>
      <c r="AG194" s="28" t="str">
        <f t="shared" si="360"/>
        <v/>
      </c>
      <c r="AH194" s="29"/>
      <c r="AI194" s="30"/>
      <c r="AJ194" s="28"/>
      <c r="AK194" s="28" t="str">
        <f t="shared" si="361"/>
        <v/>
      </c>
      <c r="AL194" s="28"/>
      <c r="AM194" s="28" t="str">
        <f t="shared" si="362"/>
        <v/>
      </c>
      <c r="AN194" s="28"/>
      <c r="AO194" s="28" t="str">
        <f t="shared" si="363"/>
        <v/>
      </c>
      <c r="AP194" s="29"/>
      <c r="AQ194" s="30"/>
      <c r="AR194" s="28"/>
      <c r="AS194" s="28">
        <f t="shared" si="364"/>
        <v>3</v>
      </c>
      <c r="AT194" s="28"/>
      <c r="AU194" s="28">
        <f t="shared" si="365"/>
        <v>0</v>
      </c>
      <c r="AV194" s="28"/>
      <c r="AW194" s="28">
        <f t="shared" si="366"/>
        <v>3</v>
      </c>
      <c r="AX194" s="29"/>
      <c r="AY194" s="30"/>
      <c r="AZ194" s="28"/>
      <c r="BA194" s="28" t="str">
        <f t="shared" si="367"/>
        <v/>
      </c>
      <c r="BB194" s="28"/>
      <c r="BC194" s="28" t="str">
        <f t="shared" si="368"/>
        <v/>
      </c>
      <c r="BD194" s="28"/>
      <c r="BE194" s="28" t="str">
        <f t="shared" si="369"/>
        <v/>
      </c>
      <c r="BF194" s="29"/>
      <c r="BG194" s="30"/>
      <c r="BH194" s="26"/>
      <c r="BI194" s="28" t="str">
        <f t="shared" si="370"/>
        <v/>
      </c>
      <c r="BJ194" s="28"/>
      <c r="BK194" s="28" t="str">
        <f t="shared" si="371"/>
        <v/>
      </c>
      <c r="BL194" s="28"/>
      <c r="BM194" s="28" t="str">
        <f t="shared" si="372"/>
        <v/>
      </c>
      <c r="BN194" s="29"/>
      <c r="BO194" s="30"/>
      <c r="BP194" s="26"/>
      <c r="BQ194" s="28" t="str">
        <f t="shared" si="373"/>
        <v/>
      </c>
      <c r="BR194" s="28"/>
      <c r="BS194" s="28" t="str">
        <f t="shared" si="374"/>
        <v/>
      </c>
      <c r="BT194" s="28"/>
      <c r="BU194" s="28" t="str">
        <f t="shared" si="375"/>
        <v/>
      </c>
      <c r="BV194" s="29"/>
      <c r="BW194" s="30"/>
      <c r="BX194" s="31"/>
      <c r="BY194" s="28" t="str">
        <f t="shared" si="376"/>
        <v/>
      </c>
      <c r="BZ194" s="28"/>
      <c r="CA194" s="28" t="str">
        <f t="shared" si="377"/>
        <v/>
      </c>
      <c r="CB194" s="28"/>
      <c r="CC194" s="28" t="str">
        <f t="shared" si="378"/>
        <v/>
      </c>
      <c r="CD194" s="29"/>
      <c r="CE194" s="25"/>
      <c r="CF194" s="25"/>
      <c r="CG194" s="28">
        <f t="shared" si="379"/>
        <v>3</v>
      </c>
      <c r="CH194" s="28"/>
      <c r="CI194" s="28">
        <f t="shared" si="380"/>
        <v>0</v>
      </c>
      <c r="CJ194" s="28"/>
      <c r="CK194" s="28">
        <f t="shared" si="381"/>
        <v>3</v>
      </c>
      <c r="CL194" s="29"/>
    </row>
    <row r="195" spans="1:90" ht="27" customHeight="1" x14ac:dyDescent="0.25">
      <c r="A195" s="20">
        <v>33</v>
      </c>
      <c r="B195" s="20" t="s">
        <v>28</v>
      </c>
      <c r="C195" s="21" t="str">
        <f t="shared" si="463"/>
        <v>6 - L'HEBERGEMENT</v>
      </c>
      <c r="D195" s="5" t="str">
        <f t="shared" si="489"/>
        <v>La salle de bains du locatif</v>
      </c>
      <c r="E195" s="20"/>
      <c r="F195" s="15"/>
      <c r="G195" s="20">
        <f t="shared" si="490"/>
        <v>3</v>
      </c>
      <c r="H195" s="65" t="s">
        <v>136</v>
      </c>
      <c r="I195" s="23">
        <f>IF(G195&lt;&gt;"",MAX(I$1:I194)+1,"")</f>
        <v>161</v>
      </c>
      <c r="J195" s="252" t="s">
        <v>284</v>
      </c>
      <c r="K195" s="253">
        <v>3</v>
      </c>
      <c r="L195" s="254" t="s">
        <v>30</v>
      </c>
      <c r="M195" s="255"/>
      <c r="N195" s="256" t="str">
        <f t="shared" si="464"/>
        <v/>
      </c>
      <c r="O195" s="252" t="s">
        <v>285</v>
      </c>
      <c r="P195" s="351" t="s">
        <v>37</v>
      </c>
      <c r="Q195" s="23"/>
      <c r="R195" s="46"/>
      <c r="S195" s="26">
        <f t="shared" si="484"/>
        <v>3</v>
      </c>
      <c r="T195" s="26">
        <f t="shared" si="491"/>
        <v>1</v>
      </c>
      <c r="U195" s="26">
        <f t="shared" si="486"/>
        <v>3</v>
      </c>
      <c r="V195" s="26"/>
      <c r="W195" s="26">
        <f t="shared" si="487"/>
        <v>0</v>
      </c>
      <c r="X195" s="26"/>
      <c r="Y195" s="26">
        <f t="shared" si="488"/>
        <v>3</v>
      </c>
      <c r="Z195" s="68"/>
      <c r="AA195" s="69"/>
      <c r="AB195" s="69"/>
      <c r="AC195" s="28" t="str">
        <f t="shared" si="358"/>
        <v/>
      </c>
      <c r="AD195" s="28"/>
      <c r="AE195" s="28" t="str">
        <f t="shared" si="359"/>
        <v/>
      </c>
      <c r="AF195" s="28"/>
      <c r="AG195" s="28" t="str">
        <f t="shared" si="360"/>
        <v/>
      </c>
      <c r="AH195" s="29"/>
      <c r="AI195" s="30"/>
      <c r="AJ195" s="28"/>
      <c r="AK195" s="28" t="str">
        <f t="shared" si="361"/>
        <v/>
      </c>
      <c r="AL195" s="28"/>
      <c r="AM195" s="28" t="str">
        <f t="shared" si="362"/>
        <v/>
      </c>
      <c r="AN195" s="28"/>
      <c r="AO195" s="28" t="str">
        <f t="shared" si="363"/>
        <v/>
      </c>
      <c r="AP195" s="29"/>
      <c r="AQ195" s="30"/>
      <c r="AR195" s="28"/>
      <c r="AS195" s="28">
        <f t="shared" si="364"/>
        <v>3</v>
      </c>
      <c r="AT195" s="28"/>
      <c r="AU195" s="28">
        <f t="shared" si="365"/>
        <v>0</v>
      </c>
      <c r="AV195" s="28"/>
      <c r="AW195" s="28">
        <f t="shared" si="366"/>
        <v>3</v>
      </c>
      <c r="AX195" s="29"/>
      <c r="AY195" s="30"/>
      <c r="AZ195" s="28"/>
      <c r="BA195" s="28" t="str">
        <f t="shared" si="367"/>
        <v/>
      </c>
      <c r="BB195" s="28"/>
      <c r="BC195" s="28" t="str">
        <f t="shared" si="368"/>
        <v/>
      </c>
      <c r="BD195" s="28"/>
      <c r="BE195" s="28" t="str">
        <f t="shared" si="369"/>
        <v/>
      </c>
      <c r="BF195" s="29"/>
      <c r="BG195" s="30"/>
      <c r="BH195" s="26"/>
      <c r="BI195" s="28" t="str">
        <f t="shared" si="370"/>
        <v/>
      </c>
      <c r="BJ195" s="28"/>
      <c r="BK195" s="28" t="str">
        <f t="shared" si="371"/>
        <v/>
      </c>
      <c r="BL195" s="28"/>
      <c r="BM195" s="28" t="str">
        <f t="shared" si="372"/>
        <v/>
      </c>
      <c r="BN195" s="29"/>
      <c r="BO195" s="30"/>
      <c r="BP195" s="26"/>
      <c r="BQ195" s="28" t="str">
        <f t="shared" si="373"/>
        <v/>
      </c>
      <c r="BR195" s="28"/>
      <c r="BS195" s="28" t="str">
        <f t="shared" si="374"/>
        <v/>
      </c>
      <c r="BT195" s="28"/>
      <c r="BU195" s="28" t="str">
        <f t="shared" si="375"/>
        <v/>
      </c>
      <c r="BV195" s="29"/>
      <c r="BW195" s="30"/>
      <c r="BX195" s="31"/>
      <c r="BY195" s="28" t="str">
        <f t="shared" si="376"/>
        <v/>
      </c>
      <c r="BZ195" s="28"/>
      <c r="CA195" s="28" t="str">
        <f t="shared" si="377"/>
        <v/>
      </c>
      <c r="CB195" s="28"/>
      <c r="CC195" s="28" t="str">
        <f t="shared" si="378"/>
        <v/>
      </c>
      <c r="CD195" s="29"/>
      <c r="CE195" s="25"/>
      <c r="CF195" s="25"/>
      <c r="CG195" s="28">
        <f t="shared" si="379"/>
        <v>3</v>
      </c>
      <c r="CH195" s="28"/>
      <c r="CI195" s="28">
        <f t="shared" si="380"/>
        <v>0</v>
      </c>
      <c r="CJ195" s="28"/>
      <c r="CK195" s="28">
        <f t="shared" si="381"/>
        <v>3</v>
      </c>
      <c r="CL195" s="29"/>
    </row>
    <row r="196" spans="1:90" ht="19.5" customHeight="1" x14ac:dyDescent="0.25">
      <c r="A196" s="20">
        <v>33</v>
      </c>
      <c r="B196" s="20" t="s">
        <v>28</v>
      </c>
      <c r="C196" s="21" t="str">
        <f t="shared" si="463"/>
        <v>6 - L'HEBERGEMENT</v>
      </c>
      <c r="D196" s="5" t="str">
        <f t="shared" si="489"/>
        <v>La salle de bains du locatif</v>
      </c>
      <c r="E196" s="20"/>
      <c r="F196" s="15"/>
      <c r="G196" s="20">
        <f t="shared" si="490"/>
        <v>3</v>
      </c>
      <c r="H196" s="65" t="s">
        <v>136</v>
      </c>
      <c r="I196" s="23">
        <f>IF(G196&lt;&gt;"",MAX(I$1:I195)+1,"")</f>
        <v>162</v>
      </c>
      <c r="J196" s="252" t="s">
        <v>286</v>
      </c>
      <c r="K196" s="253">
        <v>3</v>
      </c>
      <c r="L196" s="254" t="s">
        <v>30</v>
      </c>
      <c r="M196" s="255"/>
      <c r="N196" s="256" t="str">
        <f t="shared" si="464"/>
        <v/>
      </c>
      <c r="O196" s="252" t="s">
        <v>287</v>
      </c>
      <c r="P196" s="351" t="s">
        <v>37</v>
      </c>
      <c r="Q196" s="23"/>
      <c r="R196" s="46"/>
      <c r="S196" s="26">
        <f t="shared" si="484"/>
        <v>3</v>
      </c>
      <c r="T196" s="26">
        <f t="shared" si="491"/>
        <v>1</v>
      </c>
      <c r="U196" s="26">
        <f t="shared" si="486"/>
        <v>3</v>
      </c>
      <c r="V196" s="26"/>
      <c r="W196" s="26">
        <f t="shared" si="487"/>
        <v>0</v>
      </c>
      <c r="X196" s="26"/>
      <c r="Y196" s="26">
        <f t="shared" si="488"/>
        <v>3</v>
      </c>
      <c r="Z196" s="68"/>
      <c r="AA196" s="69"/>
      <c r="AB196" s="69"/>
      <c r="AC196" s="28" t="str">
        <f t="shared" si="358"/>
        <v/>
      </c>
      <c r="AD196" s="28"/>
      <c r="AE196" s="28" t="str">
        <f t="shared" si="359"/>
        <v/>
      </c>
      <c r="AF196" s="28"/>
      <c r="AG196" s="28" t="str">
        <f t="shared" si="360"/>
        <v/>
      </c>
      <c r="AH196" s="29"/>
      <c r="AI196" s="30"/>
      <c r="AJ196" s="28"/>
      <c r="AK196" s="28" t="str">
        <f t="shared" si="361"/>
        <v/>
      </c>
      <c r="AL196" s="28"/>
      <c r="AM196" s="28" t="str">
        <f t="shared" si="362"/>
        <v/>
      </c>
      <c r="AN196" s="28"/>
      <c r="AO196" s="28" t="str">
        <f t="shared" si="363"/>
        <v/>
      </c>
      <c r="AP196" s="29"/>
      <c r="AQ196" s="30"/>
      <c r="AR196" s="28"/>
      <c r="AS196" s="28">
        <f t="shared" si="364"/>
        <v>3</v>
      </c>
      <c r="AT196" s="28"/>
      <c r="AU196" s="28">
        <f t="shared" si="365"/>
        <v>0</v>
      </c>
      <c r="AV196" s="28"/>
      <c r="AW196" s="28">
        <f t="shared" si="366"/>
        <v>3</v>
      </c>
      <c r="AX196" s="29"/>
      <c r="AY196" s="30"/>
      <c r="AZ196" s="28"/>
      <c r="BA196" s="28" t="str">
        <f t="shared" si="367"/>
        <v/>
      </c>
      <c r="BB196" s="28"/>
      <c r="BC196" s="28" t="str">
        <f t="shared" si="368"/>
        <v/>
      </c>
      <c r="BD196" s="28"/>
      <c r="BE196" s="28" t="str">
        <f t="shared" si="369"/>
        <v/>
      </c>
      <c r="BF196" s="29"/>
      <c r="BG196" s="30"/>
      <c r="BH196" s="26"/>
      <c r="BI196" s="28" t="str">
        <f t="shared" si="370"/>
        <v/>
      </c>
      <c r="BJ196" s="28"/>
      <c r="BK196" s="28" t="str">
        <f t="shared" si="371"/>
        <v/>
      </c>
      <c r="BL196" s="28"/>
      <c r="BM196" s="28" t="str">
        <f t="shared" si="372"/>
        <v/>
      </c>
      <c r="BN196" s="29"/>
      <c r="BO196" s="30"/>
      <c r="BP196" s="26"/>
      <c r="BQ196" s="28" t="str">
        <f t="shared" si="373"/>
        <v/>
      </c>
      <c r="BR196" s="28"/>
      <c r="BS196" s="28" t="str">
        <f t="shared" si="374"/>
        <v/>
      </c>
      <c r="BT196" s="28"/>
      <c r="BU196" s="28" t="str">
        <f t="shared" si="375"/>
        <v/>
      </c>
      <c r="BV196" s="29"/>
      <c r="BW196" s="30"/>
      <c r="BX196" s="31"/>
      <c r="BY196" s="28" t="str">
        <f t="shared" si="376"/>
        <v/>
      </c>
      <c r="BZ196" s="28"/>
      <c r="CA196" s="28" t="str">
        <f t="shared" si="377"/>
        <v/>
      </c>
      <c r="CB196" s="28"/>
      <c r="CC196" s="28" t="str">
        <f t="shared" si="378"/>
        <v/>
      </c>
      <c r="CD196" s="29"/>
      <c r="CE196" s="25"/>
      <c r="CF196" s="25"/>
      <c r="CG196" s="28">
        <f t="shared" si="379"/>
        <v>3</v>
      </c>
      <c r="CH196" s="28"/>
      <c r="CI196" s="28">
        <f t="shared" si="380"/>
        <v>0</v>
      </c>
      <c r="CJ196" s="28"/>
      <c r="CK196" s="28">
        <f t="shared" si="381"/>
        <v>3</v>
      </c>
      <c r="CL196" s="29"/>
    </row>
    <row r="197" spans="1:90" ht="37.5" customHeight="1" x14ac:dyDescent="0.25">
      <c r="A197" s="20">
        <v>33</v>
      </c>
      <c r="B197" s="20" t="s">
        <v>28</v>
      </c>
      <c r="C197" s="21" t="str">
        <f t="shared" si="463"/>
        <v>6 - L'HEBERGEMENT</v>
      </c>
      <c r="D197" s="5" t="str">
        <f t="shared" si="489"/>
        <v>La salle de bains du locatif</v>
      </c>
      <c r="E197" s="20"/>
      <c r="F197" s="15"/>
      <c r="G197" s="20">
        <f t="shared" si="490"/>
        <v>3</v>
      </c>
      <c r="H197" s="65" t="s">
        <v>136</v>
      </c>
      <c r="I197" s="23">
        <f>IF(G197&lt;&gt;"",MAX(I$1:I196)+1,"")</f>
        <v>163</v>
      </c>
      <c r="J197" s="252" t="s">
        <v>288</v>
      </c>
      <c r="K197" s="253">
        <v>1</v>
      </c>
      <c r="L197" s="254" t="s">
        <v>30</v>
      </c>
      <c r="M197" s="255"/>
      <c r="N197" s="256" t="str">
        <f t="shared" si="464"/>
        <v/>
      </c>
      <c r="O197" s="252" t="s">
        <v>289</v>
      </c>
      <c r="P197" s="351" t="s">
        <v>37</v>
      </c>
      <c r="Q197" s="23"/>
      <c r="R197" s="46"/>
      <c r="S197" s="26">
        <f t="shared" si="484"/>
        <v>1</v>
      </c>
      <c r="T197" s="26">
        <f t="shared" si="491"/>
        <v>1</v>
      </c>
      <c r="U197" s="26">
        <f t="shared" si="486"/>
        <v>1</v>
      </c>
      <c r="V197" s="26"/>
      <c r="W197" s="26">
        <f t="shared" si="487"/>
        <v>0</v>
      </c>
      <c r="X197" s="26"/>
      <c r="Y197" s="26">
        <f t="shared" si="488"/>
        <v>1</v>
      </c>
      <c r="Z197" s="50"/>
      <c r="AA197" s="70"/>
      <c r="AB197" s="70"/>
      <c r="AC197" s="28" t="str">
        <f t="shared" si="358"/>
        <v/>
      </c>
      <c r="AD197" s="28"/>
      <c r="AE197" s="28" t="str">
        <f t="shared" si="359"/>
        <v/>
      </c>
      <c r="AF197" s="28"/>
      <c r="AG197" s="28" t="str">
        <f t="shared" si="360"/>
        <v/>
      </c>
      <c r="AH197" s="29"/>
      <c r="AI197" s="30"/>
      <c r="AJ197" s="28"/>
      <c r="AK197" s="28" t="str">
        <f t="shared" si="361"/>
        <v/>
      </c>
      <c r="AL197" s="28"/>
      <c r="AM197" s="28" t="str">
        <f t="shared" si="362"/>
        <v/>
      </c>
      <c r="AN197" s="28"/>
      <c r="AO197" s="28" t="str">
        <f t="shared" si="363"/>
        <v/>
      </c>
      <c r="AP197" s="29"/>
      <c r="AQ197" s="30"/>
      <c r="AR197" s="28"/>
      <c r="AS197" s="28">
        <f t="shared" si="364"/>
        <v>1</v>
      </c>
      <c r="AT197" s="28"/>
      <c r="AU197" s="28">
        <f t="shared" si="365"/>
        <v>0</v>
      </c>
      <c r="AV197" s="28"/>
      <c r="AW197" s="28">
        <f t="shared" si="366"/>
        <v>1</v>
      </c>
      <c r="AX197" s="29"/>
      <c r="AY197" s="30"/>
      <c r="AZ197" s="28"/>
      <c r="BA197" s="28" t="str">
        <f t="shared" si="367"/>
        <v/>
      </c>
      <c r="BB197" s="28"/>
      <c r="BC197" s="28" t="str">
        <f t="shared" si="368"/>
        <v/>
      </c>
      <c r="BD197" s="28"/>
      <c r="BE197" s="28" t="str">
        <f t="shared" si="369"/>
        <v/>
      </c>
      <c r="BF197" s="29"/>
      <c r="BG197" s="30"/>
      <c r="BH197" s="26"/>
      <c r="BI197" s="28" t="str">
        <f t="shared" si="370"/>
        <v/>
      </c>
      <c r="BJ197" s="28"/>
      <c r="BK197" s="28" t="str">
        <f t="shared" si="371"/>
        <v/>
      </c>
      <c r="BL197" s="28"/>
      <c r="BM197" s="28" t="str">
        <f t="shared" si="372"/>
        <v/>
      </c>
      <c r="BN197" s="29"/>
      <c r="BO197" s="30"/>
      <c r="BP197" s="26"/>
      <c r="BQ197" s="28" t="str">
        <f t="shared" si="373"/>
        <v/>
      </c>
      <c r="BR197" s="28"/>
      <c r="BS197" s="28" t="str">
        <f t="shared" si="374"/>
        <v/>
      </c>
      <c r="BT197" s="28"/>
      <c r="BU197" s="28" t="str">
        <f t="shared" si="375"/>
        <v/>
      </c>
      <c r="BV197" s="29"/>
      <c r="BW197" s="30"/>
      <c r="BX197" s="31"/>
      <c r="BY197" s="28" t="str">
        <f t="shared" si="376"/>
        <v/>
      </c>
      <c r="BZ197" s="28"/>
      <c r="CA197" s="28" t="str">
        <f t="shared" si="377"/>
        <v/>
      </c>
      <c r="CB197" s="28"/>
      <c r="CC197" s="28" t="str">
        <f t="shared" si="378"/>
        <v/>
      </c>
      <c r="CD197" s="29"/>
      <c r="CE197" s="25"/>
      <c r="CF197" s="25"/>
      <c r="CG197" s="28">
        <f t="shared" si="379"/>
        <v>1</v>
      </c>
      <c r="CH197" s="28"/>
      <c r="CI197" s="28">
        <f t="shared" si="380"/>
        <v>0</v>
      </c>
      <c r="CJ197" s="28"/>
      <c r="CK197" s="28">
        <f t="shared" si="381"/>
        <v>1</v>
      </c>
      <c r="CL197" s="29"/>
    </row>
    <row r="198" spans="1:90" ht="19.5" customHeight="1" x14ac:dyDescent="0.25">
      <c r="A198" s="2">
        <v>33</v>
      </c>
      <c r="B198" s="20" t="s">
        <v>28</v>
      </c>
      <c r="C198" s="21" t="str">
        <f t="shared" si="463"/>
        <v>6 - L'HEBERGEMENT</v>
      </c>
      <c r="D198" s="5" t="str">
        <f t="shared" si="489"/>
        <v>La salle de bains du locatif</v>
      </c>
      <c r="E198" s="2"/>
      <c r="F198" s="15"/>
      <c r="G198" s="20">
        <f t="shared" si="490"/>
        <v>3</v>
      </c>
      <c r="H198" s="65" t="s">
        <v>136</v>
      </c>
      <c r="I198" s="23">
        <f>IF(G198&lt;&gt;"",MAX(I$1:I197)+1,"")</f>
        <v>164</v>
      </c>
      <c r="J198" s="252" t="s">
        <v>703</v>
      </c>
      <c r="K198" s="253">
        <v>1</v>
      </c>
      <c r="L198" s="254" t="s">
        <v>30</v>
      </c>
      <c r="M198" s="255"/>
      <c r="N198" s="256" t="str">
        <f t="shared" si="464"/>
        <v/>
      </c>
      <c r="O198" s="252" t="s">
        <v>290</v>
      </c>
      <c r="P198" s="351" t="s">
        <v>37</v>
      </c>
      <c r="Q198" s="67"/>
      <c r="R198" s="41"/>
      <c r="S198" s="26">
        <f t="shared" si="484"/>
        <v>1</v>
      </c>
      <c r="T198" s="26">
        <f t="shared" si="491"/>
        <v>1</v>
      </c>
      <c r="U198" s="26">
        <f t="shared" si="486"/>
        <v>1</v>
      </c>
      <c r="V198" s="26"/>
      <c r="W198" s="26">
        <f t="shared" si="487"/>
        <v>0</v>
      </c>
      <c r="X198" s="26"/>
      <c r="Y198" s="26">
        <f t="shared" si="488"/>
        <v>1</v>
      </c>
      <c r="Z198" s="34"/>
      <c r="AA198" s="36"/>
      <c r="AB198" s="36"/>
      <c r="AC198" s="28" t="str">
        <f t="shared" si="358"/>
        <v/>
      </c>
      <c r="AD198" s="28"/>
      <c r="AE198" s="28" t="str">
        <f t="shared" si="359"/>
        <v/>
      </c>
      <c r="AF198" s="28"/>
      <c r="AG198" s="28" t="str">
        <f t="shared" si="360"/>
        <v/>
      </c>
      <c r="AH198" s="29"/>
      <c r="AI198" s="30"/>
      <c r="AJ198" s="28"/>
      <c r="AK198" s="28" t="str">
        <f t="shared" si="361"/>
        <v/>
      </c>
      <c r="AL198" s="28"/>
      <c r="AM198" s="28" t="str">
        <f t="shared" si="362"/>
        <v/>
      </c>
      <c r="AN198" s="28"/>
      <c r="AO198" s="28" t="str">
        <f t="shared" si="363"/>
        <v/>
      </c>
      <c r="AP198" s="29"/>
      <c r="AQ198" s="30"/>
      <c r="AR198" s="28"/>
      <c r="AS198" s="28">
        <f t="shared" si="364"/>
        <v>1</v>
      </c>
      <c r="AT198" s="28"/>
      <c r="AU198" s="28">
        <f t="shared" si="365"/>
        <v>0</v>
      </c>
      <c r="AV198" s="28"/>
      <c r="AW198" s="28">
        <f t="shared" si="366"/>
        <v>1</v>
      </c>
      <c r="AX198" s="29"/>
      <c r="AY198" s="30"/>
      <c r="AZ198" s="28"/>
      <c r="BA198" s="28" t="str">
        <f t="shared" si="367"/>
        <v/>
      </c>
      <c r="BB198" s="28"/>
      <c r="BC198" s="28" t="str">
        <f t="shared" si="368"/>
        <v/>
      </c>
      <c r="BD198" s="28"/>
      <c r="BE198" s="28" t="str">
        <f t="shared" si="369"/>
        <v/>
      </c>
      <c r="BF198" s="29"/>
      <c r="BG198" s="30"/>
      <c r="BH198" s="26"/>
      <c r="BI198" s="28" t="str">
        <f t="shared" si="370"/>
        <v/>
      </c>
      <c r="BJ198" s="28"/>
      <c r="BK198" s="28" t="str">
        <f t="shared" si="371"/>
        <v/>
      </c>
      <c r="BL198" s="28"/>
      <c r="BM198" s="28" t="str">
        <f t="shared" si="372"/>
        <v/>
      </c>
      <c r="BN198" s="29"/>
      <c r="BO198" s="30"/>
      <c r="BP198" s="26"/>
      <c r="BQ198" s="28" t="str">
        <f t="shared" si="373"/>
        <v/>
      </c>
      <c r="BR198" s="28"/>
      <c r="BS198" s="28" t="str">
        <f t="shared" si="374"/>
        <v/>
      </c>
      <c r="BT198" s="28"/>
      <c r="BU198" s="28" t="str">
        <f t="shared" si="375"/>
        <v/>
      </c>
      <c r="BV198" s="29"/>
      <c r="BW198" s="30"/>
      <c r="BX198" s="31"/>
      <c r="BY198" s="28" t="str">
        <f t="shared" si="376"/>
        <v/>
      </c>
      <c r="BZ198" s="28"/>
      <c r="CA198" s="28" t="str">
        <f t="shared" si="377"/>
        <v/>
      </c>
      <c r="CB198" s="28"/>
      <c r="CC198" s="28" t="str">
        <f t="shared" si="378"/>
        <v/>
      </c>
      <c r="CD198" s="29"/>
      <c r="CE198" s="25"/>
      <c r="CF198" s="25"/>
      <c r="CG198" s="28">
        <f t="shared" si="379"/>
        <v>1</v>
      </c>
      <c r="CH198" s="28"/>
      <c r="CI198" s="28">
        <f t="shared" si="380"/>
        <v>0</v>
      </c>
      <c r="CJ198" s="28"/>
      <c r="CK198" s="28">
        <f t="shared" si="381"/>
        <v>1</v>
      </c>
      <c r="CL198" s="29"/>
    </row>
    <row r="199" spans="1:90" ht="33" customHeight="1" x14ac:dyDescent="0.25">
      <c r="A199" s="20">
        <v>33</v>
      </c>
      <c r="B199" s="20" t="s">
        <v>36</v>
      </c>
      <c r="C199" s="21" t="str">
        <f t="shared" si="463"/>
        <v>6 - L'HEBERGEMENT</v>
      </c>
      <c r="D199" s="5" t="str">
        <f t="shared" si="489"/>
        <v>La salle de bains du locatif</v>
      </c>
      <c r="E199" s="20"/>
      <c r="F199" s="15"/>
      <c r="G199" s="20">
        <f t="shared" si="490"/>
        <v>3</v>
      </c>
      <c r="H199" s="65" t="s">
        <v>136</v>
      </c>
      <c r="I199" s="23">
        <f>IF(G199&lt;&gt;"",MAX(I$1:I198)+1,"")</f>
        <v>165</v>
      </c>
      <c r="J199" s="252" t="s">
        <v>291</v>
      </c>
      <c r="K199" s="253">
        <v>1</v>
      </c>
      <c r="L199" s="254" t="s">
        <v>30</v>
      </c>
      <c r="M199" s="255"/>
      <c r="N199" s="256" t="str">
        <f t="shared" si="464"/>
        <v/>
      </c>
      <c r="O199" s="252" t="s">
        <v>292</v>
      </c>
      <c r="P199" s="351" t="s">
        <v>37</v>
      </c>
      <c r="Q199" s="23"/>
      <c r="R199" s="25"/>
      <c r="S199" s="26">
        <f t="shared" si="484"/>
        <v>1</v>
      </c>
      <c r="T199" s="26">
        <f t="shared" si="491"/>
        <v>1</v>
      </c>
      <c r="U199" s="26">
        <f t="shared" si="486"/>
        <v>1</v>
      </c>
      <c r="V199" s="26"/>
      <c r="W199" s="26">
        <f t="shared" si="487"/>
        <v>0</v>
      </c>
      <c r="X199" s="26"/>
      <c r="Y199" s="26">
        <f t="shared" si="488"/>
        <v>1</v>
      </c>
      <c r="Z199" s="60"/>
      <c r="AA199" s="63"/>
      <c r="AB199" s="63"/>
      <c r="AC199" s="28" t="str">
        <f t="shared" si="358"/>
        <v/>
      </c>
      <c r="AD199" s="28"/>
      <c r="AE199" s="28" t="str">
        <f t="shared" si="359"/>
        <v/>
      </c>
      <c r="AF199" s="28"/>
      <c r="AG199" s="28" t="str">
        <f t="shared" si="360"/>
        <v/>
      </c>
      <c r="AH199" s="29"/>
      <c r="AI199" s="30"/>
      <c r="AJ199" s="28"/>
      <c r="AK199" s="28" t="str">
        <f t="shared" si="361"/>
        <v/>
      </c>
      <c r="AL199" s="28"/>
      <c r="AM199" s="28" t="str">
        <f t="shared" si="362"/>
        <v/>
      </c>
      <c r="AN199" s="28"/>
      <c r="AO199" s="28" t="str">
        <f t="shared" si="363"/>
        <v/>
      </c>
      <c r="AP199" s="29"/>
      <c r="AQ199" s="30"/>
      <c r="AR199" s="28"/>
      <c r="AS199" s="28">
        <f t="shared" si="364"/>
        <v>1</v>
      </c>
      <c r="AT199" s="28"/>
      <c r="AU199" s="28">
        <f t="shared" si="365"/>
        <v>0</v>
      </c>
      <c r="AV199" s="28"/>
      <c r="AW199" s="28">
        <f t="shared" si="366"/>
        <v>1</v>
      </c>
      <c r="AX199" s="29"/>
      <c r="AY199" s="30"/>
      <c r="AZ199" s="28"/>
      <c r="BA199" s="28" t="str">
        <f t="shared" si="367"/>
        <v/>
      </c>
      <c r="BB199" s="28"/>
      <c r="BC199" s="28" t="str">
        <f t="shared" si="368"/>
        <v/>
      </c>
      <c r="BD199" s="28"/>
      <c r="BE199" s="28" t="str">
        <f t="shared" si="369"/>
        <v/>
      </c>
      <c r="BF199" s="29"/>
      <c r="BG199" s="30"/>
      <c r="BH199" s="26"/>
      <c r="BI199" s="28" t="str">
        <f t="shared" si="370"/>
        <v/>
      </c>
      <c r="BJ199" s="28"/>
      <c r="BK199" s="28" t="str">
        <f t="shared" si="371"/>
        <v/>
      </c>
      <c r="BL199" s="28"/>
      <c r="BM199" s="28" t="str">
        <f t="shared" si="372"/>
        <v/>
      </c>
      <c r="BN199" s="29"/>
      <c r="BO199" s="30"/>
      <c r="BP199" s="26"/>
      <c r="BQ199" s="28" t="str">
        <f t="shared" si="373"/>
        <v/>
      </c>
      <c r="BR199" s="28"/>
      <c r="BS199" s="28" t="str">
        <f t="shared" si="374"/>
        <v/>
      </c>
      <c r="BT199" s="28"/>
      <c r="BU199" s="28" t="str">
        <f t="shared" si="375"/>
        <v/>
      </c>
      <c r="BV199" s="29"/>
      <c r="BW199" s="30"/>
      <c r="BX199" s="31"/>
      <c r="BY199" s="28" t="str">
        <f t="shared" si="376"/>
        <v/>
      </c>
      <c r="BZ199" s="28"/>
      <c r="CA199" s="28" t="str">
        <f t="shared" si="377"/>
        <v/>
      </c>
      <c r="CB199" s="28"/>
      <c r="CC199" s="28" t="str">
        <f t="shared" si="378"/>
        <v/>
      </c>
      <c r="CD199" s="29"/>
      <c r="CE199" s="25"/>
      <c r="CF199" s="25"/>
      <c r="CG199" s="28">
        <f t="shared" si="379"/>
        <v>1</v>
      </c>
      <c r="CH199" s="28"/>
      <c r="CI199" s="28">
        <f t="shared" si="380"/>
        <v>0</v>
      </c>
      <c r="CJ199" s="28"/>
      <c r="CK199" s="28">
        <f t="shared" si="381"/>
        <v>1</v>
      </c>
      <c r="CL199" s="29"/>
    </row>
    <row r="200" spans="1:90" ht="19.5" customHeight="1" x14ac:dyDescent="0.25">
      <c r="A200" s="20">
        <v>31</v>
      </c>
      <c r="B200" s="20" t="s">
        <v>28</v>
      </c>
      <c r="C200" s="21" t="str">
        <f t="shared" si="463"/>
        <v>6 - L'HEBERGEMENT</v>
      </c>
      <c r="D200" s="5" t="str">
        <f t="shared" si="489"/>
        <v>La salle de bains du locatif</v>
      </c>
      <c r="E200" s="20"/>
      <c r="F200" s="15"/>
      <c r="G200" s="20">
        <f t="shared" si="490"/>
        <v>3</v>
      </c>
      <c r="H200" s="65" t="s">
        <v>136</v>
      </c>
      <c r="I200" s="23">
        <f>IF(G200&lt;&gt;"",MAX(I$1:I199)+1,"")</f>
        <v>166</v>
      </c>
      <c r="J200" s="252" t="s">
        <v>293</v>
      </c>
      <c r="K200" s="253">
        <v>9</v>
      </c>
      <c r="L200" s="254" t="s">
        <v>39</v>
      </c>
      <c r="M200" s="255"/>
      <c r="N200" s="256" t="str">
        <f t="shared" si="464"/>
        <v/>
      </c>
      <c r="O200" s="252" t="s">
        <v>294</v>
      </c>
      <c r="P200" s="351" t="s">
        <v>37</v>
      </c>
      <c r="Q200" s="23"/>
      <c r="R200" s="25"/>
      <c r="S200" s="26">
        <f t="shared" si="484"/>
        <v>9</v>
      </c>
      <c r="T200" s="26">
        <f t="shared" ref="T200:T201" si="492">IF(L200="Très Satisfaisant",1,IF(L200="Satisfaisant",0.75,IF(L200="Insatisfaisant",0.25,IF(L200="Très Insatisfaisant",0,IF(L200="Non Mesuré","",0)))))</f>
        <v>1</v>
      </c>
      <c r="U200" s="26">
        <f t="shared" si="486"/>
        <v>9</v>
      </c>
      <c r="V200" s="26"/>
      <c r="W200" s="26">
        <f t="shared" si="487"/>
        <v>0</v>
      </c>
      <c r="X200" s="26"/>
      <c r="Y200" s="26">
        <f t="shared" si="488"/>
        <v>9</v>
      </c>
      <c r="Z200" s="26"/>
      <c r="AA200" s="27"/>
      <c r="AB200" s="27"/>
      <c r="AC200" s="28" t="str">
        <f t="shared" ref="AC200:AC280" si="493">IF(G200=1,U200,"")</f>
        <v/>
      </c>
      <c r="AD200" s="28"/>
      <c r="AE200" s="28" t="str">
        <f t="shared" ref="AE200:AE280" si="494">IF(G200=1,W200,"")</f>
        <v/>
      </c>
      <c r="AF200" s="28"/>
      <c r="AG200" s="28" t="str">
        <f t="shared" ref="AG200:AG280" si="495">IF(G200=1,Y200,"")</f>
        <v/>
      </c>
      <c r="AH200" s="29"/>
      <c r="AI200" s="30"/>
      <c r="AJ200" s="28"/>
      <c r="AK200" s="28" t="str">
        <f t="shared" ref="AK200:AK280" si="496">IF(G200=2,U200,"")</f>
        <v/>
      </c>
      <c r="AL200" s="28"/>
      <c r="AM200" s="28" t="str">
        <f t="shared" ref="AM200:AM280" si="497">IF(G200=2,W200,"")</f>
        <v/>
      </c>
      <c r="AN200" s="28"/>
      <c r="AO200" s="28" t="str">
        <f t="shared" ref="AO200:AO280" si="498">IF(G200=2,Y200,"")</f>
        <v/>
      </c>
      <c r="AP200" s="29"/>
      <c r="AQ200" s="30"/>
      <c r="AR200" s="28"/>
      <c r="AS200" s="28">
        <f t="shared" ref="AS200:AS280" si="499">IF(G200=3,U200,"")</f>
        <v>9</v>
      </c>
      <c r="AT200" s="28"/>
      <c r="AU200" s="28">
        <f t="shared" ref="AU200:AU280" si="500">IF(G200=3,W200,"")</f>
        <v>0</v>
      </c>
      <c r="AV200" s="28"/>
      <c r="AW200" s="28">
        <f t="shared" ref="AW200:AW280" si="501">IF(G200=3,Y200,"")</f>
        <v>9</v>
      </c>
      <c r="AX200" s="29"/>
      <c r="AY200" s="30"/>
      <c r="AZ200" s="28"/>
      <c r="BA200" s="28" t="str">
        <f t="shared" ref="BA200:BA280" si="502">IF(G200=4,U200,"")</f>
        <v/>
      </c>
      <c r="BB200" s="28"/>
      <c r="BC200" s="28" t="str">
        <f t="shared" ref="BC200:BC280" si="503">IF(G200=4,W200,"")</f>
        <v/>
      </c>
      <c r="BD200" s="28"/>
      <c r="BE200" s="28" t="str">
        <f t="shared" ref="BE200:BE280" si="504">IF(G200=4,Y200,"")</f>
        <v/>
      </c>
      <c r="BF200" s="29"/>
      <c r="BG200" s="30"/>
      <c r="BH200" s="26"/>
      <c r="BI200" s="28" t="str">
        <f t="shared" ref="BI200:BI280" si="505">IF(G200=5,U200,"")</f>
        <v/>
      </c>
      <c r="BJ200" s="28"/>
      <c r="BK200" s="28" t="str">
        <f t="shared" ref="BK200:BK280" si="506">IF(G200=5,W200,"")</f>
        <v/>
      </c>
      <c r="BL200" s="28"/>
      <c r="BM200" s="28" t="str">
        <f t="shared" ref="BM200:BM280" si="507">IF(G200=5,Y200,"")</f>
        <v/>
      </c>
      <c r="BN200" s="29"/>
      <c r="BO200" s="30"/>
      <c r="BP200" s="26"/>
      <c r="BQ200" s="28">
        <f t="shared" ref="BQ200:BQ280" si="508">IF(A200=31,U200,"")</f>
        <v>9</v>
      </c>
      <c r="BR200" s="28"/>
      <c r="BS200" s="28">
        <f t="shared" ref="BS200:BS280" si="509">IF(A200=31,W200,"")</f>
        <v>0</v>
      </c>
      <c r="BT200" s="28"/>
      <c r="BU200" s="28">
        <f t="shared" ref="BU200:BU280" si="510">IF(A200=31,Y200,"")</f>
        <v>9</v>
      </c>
      <c r="BV200" s="29"/>
      <c r="BW200" s="30"/>
      <c r="BX200" s="31"/>
      <c r="BY200" s="28" t="str">
        <f t="shared" ref="BY200:BY280" si="511">IF(A200=32,U200,"")</f>
        <v/>
      </c>
      <c r="BZ200" s="28"/>
      <c r="CA200" s="28" t="str">
        <f t="shared" ref="CA200:CA280" si="512">IF(A200=32,W200,"")</f>
        <v/>
      </c>
      <c r="CB200" s="28"/>
      <c r="CC200" s="28" t="str">
        <f t="shared" ref="CC200:CC280" si="513">IF(A200=32,Y200,"")</f>
        <v/>
      </c>
      <c r="CD200" s="29"/>
      <c r="CE200" s="25"/>
      <c r="CF200" s="25"/>
      <c r="CG200" s="28" t="str">
        <f t="shared" ref="CG200:CG280" si="514">IF(A200=33,U200,"")</f>
        <v/>
      </c>
      <c r="CH200" s="28"/>
      <c r="CI200" s="28" t="str">
        <f t="shared" ref="CI200:CI280" si="515">IF(A200=33,W200,"")</f>
        <v/>
      </c>
      <c r="CJ200" s="28"/>
      <c r="CK200" s="28" t="str">
        <f t="shared" ref="CK200:CK280" si="516">IF(A200=33,Y200,"")</f>
        <v/>
      </c>
      <c r="CL200" s="29"/>
    </row>
    <row r="201" spans="1:90" ht="19.5" customHeight="1" x14ac:dyDescent="0.25">
      <c r="A201" s="20">
        <v>32</v>
      </c>
      <c r="B201" s="20" t="s">
        <v>36</v>
      </c>
      <c r="C201" s="21" t="str">
        <f t="shared" si="463"/>
        <v>6 - L'HEBERGEMENT</v>
      </c>
      <c r="D201" s="5" t="str">
        <f t="shared" si="489"/>
        <v>La salle de bains du locatif</v>
      </c>
      <c r="E201" s="20"/>
      <c r="F201" s="15"/>
      <c r="G201" s="20">
        <f t="shared" si="490"/>
        <v>3</v>
      </c>
      <c r="H201" s="65" t="s">
        <v>136</v>
      </c>
      <c r="I201" s="23">
        <f>IF(G201&lt;&gt;"",MAX(I$1:I200)+1,"")</f>
        <v>167</v>
      </c>
      <c r="J201" s="252" t="s">
        <v>295</v>
      </c>
      <c r="K201" s="253">
        <v>3</v>
      </c>
      <c r="L201" s="254" t="s">
        <v>39</v>
      </c>
      <c r="M201" s="255"/>
      <c r="N201" s="256" t="str">
        <f t="shared" si="464"/>
        <v/>
      </c>
      <c r="O201" s="252" t="s">
        <v>294</v>
      </c>
      <c r="P201" s="351" t="s">
        <v>37</v>
      </c>
      <c r="Q201" s="23"/>
      <c r="R201" s="25"/>
      <c r="S201" s="26">
        <f t="shared" si="484"/>
        <v>3</v>
      </c>
      <c r="T201" s="26">
        <f t="shared" si="492"/>
        <v>1</v>
      </c>
      <c r="U201" s="26">
        <f t="shared" si="486"/>
        <v>3</v>
      </c>
      <c r="V201" s="26"/>
      <c r="W201" s="26">
        <f t="shared" si="487"/>
        <v>0</v>
      </c>
      <c r="X201" s="26"/>
      <c r="Y201" s="26">
        <f t="shared" si="488"/>
        <v>3</v>
      </c>
      <c r="Z201" s="26"/>
      <c r="AA201" s="27"/>
      <c r="AB201" s="27"/>
      <c r="AC201" s="28" t="str">
        <f t="shared" si="493"/>
        <v/>
      </c>
      <c r="AD201" s="28"/>
      <c r="AE201" s="28" t="str">
        <f t="shared" si="494"/>
        <v/>
      </c>
      <c r="AF201" s="28"/>
      <c r="AG201" s="28" t="str">
        <f t="shared" si="495"/>
        <v/>
      </c>
      <c r="AH201" s="29"/>
      <c r="AI201" s="30"/>
      <c r="AJ201" s="28"/>
      <c r="AK201" s="28" t="str">
        <f t="shared" si="496"/>
        <v/>
      </c>
      <c r="AL201" s="28"/>
      <c r="AM201" s="28" t="str">
        <f t="shared" si="497"/>
        <v/>
      </c>
      <c r="AN201" s="28"/>
      <c r="AO201" s="28" t="str">
        <f t="shared" si="498"/>
        <v/>
      </c>
      <c r="AP201" s="29"/>
      <c r="AQ201" s="30"/>
      <c r="AR201" s="28"/>
      <c r="AS201" s="28">
        <f t="shared" si="499"/>
        <v>3</v>
      </c>
      <c r="AT201" s="28"/>
      <c r="AU201" s="28">
        <f t="shared" si="500"/>
        <v>0</v>
      </c>
      <c r="AV201" s="28"/>
      <c r="AW201" s="28">
        <f t="shared" si="501"/>
        <v>3</v>
      </c>
      <c r="AX201" s="29"/>
      <c r="AY201" s="30"/>
      <c r="AZ201" s="28"/>
      <c r="BA201" s="28" t="str">
        <f t="shared" si="502"/>
        <v/>
      </c>
      <c r="BB201" s="28"/>
      <c r="BC201" s="28" t="str">
        <f t="shared" si="503"/>
        <v/>
      </c>
      <c r="BD201" s="28"/>
      <c r="BE201" s="28" t="str">
        <f t="shared" si="504"/>
        <v/>
      </c>
      <c r="BF201" s="29"/>
      <c r="BG201" s="30"/>
      <c r="BH201" s="26"/>
      <c r="BI201" s="28" t="str">
        <f t="shared" si="505"/>
        <v/>
      </c>
      <c r="BJ201" s="28"/>
      <c r="BK201" s="28" t="str">
        <f t="shared" si="506"/>
        <v/>
      </c>
      <c r="BL201" s="28"/>
      <c r="BM201" s="28" t="str">
        <f t="shared" si="507"/>
        <v/>
      </c>
      <c r="BN201" s="29"/>
      <c r="BO201" s="30"/>
      <c r="BP201" s="26"/>
      <c r="BQ201" s="28" t="str">
        <f t="shared" si="508"/>
        <v/>
      </c>
      <c r="BR201" s="28"/>
      <c r="BS201" s="28" t="str">
        <f t="shared" si="509"/>
        <v/>
      </c>
      <c r="BT201" s="28"/>
      <c r="BU201" s="28" t="str">
        <f t="shared" si="510"/>
        <v/>
      </c>
      <c r="BV201" s="29"/>
      <c r="BW201" s="30"/>
      <c r="BX201" s="31"/>
      <c r="BY201" s="28">
        <f t="shared" si="511"/>
        <v>3</v>
      </c>
      <c r="BZ201" s="28"/>
      <c r="CA201" s="28">
        <f t="shared" si="512"/>
        <v>0</v>
      </c>
      <c r="CB201" s="28"/>
      <c r="CC201" s="28">
        <f t="shared" si="513"/>
        <v>3</v>
      </c>
      <c r="CD201" s="29"/>
      <c r="CE201" s="25"/>
      <c r="CF201" s="25"/>
      <c r="CG201" s="28" t="str">
        <f t="shared" si="514"/>
        <v/>
      </c>
      <c r="CH201" s="28"/>
      <c r="CI201" s="28" t="str">
        <f t="shared" si="515"/>
        <v/>
      </c>
      <c r="CJ201" s="28"/>
      <c r="CK201" s="28" t="str">
        <f t="shared" si="516"/>
        <v/>
      </c>
      <c r="CL201" s="29"/>
    </row>
    <row r="202" spans="1:90" ht="30.75" customHeight="1" x14ac:dyDescent="0.25">
      <c r="A202" s="20">
        <v>33</v>
      </c>
      <c r="B202" s="20" t="s">
        <v>36</v>
      </c>
      <c r="C202" s="21" t="str">
        <f t="shared" si="463"/>
        <v>6 - L'HEBERGEMENT</v>
      </c>
      <c r="D202" s="5" t="str">
        <f t="shared" si="489"/>
        <v>La salle de bains du locatif</v>
      </c>
      <c r="E202" s="20"/>
      <c r="F202" s="15"/>
      <c r="G202" s="20">
        <f t="shared" si="490"/>
        <v>3</v>
      </c>
      <c r="H202" s="65" t="s">
        <v>136</v>
      </c>
      <c r="I202" s="23">
        <f>IF(G202&lt;&gt;"",MAX(I$1:I201)+1,"")</f>
        <v>168</v>
      </c>
      <c r="J202" s="247" t="s">
        <v>296</v>
      </c>
      <c r="K202" s="248">
        <v>3</v>
      </c>
      <c r="L202" s="249" t="s">
        <v>30</v>
      </c>
      <c r="M202" s="250"/>
      <c r="N202" s="251" t="str">
        <f t="shared" si="464"/>
        <v/>
      </c>
      <c r="O202" s="247" t="s">
        <v>297</v>
      </c>
      <c r="P202" s="351" t="s">
        <v>37</v>
      </c>
      <c r="Q202" s="23"/>
      <c r="R202" s="25"/>
      <c r="S202" s="26">
        <f>K202</f>
        <v>3</v>
      </c>
      <c r="T202" s="26">
        <f>IF(L202="OUI",1,IF(L202="NON",0,IF(L202="Non Mesuré","",0)))</f>
        <v>1</v>
      </c>
      <c r="U202" s="26">
        <f>IF(L202&lt;&gt;"Non Mesuré",S202*T202,"")</f>
        <v>3</v>
      </c>
      <c r="V202" s="26"/>
      <c r="W202" s="26">
        <f>IF(L202="Non Mesuré",S202,0)</f>
        <v>0</v>
      </c>
      <c r="X202" s="26"/>
      <c r="Y202" s="26">
        <f>S202-W202</f>
        <v>3</v>
      </c>
      <c r="Z202" s="26"/>
      <c r="AA202" s="27"/>
      <c r="AB202" s="27"/>
      <c r="AC202" s="28" t="str">
        <f t="shared" si="493"/>
        <v/>
      </c>
      <c r="AD202" s="28"/>
      <c r="AE202" s="28" t="str">
        <f t="shared" si="494"/>
        <v/>
      </c>
      <c r="AF202" s="28"/>
      <c r="AG202" s="28" t="str">
        <f t="shared" si="495"/>
        <v/>
      </c>
      <c r="AH202" s="29"/>
      <c r="AI202" s="30"/>
      <c r="AJ202" s="28"/>
      <c r="AK202" s="28" t="str">
        <f t="shared" si="496"/>
        <v/>
      </c>
      <c r="AL202" s="28"/>
      <c r="AM202" s="28" t="str">
        <f t="shared" si="497"/>
        <v/>
      </c>
      <c r="AN202" s="28"/>
      <c r="AO202" s="28" t="str">
        <f t="shared" si="498"/>
        <v/>
      </c>
      <c r="AP202" s="29"/>
      <c r="AQ202" s="30"/>
      <c r="AR202" s="28"/>
      <c r="AS202" s="28">
        <f t="shared" si="499"/>
        <v>3</v>
      </c>
      <c r="AT202" s="28"/>
      <c r="AU202" s="28">
        <f t="shared" si="500"/>
        <v>0</v>
      </c>
      <c r="AV202" s="28"/>
      <c r="AW202" s="28">
        <f t="shared" si="501"/>
        <v>3</v>
      </c>
      <c r="AX202" s="29"/>
      <c r="AY202" s="30"/>
      <c r="AZ202" s="28"/>
      <c r="BA202" s="28" t="str">
        <f t="shared" si="502"/>
        <v/>
      </c>
      <c r="BB202" s="28"/>
      <c r="BC202" s="28" t="str">
        <f t="shared" si="503"/>
        <v/>
      </c>
      <c r="BD202" s="28"/>
      <c r="BE202" s="28" t="str">
        <f t="shared" si="504"/>
        <v/>
      </c>
      <c r="BF202" s="29"/>
      <c r="BG202" s="30"/>
      <c r="BH202" s="26"/>
      <c r="BI202" s="28" t="str">
        <f t="shared" si="505"/>
        <v/>
      </c>
      <c r="BJ202" s="28"/>
      <c r="BK202" s="28" t="str">
        <f t="shared" si="506"/>
        <v/>
      </c>
      <c r="BL202" s="28"/>
      <c r="BM202" s="28" t="str">
        <f t="shared" si="507"/>
        <v/>
      </c>
      <c r="BN202" s="29"/>
      <c r="BO202" s="30"/>
      <c r="BP202" s="26"/>
      <c r="BQ202" s="28" t="str">
        <f t="shared" si="508"/>
        <v/>
      </c>
      <c r="BR202" s="28"/>
      <c r="BS202" s="28" t="str">
        <f t="shared" si="509"/>
        <v/>
      </c>
      <c r="BT202" s="28"/>
      <c r="BU202" s="28" t="str">
        <f t="shared" si="510"/>
        <v/>
      </c>
      <c r="BV202" s="29"/>
      <c r="BW202" s="30"/>
      <c r="BX202" s="31"/>
      <c r="BY202" s="28" t="str">
        <f t="shared" si="511"/>
        <v/>
      </c>
      <c r="BZ202" s="28"/>
      <c r="CA202" s="28" t="str">
        <f t="shared" si="512"/>
        <v/>
      </c>
      <c r="CB202" s="28"/>
      <c r="CC202" s="28" t="str">
        <f t="shared" si="513"/>
        <v/>
      </c>
      <c r="CD202" s="29"/>
      <c r="CE202" s="25"/>
      <c r="CF202" s="25"/>
      <c r="CG202" s="28">
        <f t="shared" si="514"/>
        <v>3</v>
      </c>
      <c r="CH202" s="28"/>
      <c r="CI202" s="28">
        <f t="shared" si="515"/>
        <v>0</v>
      </c>
      <c r="CJ202" s="28"/>
      <c r="CK202" s="28">
        <f t="shared" si="516"/>
        <v>3</v>
      </c>
      <c r="CL202" s="29"/>
    </row>
    <row r="203" spans="1:90" s="238" customFormat="1" ht="27" customHeight="1" x14ac:dyDescent="0.25">
      <c r="A203" s="20"/>
      <c r="B203" s="20" t="s">
        <v>36</v>
      </c>
      <c r="C203" s="21" t="str">
        <f t="shared" si="463"/>
        <v>6 - L'HEBERGEMENT</v>
      </c>
      <c r="D203" s="5" t="str">
        <f>J$203</f>
        <v>L'assistance</v>
      </c>
      <c r="E203" s="20"/>
      <c r="F203" s="15"/>
      <c r="G203" s="20"/>
      <c r="H203" s="22"/>
      <c r="I203" s="67" t="str">
        <f>IF(G203&lt;&gt;"",MAX(I$1:I202)+1,"")</f>
        <v/>
      </c>
      <c r="J203" s="71" t="s">
        <v>298</v>
      </c>
      <c r="K203" s="307"/>
      <c r="L203" s="33"/>
      <c r="M203" s="372"/>
      <c r="N203" s="24" t="str">
        <f t="shared" si="464"/>
        <v/>
      </c>
      <c r="O203" s="65"/>
      <c r="P203" s="353"/>
      <c r="Q203" s="67"/>
      <c r="R203" s="41"/>
      <c r="S203" s="34"/>
      <c r="T203" s="34"/>
      <c r="U203" s="34"/>
      <c r="V203" s="34"/>
      <c r="W203" s="34"/>
      <c r="X203" s="34"/>
      <c r="Y203" s="34"/>
      <c r="Z203" s="34"/>
      <c r="AA203" s="36"/>
      <c r="AB203" s="36"/>
      <c r="AC203" s="39" t="str">
        <f t="shared" si="493"/>
        <v/>
      </c>
      <c r="AD203" s="39"/>
      <c r="AE203" s="39" t="str">
        <f t="shared" si="494"/>
        <v/>
      </c>
      <c r="AF203" s="39"/>
      <c r="AG203" s="39" t="str">
        <f t="shared" si="495"/>
        <v/>
      </c>
      <c r="AH203" s="37"/>
      <c r="AI203" s="38"/>
      <c r="AJ203" s="39"/>
      <c r="AK203" s="39" t="str">
        <f t="shared" si="496"/>
        <v/>
      </c>
      <c r="AL203" s="39"/>
      <c r="AM203" s="39" t="str">
        <f t="shared" si="497"/>
        <v/>
      </c>
      <c r="AN203" s="39"/>
      <c r="AO203" s="39" t="str">
        <f t="shared" si="498"/>
        <v/>
      </c>
      <c r="AP203" s="37"/>
      <c r="AQ203" s="38"/>
      <c r="AR203" s="39"/>
      <c r="AS203" s="39" t="str">
        <f t="shared" si="499"/>
        <v/>
      </c>
      <c r="AT203" s="39"/>
      <c r="AU203" s="39" t="str">
        <f t="shared" si="500"/>
        <v/>
      </c>
      <c r="AV203" s="39"/>
      <c r="AW203" s="39" t="str">
        <f t="shared" si="501"/>
        <v/>
      </c>
      <c r="AX203" s="37"/>
      <c r="AY203" s="38"/>
      <c r="AZ203" s="39"/>
      <c r="BA203" s="39" t="str">
        <f t="shared" si="502"/>
        <v/>
      </c>
      <c r="BB203" s="39"/>
      <c r="BC203" s="39" t="str">
        <f t="shared" si="503"/>
        <v/>
      </c>
      <c r="BD203" s="39"/>
      <c r="BE203" s="39" t="str">
        <f t="shared" si="504"/>
        <v/>
      </c>
      <c r="BF203" s="37"/>
      <c r="BG203" s="38"/>
      <c r="BH203" s="34"/>
      <c r="BI203" s="39" t="str">
        <f t="shared" si="505"/>
        <v/>
      </c>
      <c r="BJ203" s="39"/>
      <c r="BK203" s="39" t="str">
        <f t="shared" si="506"/>
        <v/>
      </c>
      <c r="BL203" s="39"/>
      <c r="BM203" s="39" t="str">
        <f t="shared" si="507"/>
        <v/>
      </c>
      <c r="BN203" s="37"/>
      <c r="BO203" s="38"/>
      <c r="BP203" s="34"/>
      <c r="BQ203" s="39" t="str">
        <f t="shared" si="508"/>
        <v/>
      </c>
      <c r="BR203" s="39"/>
      <c r="BS203" s="39" t="str">
        <f t="shared" si="509"/>
        <v/>
      </c>
      <c r="BT203" s="39"/>
      <c r="BU203" s="39" t="str">
        <f t="shared" si="510"/>
        <v/>
      </c>
      <c r="BV203" s="37"/>
      <c r="BW203" s="38"/>
      <c r="BX203" s="40"/>
      <c r="BY203" s="39" t="str">
        <f t="shared" si="511"/>
        <v/>
      </c>
      <c r="BZ203" s="39"/>
      <c r="CA203" s="39" t="str">
        <f t="shared" si="512"/>
        <v/>
      </c>
      <c r="CB203" s="39"/>
      <c r="CC203" s="39" t="str">
        <f t="shared" si="513"/>
        <v/>
      </c>
      <c r="CD203" s="37"/>
      <c r="CE203" s="41"/>
      <c r="CF203" s="41"/>
      <c r="CG203" s="39" t="str">
        <f t="shared" si="514"/>
        <v/>
      </c>
      <c r="CH203" s="39"/>
      <c r="CI203" s="39" t="str">
        <f t="shared" si="515"/>
        <v/>
      </c>
      <c r="CJ203" s="39"/>
      <c r="CK203" s="39" t="str">
        <f t="shared" si="516"/>
        <v/>
      </c>
      <c r="CL203" s="37"/>
    </row>
    <row r="204" spans="1:90" ht="61.5" customHeight="1" x14ac:dyDescent="0.25">
      <c r="A204" s="2"/>
      <c r="B204" s="2" t="s">
        <v>28</v>
      </c>
      <c r="C204" s="21" t="str">
        <f t="shared" si="463"/>
        <v>6 - L'HEBERGEMENT</v>
      </c>
      <c r="D204" s="5" t="str">
        <f>J$203</f>
        <v>L'assistance</v>
      </c>
      <c r="E204" s="2"/>
      <c r="F204" s="15"/>
      <c r="G204" s="20">
        <f>IF(H204="Information et Communication",1,IF(H204="Savoir-faire Savoir-être",2,IF(H204="Confort et hygiène",3,IF(H204="Qualité de la prestation",5,IF(H204="Développement Durable",4)))))</f>
        <v>5</v>
      </c>
      <c r="H204" s="13" t="s">
        <v>130</v>
      </c>
      <c r="I204" s="23">
        <f>IF(G204&lt;&gt;"",MAX(I$1:I203)+1,"")</f>
        <v>169</v>
      </c>
      <c r="J204" s="233" t="s">
        <v>299</v>
      </c>
      <c r="K204" s="269">
        <v>3</v>
      </c>
      <c r="L204" s="270" t="s">
        <v>30</v>
      </c>
      <c r="M204" s="406"/>
      <c r="N204" s="271" t="str">
        <f t="shared" si="464"/>
        <v/>
      </c>
      <c r="O204" s="233" t="s">
        <v>300</v>
      </c>
      <c r="P204" s="348" t="s">
        <v>37</v>
      </c>
      <c r="Q204" s="67"/>
      <c r="R204" s="1"/>
      <c r="S204" s="26">
        <f>K204</f>
        <v>3</v>
      </c>
      <c r="T204" s="26">
        <f>IF(L204="OUI",1,IF(L204="NON",0,IF(L204="Non Mesuré","",0)))</f>
        <v>1</v>
      </c>
      <c r="U204" s="26">
        <f>IF(L204&lt;&gt;"Non Mesuré",S204*T204,"")</f>
        <v>3</v>
      </c>
      <c r="V204" s="26"/>
      <c r="W204" s="26">
        <f>IF(L204="Non Mesuré",S204,0)</f>
        <v>0</v>
      </c>
      <c r="X204" s="26"/>
      <c r="Y204" s="26">
        <f>S204-W204</f>
        <v>3</v>
      </c>
      <c r="Z204" s="74"/>
      <c r="AA204" s="73"/>
      <c r="AB204" s="73"/>
      <c r="AC204" s="28" t="str">
        <f t="shared" si="493"/>
        <v/>
      </c>
      <c r="AD204" s="28"/>
      <c r="AE204" s="28" t="str">
        <f t="shared" si="494"/>
        <v/>
      </c>
      <c r="AF204" s="28"/>
      <c r="AG204" s="28" t="str">
        <f t="shared" si="495"/>
        <v/>
      </c>
      <c r="AH204" s="29"/>
      <c r="AI204" s="30"/>
      <c r="AJ204" s="28"/>
      <c r="AK204" s="28" t="str">
        <f t="shared" si="496"/>
        <v/>
      </c>
      <c r="AL204" s="28"/>
      <c r="AM204" s="28" t="str">
        <f t="shared" si="497"/>
        <v/>
      </c>
      <c r="AN204" s="28"/>
      <c r="AO204" s="28" t="str">
        <f t="shared" si="498"/>
        <v/>
      </c>
      <c r="AP204" s="29"/>
      <c r="AQ204" s="30"/>
      <c r="AR204" s="28"/>
      <c r="AS204" s="28" t="str">
        <f t="shared" si="499"/>
        <v/>
      </c>
      <c r="AT204" s="28"/>
      <c r="AU204" s="28" t="str">
        <f t="shared" si="500"/>
        <v/>
      </c>
      <c r="AV204" s="28"/>
      <c r="AW204" s="28" t="str">
        <f t="shared" si="501"/>
        <v/>
      </c>
      <c r="AX204" s="29"/>
      <c r="AY204" s="30"/>
      <c r="AZ204" s="28"/>
      <c r="BA204" s="28" t="str">
        <f t="shared" si="502"/>
        <v/>
      </c>
      <c r="BB204" s="28"/>
      <c r="BC204" s="28" t="str">
        <f t="shared" si="503"/>
        <v/>
      </c>
      <c r="BD204" s="28"/>
      <c r="BE204" s="28" t="str">
        <f t="shared" si="504"/>
        <v/>
      </c>
      <c r="BF204" s="29"/>
      <c r="BG204" s="30"/>
      <c r="BH204" s="26"/>
      <c r="BI204" s="28">
        <f t="shared" si="505"/>
        <v>3</v>
      </c>
      <c r="BJ204" s="28"/>
      <c r="BK204" s="28">
        <f t="shared" si="506"/>
        <v>0</v>
      </c>
      <c r="BL204" s="28"/>
      <c r="BM204" s="28">
        <f t="shared" si="507"/>
        <v>3</v>
      </c>
      <c r="BN204" s="29"/>
      <c r="BO204" s="30"/>
      <c r="BP204" s="26"/>
      <c r="BQ204" s="28" t="str">
        <f t="shared" si="508"/>
        <v/>
      </c>
      <c r="BR204" s="28"/>
      <c r="BS204" s="28" t="str">
        <f t="shared" si="509"/>
        <v/>
      </c>
      <c r="BT204" s="28"/>
      <c r="BU204" s="28" t="str">
        <f t="shared" si="510"/>
        <v/>
      </c>
      <c r="BV204" s="29"/>
      <c r="BW204" s="30"/>
      <c r="BX204" s="31"/>
      <c r="BY204" s="28" t="str">
        <f t="shared" si="511"/>
        <v/>
      </c>
      <c r="BZ204" s="28"/>
      <c r="CA204" s="28" t="str">
        <f t="shared" si="512"/>
        <v/>
      </c>
      <c r="CB204" s="28"/>
      <c r="CC204" s="28" t="str">
        <f t="shared" si="513"/>
        <v/>
      </c>
      <c r="CD204" s="29"/>
      <c r="CE204" s="25"/>
      <c r="CF204" s="25"/>
      <c r="CG204" s="28" t="str">
        <f t="shared" si="514"/>
        <v/>
      </c>
      <c r="CH204" s="28"/>
      <c r="CI204" s="28" t="str">
        <f t="shared" si="515"/>
        <v/>
      </c>
      <c r="CJ204" s="28"/>
      <c r="CK204" s="28" t="str">
        <f t="shared" si="516"/>
        <v/>
      </c>
      <c r="CL204" s="29"/>
    </row>
    <row r="205" spans="1:90" s="238" customFormat="1" ht="27" customHeight="1" x14ac:dyDescent="0.25">
      <c r="A205" s="2"/>
      <c r="B205" s="2"/>
      <c r="C205" s="21" t="str">
        <f t="shared" si="463"/>
        <v>6 - L'HEBERGEMENT</v>
      </c>
      <c r="D205" s="99" t="str">
        <f>J$205</f>
        <v>L'aire de service pour les campings car (si existante).</v>
      </c>
      <c r="E205" s="41"/>
      <c r="F205" s="15"/>
      <c r="G205" s="20"/>
      <c r="H205" s="13"/>
      <c r="I205" s="67" t="str">
        <f>IF(G205&lt;&gt;"",MAX(I$1:I204)+1,"")</f>
        <v/>
      </c>
      <c r="J205" s="71" t="s">
        <v>234</v>
      </c>
      <c r="K205" s="307"/>
      <c r="L205" s="33"/>
      <c r="M205" s="372"/>
      <c r="N205" s="24" t="str">
        <f t="shared" ref="N205:N228" si="517">IF(ISERROR(SEARCH("Pas de NM possible",O205)),"","oui")</f>
        <v/>
      </c>
      <c r="O205" s="65" t="s">
        <v>235</v>
      </c>
      <c r="P205" s="353"/>
      <c r="Q205" s="67"/>
      <c r="R205" s="41"/>
      <c r="S205" s="34"/>
      <c r="T205" s="34"/>
      <c r="U205" s="34"/>
      <c r="V205" s="34"/>
      <c r="W205" s="34"/>
      <c r="X205" s="34"/>
      <c r="Y205" s="34"/>
      <c r="Z205" s="62"/>
      <c r="AA205" s="61"/>
      <c r="AB205" s="61"/>
      <c r="AC205" s="39" t="str">
        <f>IF(G205=1,U205,"")</f>
        <v/>
      </c>
      <c r="AD205" s="39"/>
      <c r="AE205" s="39" t="str">
        <f>IF(G205=1,W205,"")</f>
        <v/>
      </c>
      <c r="AF205" s="39"/>
      <c r="AG205" s="39" t="str">
        <f>IF(G205=1,Y205,"")</f>
        <v/>
      </c>
      <c r="AH205" s="37"/>
      <c r="AI205" s="38"/>
      <c r="AJ205" s="39"/>
      <c r="AK205" s="39" t="str">
        <f>IF(G205=2,U205,"")</f>
        <v/>
      </c>
      <c r="AL205" s="39"/>
      <c r="AM205" s="39" t="str">
        <f>IF(G205=2,W205,"")</f>
        <v/>
      </c>
      <c r="AN205" s="39"/>
      <c r="AO205" s="39" t="str">
        <f>IF(G205=2,Y205,"")</f>
        <v/>
      </c>
      <c r="AP205" s="37"/>
      <c r="AQ205" s="38"/>
      <c r="AR205" s="39"/>
      <c r="AS205" s="39" t="str">
        <f>IF(G205=3,U205,"")</f>
        <v/>
      </c>
      <c r="AT205" s="39"/>
      <c r="AU205" s="39" t="str">
        <f>IF(G205=3,W205,"")</f>
        <v/>
      </c>
      <c r="AV205" s="39"/>
      <c r="AW205" s="39" t="str">
        <f>IF(G205=3,Y205,"")</f>
        <v/>
      </c>
      <c r="AX205" s="37"/>
      <c r="AY205" s="38"/>
      <c r="AZ205" s="39"/>
      <c r="BA205" s="39" t="str">
        <f>IF(G205=4,U205,"")</f>
        <v/>
      </c>
      <c r="BB205" s="39"/>
      <c r="BC205" s="39" t="str">
        <f>IF(G205=4,W205,"")</f>
        <v/>
      </c>
      <c r="BD205" s="39"/>
      <c r="BE205" s="39" t="str">
        <f>IF(G205=4,Y205,"")</f>
        <v/>
      </c>
      <c r="BF205" s="37"/>
      <c r="BG205" s="38"/>
      <c r="BH205" s="34"/>
      <c r="BI205" s="39" t="str">
        <f>IF(G205=5,U205,"")</f>
        <v/>
      </c>
      <c r="BJ205" s="39"/>
      <c r="BK205" s="39" t="str">
        <f>IF(G205=5,W205,"")</f>
        <v/>
      </c>
      <c r="BL205" s="39"/>
      <c r="BM205" s="39" t="str">
        <f>IF(G205=5,Y205,"")</f>
        <v/>
      </c>
      <c r="BN205" s="37"/>
      <c r="BO205" s="38"/>
      <c r="BP205" s="34"/>
      <c r="BQ205" s="39" t="str">
        <f>IF(A205=31,U205,"")</f>
        <v/>
      </c>
      <c r="BR205" s="39"/>
      <c r="BS205" s="39" t="str">
        <f>IF(A205=31,W205,"")</f>
        <v/>
      </c>
      <c r="BT205" s="39"/>
      <c r="BU205" s="39" t="str">
        <f>IF(A205=31,Y205,"")</f>
        <v/>
      </c>
      <c r="BV205" s="37"/>
      <c r="BW205" s="38"/>
      <c r="BX205" s="40"/>
      <c r="BY205" s="39" t="str">
        <f>IF(A205=32,U205,"")</f>
        <v/>
      </c>
      <c r="BZ205" s="39"/>
      <c r="CA205" s="39" t="str">
        <f>IF(A205=32,W205,"")</f>
        <v/>
      </c>
      <c r="CB205" s="39"/>
      <c r="CC205" s="39" t="str">
        <f>IF(A205=32,Y205,"")</f>
        <v/>
      </c>
      <c r="CD205" s="37"/>
      <c r="CE205" s="41"/>
      <c r="CF205" s="41"/>
      <c r="CG205" s="39" t="str">
        <f>IF(A205=33,U205,"")</f>
        <v/>
      </c>
      <c r="CH205" s="39"/>
      <c r="CI205" s="39" t="str">
        <f>IF(A205=33,W205,"")</f>
        <v/>
      </c>
      <c r="CJ205" s="39"/>
      <c r="CK205" s="39" t="str">
        <f>IF(A205=33,Y205,"")</f>
        <v/>
      </c>
      <c r="CL205" s="37"/>
    </row>
    <row r="206" spans="1:90" ht="32.25" customHeight="1" x14ac:dyDescent="0.25">
      <c r="A206" s="20"/>
      <c r="B206" s="20" t="s">
        <v>28</v>
      </c>
      <c r="C206" s="21" t="str">
        <f t="shared" si="463"/>
        <v>6 - L'HEBERGEMENT</v>
      </c>
      <c r="D206" s="99" t="str">
        <f>J$205</f>
        <v>L'aire de service pour les campings car (si existante).</v>
      </c>
      <c r="E206" s="46"/>
      <c r="F206" s="15"/>
      <c r="G206" s="20">
        <f>IF(H206="Information et Communication",1,IF(H206="Savoir-faire Savoir-être",2,IF(H206="Confort et hygiène",3,IF(H206="Qualité de la prestation",5,IF(H206="Développement Durable",4)))))</f>
        <v>5</v>
      </c>
      <c r="H206" s="5" t="s">
        <v>130</v>
      </c>
      <c r="I206" s="23">
        <f>IF(G206&lt;&gt;"",MAX(I$1:I205)+1,"")</f>
        <v>170</v>
      </c>
      <c r="J206" s="242" t="s">
        <v>704</v>
      </c>
      <c r="K206" s="243">
        <v>3</v>
      </c>
      <c r="L206" s="244" t="s">
        <v>30</v>
      </c>
      <c r="M206" s="245"/>
      <c r="N206" s="246" t="str">
        <f t="shared" si="517"/>
        <v/>
      </c>
      <c r="O206" s="242"/>
      <c r="P206" s="348" t="s">
        <v>37</v>
      </c>
      <c r="Q206" s="23"/>
      <c r="R206" s="46"/>
      <c r="S206" s="26">
        <f>K206</f>
        <v>3</v>
      </c>
      <c r="T206" s="26">
        <f>IF(L206="OUI",1,IF(L206="NON",0,IF(L206="Non Mesuré","",0)))</f>
        <v>1</v>
      </c>
      <c r="U206" s="26">
        <f>IF(L206&lt;&gt;"Non Mesuré",S206*T206,"")</f>
        <v>3</v>
      </c>
      <c r="V206" s="26"/>
      <c r="W206" s="26">
        <f>IF(L206="Non Mesuré",S206,0)</f>
        <v>0</v>
      </c>
      <c r="X206" s="26"/>
      <c r="Y206" s="26">
        <f>S206-W206</f>
        <v>3</v>
      </c>
      <c r="Z206" s="26"/>
      <c r="AA206" s="27"/>
      <c r="AB206" s="27"/>
      <c r="AC206" s="28" t="str">
        <f>IF(G206=1,U206,"")</f>
        <v/>
      </c>
      <c r="AD206" s="28"/>
      <c r="AE206" s="28" t="str">
        <f>IF(G206=1,W206,"")</f>
        <v/>
      </c>
      <c r="AF206" s="28"/>
      <c r="AG206" s="28" t="str">
        <f>IF(G206=1,Y206,"")</f>
        <v/>
      </c>
      <c r="AH206" s="29"/>
      <c r="AI206" s="30"/>
      <c r="AJ206" s="28"/>
      <c r="AK206" s="28" t="str">
        <f>IF(G206=2,U206,"")</f>
        <v/>
      </c>
      <c r="AL206" s="28"/>
      <c r="AM206" s="28" t="str">
        <f>IF(G206=2,W206,"")</f>
        <v/>
      </c>
      <c r="AN206" s="28"/>
      <c r="AO206" s="28" t="str">
        <f>IF(G206=2,Y206,"")</f>
        <v/>
      </c>
      <c r="AP206" s="29"/>
      <c r="AQ206" s="30"/>
      <c r="AR206" s="28"/>
      <c r="AS206" s="28" t="str">
        <f>IF(G206=3,U206,"")</f>
        <v/>
      </c>
      <c r="AT206" s="28"/>
      <c r="AU206" s="28" t="str">
        <f>IF(G206=3,W206,"")</f>
        <v/>
      </c>
      <c r="AV206" s="28"/>
      <c r="AW206" s="28" t="str">
        <f>IF(G206=3,Y206,"")</f>
        <v/>
      </c>
      <c r="AX206" s="29"/>
      <c r="AY206" s="30"/>
      <c r="AZ206" s="28"/>
      <c r="BA206" s="28" t="str">
        <f>IF(G206=4,U206,"")</f>
        <v/>
      </c>
      <c r="BB206" s="28"/>
      <c r="BC206" s="28" t="str">
        <f>IF(G206=4,W206,"")</f>
        <v/>
      </c>
      <c r="BD206" s="28"/>
      <c r="BE206" s="28" t="str">
        <f>IF(G206=4,Y206,"")</f>
        <v/>
      </c>
      <c r="BF206" s="29"/>
      <c r="BG206" s="30"/>
      <c r="BH206" s="26"/>
      <c r="BI206" s="28">
        <f>IF(G206=5,U206,"")</f>
        <v>3</v>
      </c>
      <c r="BJ206" s="28"/>
      <c r="BK206" s="28">
        <f>IF(G206=5,W206,"")</f>
        <v>0</v>
      </c>
      <c r="BL206" s="28"/>
      <c r="BM206" s="28">
        <f>IF(G206=5,Y206,"")</f>
        <v>3</v>
      </c>
      <c r="BN206" s="29"/>
      <c r="BO206" s="30"/>
      <c r="BP206" s="26"/>
      <c r="BQ206" s="28" t="str">
        <f>IF(A206=31,U206,"")</f>
        <v/>
      </c>
      <c r="BR206" s="28"/>
      <c r="BS206" s="28" t="str">
        <f>IF(A206=31,W206,"")</f>
        <v/>
      </c>
      <c r="BT206" s="28"/>
      <c r="BU206" s="28" t="str">
        <f>IF(A206=31,Y206,"")</f>
        <v/>
      </c>
      <c r="BV206" s="29"/>
      <c r="BW206" s="30"/>
      <c r="BX206" s="31"/>
      <c r="BY206" s="28" t="str">
        <f>IF(A206=32,U206,"")</f>
        <v/>
      </c>
      <c r="BZ206" s="28"/>
      <c r="CA206" s="28" t="str">
        <f>IF(A206=32,W206,"")</f>
        <v/>
      </c>
      <c r="CB206" s="28"/>
      <c r="CC206" s="28" t="str">
        <f>IF(A206=32,Y206,"")</f>
        <v/>
      </c>
      <c r="CD206" s="29"/>
      <c r="CE206" s="25"/>
      <c r="CF206" s="25"/>
      <c r="CG206" s="28" t="str">
        <f>IF(A206=33,U206,"")</f>
        <v/>
      </c>
      <c r="CH206" s="28"/>
      <c r="CI206" s="28" t="str">
        <f>IF(A206=33,W206,"")</f>
        <v/>
      </c>
      <c r="CJ206" s="28"/>
      <c r="CK206" s="28" t="str">
        <f>IF(A206=33,Y206,"")</f>
        <v/>
      </c>
      <c r="CL206" s="29"/>
    </row>
    <row r="207" spans="1:90" ht="19.5" customHeight="1" x14ac:dyDescent="0.25">
      <c r="A207" s="20">
        <v>32</v>
      </c>
      <c r="B207" s="20" t="s">
        <v>36</v>
      </c>
      <c r="C207" s="21" t="str">
        <f t="shared" si="463"/>
        <v>6 - L'HEBERGEMENT</v>
      </c>
      <c r="D207" s="99" t="str">
        <f>J$205</f>
        <v>L'aire de service pour les campings car (si existante).</v>
      </c>
      <c r="E207" s="46"/>
      <c r="F207" s="15"/>
      <c r="G207" s="20">
        <f>IF(H207="Information et Communication",1,IF(H207="Savoir-faire Savoir-être",2,IF(H207="Confort et hygiène",3,IF(H207="Qualité de la prestation",5,IF(H207="Développement Durable",4)))))</f>
        <v>3</v>
      </c>
      <c r="H207" s="5" t="s">
        <v>136</v>
      </c>
      <c r="I207" s="23">
        <f>IF(G207&lt;&gt;"",MAX(I$1:I206)+1,"")</f>
        <v>171</v>
      </c>
      <c r="J207" s="252" t="s">
        <v>236</v>
      </c>
      <c r="K207" s="253">
        <v>3</v>
      </c>
      <c r="L207" s="254" t="s">
        <v>39</v>
      </c>
      <c r="M207" s="255"/>
      <c r="N207" s="256" t="str">
        <f t="shared" si="517"/>
        <v/>
      </c>
      <c r="O207" s="252"/>
      <c r="P207" s="348" t="s">
        <v>37</v>
      </c>
      <c r="Q207" s="23"/>
      <c r="R207" s="46"/>
      <c r="S207" s="26">
        <f t="shared" ref="S207:S208" si="518">K207</f>
        <v>3</v>
      </c>
      <c r="T207" s="26">
        <f t="shared" ref="T207:T208" si="519">IF(L207="Très Satisfaisant",1,IF(L207="Satisfaisant",0.75,IF(L207="Insatisfaisant",0.25,IF(L207="Très Insatisfaisant",0,IF(L207="Non Mesuré","",0)))))</f>
        <v>1</v>
      </c>
      <c r="U207" s="26">
        <f t="shared" ref="U207:U208" si="520">IF(L207&lt;&gt;"Non Mesuré",S207*T207,"")</f>
        <v>3</v>
      </c>
      <c r="V207" s="26"/>
      <c r="W207" s="26">
        <f t="shared" ref="W207:W208" si="521">IF(L207="Non Mesuré",S207,0)</f>
        <v>0</v>
      </c>
      <c r="X207" s="26"/>
      <c r="Y207" s="26">
        <f t="shared" ref="Y207:Y208" si="522">S207-W207</f>
        <v>3</v>
      </c>
      <c r="Z207" s="26"/>
      <c r="AA207" s="27"/>
      <c r="AB207" s="27"/>
      <c r="AC207" s="28" t="str">
        <f>IF(G207=1,U207,"")</f>
        <v/>
      </c>
      <c r="AD207" s="28"/>
      <c r="AE207" s="28" t="str">
        <f>IF(G207=1,W207,"")</f>
        <v/>
      </c>
      <c r="AF207" s="28"/>
      <c r="AG207" s="28" t="str">
        <f>IF(G207=1,Y207,"")</f>
        <v/>
      </c>
      <c r="AH207" s="29"/>
      <c r="AI207" s="30"/>
      <c r="AJ207" s="28"/>
      <c r="AK207" s="28" t="str">
        <f>IF(G207=2,U207,"")</f>
        <v/>
      </c>
      <c r="AL207" s="28"/>
      <c r="AM207" s="28" t="str">
        <f>IF(G207=2,W207,"")</f>
        <v/>
      </c>
      <c r="AN207" s="28"/>
      <c r="AO207" s="28" t="str">
        <f>IF(G207=2,Y207,"")</f>
        <v/>
      </c>
      <c r="AP207" s="29"/>
      <c r="AQ207" s="30"/>
      <c r="AR207" s="28"/>
      <c r="AS207" s="28">
        <f>IF(G207=3,U207,"")</f>
        <v>3</v>
      </c>
      <c r="AT207" s="28"/>
      <c r="AU207" s="28">
        <f>IF(G207=3,W207,"")</f>
        <v>0</v>
      </c>
      <c r="AV207" s="28"/>
      <c r="AW207" s="28">
        <f>IF(G207=3,Y207,"")</f>
        <v>3</v>
      </c>
      <c r="AX207" s="29"/>
      <c r="AY207" s="30"/>
      <c r="AZ207" s="28"/>
      <c r="BA207" s="28" t="str">
        <f>IF(G207=4,U207,"")</f>
        <v/>
      </c>
      <c r="BB207" s="28"/>
      <c r="BC207" s="28" t="str">
        <f>IF(G207=4,W207,"")</f>
        <v/>
      </c>
      <c r="BD207" s="28"/>
      <c r="BE207" s="28" t="str">
        <f>IF(G207=4,Y207,"")</f>
        <v/>
      </c>
      <c r="BF207" s="29"/>
      <c r="BG207" s="30"/>
      <c r="BH207" s="26"/>
      <c r="BI207" s="28" t="str">
        <f>IF(G207=5,U207,"")</f>
        <v/>
      </c>
      <c r="BJ207" s="28"/>
      <c r="BK207" s="28" t="str">
        <f>IF(G207=5,W207,"")</f>
        <v/>
      </c>
      <c r="BL207" s="28"/>
      <c r="BM207" s="28" t="str">
        <f>IF(G207=5,Y207,"")</f>
        <v/>
      </c>
      <c r="BN207" s="29"/>
      <c r="BO207" s="30"/>
      <c r="BP207" s="26"/>
      <c r="BQ207" s="28" t="str">
        <f>IF(A207=31,U207,"")</f>
        <v/>
      </c>
      <c r="BR207" s="28"/>
      <c r="BS207" s="28" t="str">
        <f>IF(A207=31,W207,"")</f>
        <v/>
      </c>
      <c r="BT207" s="28"/>
      <c r="BU207" s="28" t="str">
        <f>IF(A207=31,Y207,"")</f>
        <v/>
      </c>
      <c r="BV207" s="29"/>
      <c r="BW207" s="30"/>
      <c r="BX207" s="31"/>
      <c r="BY207" s="28">
        <f>IF(A207=32,U207,"")</f>
        <v>3</v>
      </c>
      <c r="BZ207" s="28"/>
      <c r="CA207" s="28">
        <f>IF(A207=32,W207,"")</f>
        <v>0</v>
      </c>
      <c r="CB207" s="28"/>
      <c r="CC207" s="28">
        <f>IF(A207=32,Y207,"")</f>
        <v>3</v>
      </c>
      <c r="CD207" s="29"/>
      <c r="CE207" s="25"/>
      <c r="CF207" s="25"/>
      <c r="CG207" s="28" t="str">
        <f>IF(A207=33,U207,"")</f>
        <v/>
      </c>
      <c r="CH207" s="28"/>
      <c r="CI207" s="28" t="str">
        <f>IF(A207=33,W207,"")</f>
        <v/>
      </c>
      <c r="CJ207" s="28"/>
      <c r="CK207" s="28" t="str">
        <f>IF(A207=33,Y207,"")</f>
        <v/>
      </c>
      <c r="CL207" s="29"/>
    </row>
    <row r="208" spans="1:90" ht="19.5" customHeight="1" x14ac:dyDescent="0.25">
      <c r="A208" s="46">
        <v>31</v>
      </c>
      <c r="B208" s="20" t="s">
        <v>28</v>
      </c>
      <c r="C208" s="21" t="str">
        <f t="shared" si="463"/>
        <v>6 - L'HEBERGEMENT</v>
      </c>
      <c r="D208" s="99" t="str">
        <f>J$205</f>
        <v>L'aire de service pour les campings car (si existante).</v>
      </c>
      <c r="E208" s="46"/>
      <c r="F208" s="15"/>
      <c r="G208" s="20">
        <f>IF(H208="Information et Communication",1,IF(H208="Savoir-faire Savoir-être",2,IF(H208="Confort et hygiène",3,IF(H208="Qualité de la prestation",5,IF(H208="Développement Durable",4)))))</f>
        <v>3</v>
      </c>
      <c r="H208" s="5" t="s">
        <v>136</v>
      </c>
      <c r="I208" s="23">
        <f>IF(G208&lt;&gt;"",MAX(I$1:I207)+1,"")</f>
        <v>172</v>
      </c>
      <c r="J208" s="252" t="s">
        <v>237</v>
      </c>
      <c r="K208" s="253">
        <v>3</v>
      </c>
      <c r="L208" s="254" t="s">
        <v>39</v>
      </c>
      <c r="M208" s="255"/>
      <c r="N208" s="256" t="str">
        <f t="shared" si="517"/>
        <v/>
      </c>
      <c r="O208" s="252"/>
      <c r="P208" s="348" t="s">
        <v>37</v>
      </c>
      <c r="Q208" s="23"/>
      <c r="R208" s="46"/>
      <c r="S208" s="26">
        <f t="shared" si="518"/>
        <v>3</v>
      </c>
      <c r="T208" s="26">
        <f t="shared" si="519"/>
        <v>1</v>
      </c>
      <c r="U208" s="26">
        <f t="shared" si="520"/>
        <v>3</v>
      </c>
      <c r="V208" s="26"/>
      <c r="W208" s="26">
        <f t="shared" si="521"/>
        <v>0</v>
      </c>
      <c r="X208" s="26"/>
      <c r="Y208" s="26">
        <f t="shared" si="522"/>
        <v>3</v>
      </c>
      <c r="Z208" s="26"/>
      <c r="AA208" s="27"/>
      <c r="AB208" s="27"/>
      <c r="AC208" s="28" t="str">
        <f>IF(G208=1,U208,"")</f>
        <v/>
      </c>
      <c r="AD208" s="28"/>
      <c r="AE208" s="28" t="str">
        <f>IF(G208=1,W208,"")</f>
        <v/>
      </c>
      <c r="AF208" s="28"/>
      <c r="AG208" s="28" t="str">
        <f>IF(G208=1,Y208,"")</f>
        <v/>
      </c>
      <c r="AH208" s="29"/>
      <c r="AI208" s="30"/>
      <c r="AJ208" s="28"/>
      <c r="AK208" s="28" t="str">
        <f>IF(G208=2,U208,"")</f>
        <v/>
      </c>
      <c r="AL208" s="28"/>
      <c r="AM208" s="28" t="str">
        <f>IF(G208=2,W208,"")</f>
        <v/>
      </c>
      <c r="AN208" s="28"/>
      <c r="AO208" s="28" t="str">
        <f>IF(G208=2,Y208,"")</f>
        <v/>
      </c>
      <c r="AP208" s="29"/>
      <c r="AQ208" s="30"/>
      <c r="AR208" s="28"/>
      <c r="AS208" s="28">
        <f>IF(G208=3,U208,"")</f>
        <v>3</v>
      </c>
      <c r="AT208" s="28"/>
      <c r="AU208" s="28">
        <f>IF(G208=3,W208,"")</f>
        <v>0</v>
      </c>
      <c r="AV208" s="28"/>
      <c r="AW208" s="28">
        <f>IF(G208=3,Y208,"")</f>
        <v>3</v>
      </c>
      <c r="AX208" s="29"/>
      <c r="AY208" s="30"/>
      <c r="AZ208" s="28"/>
      <c r="BA208" s="28" t="str">
        <f>IF(G208=4,U208,"")</f>
        <v/>
      </c>
      <c r="BB208" s="28"/>
      <c r="BC208" s="28" t="str">
        <f>IF(G208=4,W208,"")</f>
        <v/>
      </c>
      <c r="BD208" s="28"/>
      <c r="BE208" s="28" t="str">
        <f>IF(G208=4,Y208,"")</f>
        <v/>
      </c>
      <c r="BF208" s="29"/>
      <c r="BG208" s="30"/>
      <c r="BH208" s="26"/>
      <c r="BI208" s="28" t="str">
        <f>IF(G208=5,U208,"")</f>
        <v/>
      </c>
      <c r="BJ208" s="28"/>
      <c r="BK208" s="28" t="str">
        <f>IF(G208=5,W208,"")</f>
        <v/>
      </c>
      <c r="BL208" s="28"/>
      <c r="BM208" s="28" t="str">
        <f>IF(G208=5,Y208,"")</f>
        <v/>
      </c>
      <c r="BN208" s="29"/>
      <c r="BO208" s="30"/>
      <c r="BP208" s="26"/>
      <c r="BQ208" s="28">
        <f>IF(A208=31,U208,"")</f>
        <v>3</v>
      </c>
      <c r="BR208" s="28"/>
      <c r="BS208" s="28">
        <f>IF(A208=31,W208,"")</f>
        <v>0</v>
      </c>
      <c r="BT208" s="28"/>
      <c r="BU208" s="28">
        <f>IF(A208=31,Y208,"")</f>
        <v>3</v>
      </c>
      <c r="BV208" s="29"/>
      <c r="BW208" s="30"/>
      <c r="BX208" s="31"/>
      <c r="BY208" s="28" t="str">
        <f>IF(A208=32,U208,"")</f>
        <v/>
      </c>
      <c r="BZ208" s="28"/>
      <c r="CA208" s="28" t="str">
        <f>IF(A208=32,W208,"")</f>
        <v/>
      </c>
      <c r="CB208" s="28"/>
      <c r="CC208" s="28" t="str">
        <f>IF(A208=32,Y208,"")</f>
        <v/>
      </c>
      <c r="CD208" s="29"/>
      <c r="CE208" s="25"/>
      <c r="CF208" s="25"/>
      <c r="CG208" s="28" t="str">
        <f>IF(A208=33,U208,"")</f>
        <v/>
      </c>
      <c r="CH208" s="28"/>
      <c r="CI208" s="28" t="str">
        <f>IF(A208=33,W208,"")</f>
        <v/>
      </c>
      <c r="CJ208" s="28"/>
      <c r="CK208" s="28" t="str">
        <f>IF(A208=33,Y208,"")</f>
        <v/>
      </c>
      <c r="CL208" s="29"/>
    </row>
    <row r="209" spans="1:90" ht="19.5" customHeight="1" x14ac:dyDescent="0.25">
      <c r="A209" s="20">
        <v>33</v>
      </c>
      <c r="B209" s="20" t="s">
        <v>36</v>
      </c>
      <c r="C209" s="21" t="str">
        <f t="shared" si="463"/>
        <v>6 - L'HEBERGEMENT</v>
      </c>
      <c r="D209" s="99" t="str">
        <f>J$205</f>
        <v>L'aire de service pour les campings car (si existante).</v>
      </c>
      <c r="E209" s="46"/>
      <c r="F209" s="15"/>
      <c r="G209" s="20">
        <f>IF(H209="Information et Communication",1,IF(H209="Savoir-faire Savoir-être",2,IF(H209="Confort et hygiène",3,IF(H209="Qualité de la prestation",5,IF(H209="Développement Durable",4)))))</f>
        <v>3</v>
      </c>
      <c r="H209" s="5" t="s">
        <v>136</v>
      </c>
      <c r="I209" s="23">
        <f>IF(G209&lt;&gt;"",MAX(I$1:I208)+1,"")</f>
        <v>173</v>
      </c>
      <c r="J209" s="247" t="s">
        <v>238</v>
      </c>
      <c r="K209" s="248">
        <v>3</v>
      </c>
      <c r="L209" s="249" t="s">
        <v>30</v>
      </c>
      <c r="M209" s="250"/>
      <c r="N209" s="251" t="str">
        <f t="shared" si="517"/>
        <v/>
      </c>
      <c r="O209" s="247"/>
      <c r="P209" s="348" t="s">
        <v>37</v>
      </c>
      <c r="Q209" s="23"/>
      <c r="R209" s="46"/>
      <c r="S209" s="26">
        <f>K209</f>
        <v>3</v>
      </c>
      <c r="T209" s="26">
        <f>IF(L209="OUI",1,IF(L209="NON",0,IF(L209="Non Mesuré","",0)))</f>
        <v>1</v>
      </c>
      <c r="U209" s="26">
        <f>IF(L209&lt;&gt;"Non Mesuré",S209*T209,"")</f>
        <v>3</v>
      </c>
      <c r="V209" s="26"/>
      <c r="W209" s="26">
        <f>IF(L209="Non Mesuré",S209,0)</f>
        <v>0</v>
      </c>
      <c r="X209" s="26"/>
      <c r="Y209" s="26">
        <f>S209-W209</f>
        <v>3</v>
      </c>
      <c r="Z209" s="26"/>
      <c r="AA209" s="27"/>
      <c r="AB209" s="27"/>
      <c r="AC209" s="28" t="str">
        <f>IF(G209=1,U209,"")</f>
        <v/>
      </c>
      <c r="AD209" s="28"/>
      <c r="AE209" s="28" t="str">
        <f>IF(G209=1,W209,"")</f>
        <v/>
      </c>
      <c r="AF209" s="28"/>
      <c r="AG209" s="28" t="str">
        <f>IF(G209=1,Y209,"")</f>
        <v/>
      </c>
      <c r="AH209" s="29"/>
      <c r="AI209" s="30"/>
      <c r="AJ209" s="28"/>
      <c r="AK209" s="28" t="str">
        <f>IF(G209=2,U209,"")</f>
        <v/>
      </c>
      <c r="AL209" s="28"/>
      <c r="AM209" s="28" t="str">
        <f>IF(G209=2,W209,"")</f>
        <v/>
      </c>
      <c r="AN209" s="28"/>
      <c r="AO209" s="28" t="str">
        <f>IF(G209=2,Y209,"")</f>
        <v/>
      </c>
      <c r="AP209" s="29"/>
      <c r="AQ209" s="30"/>
      <c r="AR209" s="28"/>
      <c r="AS209" s="28">
        <f>IF(G209=3,U209,"")</f>
        <v>3</v>
      </c>
      <c r="AT209" s="28"/>
      <c r="AU209" s="28">
        <f>IF(G209=3,W209,"")</f>
        <v>0</v>
      </c>
      <c r="AV209" s="28"/>
      <c r="AW209" s="28">
        <f>IF(G209=3,Y209,"")</f>
        <v>3</v>
      </c>
      <c r="AX209" s="29"/>
      <c r="AY209" s="30"/>
      <c r="AZ209" s="28"/>
      <c r="BA209" s="28" t="str">
        <f>IF(G209=4,U209,"")</f>
        <v/>
      </c>
      <c r="BB209" s="28"/>
      <c r="BC209" s="28" t="str">
        <f>IF(G209=4,W209,"")</f>
        <v/>
      </c>
      <c r="BD209" s="28"/>
      <c r="BE209" s="28" t="str">
        <f>IF(G209=4,Y209,"")</f>
        <v/>
      </c>
      <c r="BF209" s="29"/>
      <c r="BG209" s="30"/>
      <c r="BH209" s="26"/>
      <c r="BI209" s="28" t="str">
        <f>IF(G209=5,U209,"")</f>
        <v/>
      </c>
      <c r="BJ209" s="28"/>
      <c r="BK209" s="28" t="str">
        <f>IF(G209=5,W209,"")</f>
        <v/>
      </c>
      <c r="BL209" s="28"/>
      <c r="BM209" s="28" t="str">
        <f>IF(G209=5,Y209,"")</f>
        <v/>
      </c>
      <c r="BN209" s="29"/>
      <c r="BO209" s="30"/>
      <c r="BP209" s="26"/>
      <c r="BQ209" s="28" t="str">
        <f>IF(A209=31,U209,"")</f>
        <v/>
      </c>
      <c r="BR209" s="28"/>
      <c r="BS209" s="28" t="str">
        <f>IF(A209=31,W209,"")</f>
        <v/>
      </c>
      <c r="BT209" s="28"/>
      <c r="BU209" s="28" t="str">
        <f>IF(A209=31,Y209,"")</f>
        <v/>
      </c>
      <c r="BV209" s="29"/>
      <c r="BW209" s="30"/>
      <c r="BX209" s="31"/>
      <c r="BY209" s="28" t="str">
        <f>IF(A209=32,U209,"")</f>
        <v/>
      </c>
      <c r="BZ209" s="28"/>
      <c r="CA209" s="28" t="str">
        <f>IF(A209=32,W209,"")</f>
        <v/>
      </c>
      <c r="CB209" s="28"/>
      <c r="CC209" s="28" t="str">
        <f>IF(A209=32,Y209,"")</f>
        <v/>
      </c>
      <c r="CD209" s="29"/>
      <c r="CE209" s="25"/>
      <c r="CF209" s="25"/>
      <c r="CG209" s="28">
        <f>IF(A209=33,U209,"")</f>
        <v>3</v>
      </c>
      <c r="CH209" s="28"/>
      <c r="CI209" s="28">
        <f>IF(A209=33,W209,"")</f>
        <v>0</v>
      </c>
      <c r="CJ209" s="28"/>
      <c r="CK209" s="28">
        <f>IF(A209=33,Y209,"")</f>
        <v>3</v>
      </c>
      <c r="CL209" s="29"/>
    </row>
    <row r="210" spans="1:90" s="238" customFormat="1" ht="36.75" customHeight="1" x14ac:dyDescent="0.25">
      <c r="A210" s="20"/>
      <c r="B210" s="20" t="s">
        <v>36</v>
      </c>
      <c r="C210" s="21" t="str">
        <f t="shared" si="463"/>
        <v>6 - L'HEBERGEMENT</v>
      </c>
      <c r="D210" s="5" t="str">
        <f>J$271</f>
        <v>L'intérieur du camping</v>
      </c>
      <c r="E210" s="20"/>
      <c r="F210" s="15"/>
      <c r="G210" s="20"/>
      <c r="H210" s="5"/>
      <c r="I210" s="67" t="str">
        <f>IF(G210&lt;&gt;"",MAX(I$1:I209)+1,"")</f>
        <v/>
      </c>
      <c r="J210" s="71" t="s">
        <v>301</v>
      </c>
      <c r="K210" s="307"/>
      <c r="L210" s="33"/>
      <c r="M210" s="372"/>
      <c r="N210" s="24" t="str">
        <f t="shared" si="517"/>
        <v/>
      </c>
      <c r="O210" s="65" t="s">
        <v>627</v>
      </c>
      <c r="P210" s="353"/>
      <c r="Q210" s="67"/>
      <c r="R210" s="1"/>
      <c r="S210" s="74"/>
      <c r="T210" s="74"/>
      <c r="U210" s="74"/>
      <c r="V210" s="74"/>
      <c r="W210" s="74"/>
      <c r="X210" s="74"/>
      <c r="Y210" s="74"/>
      <c r="Z210" s="52"/>
      <c r="AA210" s="104"/>
      <c r="AB210" s="104"/>
      <c r="AC210" s="39" t="str">
        <f t="shared" si="493"/>
        <v/>
      </c>
      <c r="AD210" s="39"/>
      <c r="AE210" s="39" t="str">
        <f t="shared" si="494"/>
        <v/>
      </c>
      <c r="AF210" s="39"/>
      <c r="AG210" s="39" t="str">
        <f t="shared" si="495"/>
        <v/>
      </c>
      <c r="AH210" s="37"/>
      <c r="AI210" s="38"/>
      <c r="AJ210" s="39"/>
      <c r="AK210" s="39" t="str">
        <f t="shared" si="496"/>
        <v/>
      </c>
      <c r="AL210" s="39"/>
      <c r="AM210" s="39" t="str">
        <f t="shared" si="497"/>
        <v/>
      </c>
      <c r="AN210" s="39"/>
      <c r="AO210" s="39" t="str">
        <f t="shared" si="498"/>
        <v/>
      </c>
      <c r="AP210" s="37"/>
      <c r="AQ210" s="38"/>
      <c r="AR210" s="39"/>
      <c r="AS210" s="39" t="str">
        <f t="shared" si="499"/>
        <v/>
      </c>
      <c r="AT210" s="39"/>
      <c r="AU210" s="39" t="str">
        <f t="shared" si="500"/>
        <v/>
      </c>
      <c r="AV210" s="39"/>
      <c r="AW210" s="39" t="str">
        <f t="shared" si="501"/>
        <v/>
      </c>
      <c r="AX210" s="37"/>
      <c r="AY210" s="38"/>
      <c r="AZ210" s="39"/>
      <c r="BA210" s="39" t="str">
        <f t="shared" si="502"/>
        <v/>
      </c>
      <c r="BB210" s="39"/>
      <c r="BC210" s="39" t="str">
        <f t="shared" si="503"/>
        <v/>
      </c>
      <c r="BD210" s="39"/>
      <c r="BE210" s="39" t="str">
        <f t="shared" si="504"/>
        <v/>
      </c>
      <c r="BF210" s="37"/>
      <c r="BG210" s="38"/>
      <c r="BH210" s="34"/>
      <c r="BI210" s="39" t="str">
        <f t="shared" si="505"/>
        <v/>
      </c>
      <c r="BJ210" s="39"/>
      <c r="BK210" s="39" t="str">
        <f t="shared" si="506"/>
        <v/>
      </c>
      <c r="BL210" s="39"/>
      <c r="BM210" s="39" t="str">
        <f t="shared" si="507"/>
        <v/>
      </c>
      <c r="BN210" s="37"/>
      <c r="BO210" s="38"/>
      <c r="BP210" s="34"/>
      <c r="BQ210" s="39" t="str">
        <f t="shared" si="508"/>
        <v/>
      </c>
      <c r="BR210" s="39"/>
      <c r="BS210" s="39" t="str">
        <f t="shared" si="509"/>
        <v/>
      </c>
      <c r="BT210" s="39"/>
      <c r="BU210" s="39" t="str">
        <f t="shared" si="510"/>
        <v/>
      </c>
      <c r="BV210" s="37"/>
      <c r="BW210" s="38"/>
      <c r="BX210" s="40"/>
      <c r="BY210" s="39" t="str">
        <f t="shared" si="511"/>
        <v/>
      </c>
      <c r="BZ210" s="39"/>
      <c r="CA210" s="39" t="str">
        <f t="shared" si="512"/>
        <v/>
      </c>
      <c r="CB210" s="39"/>
      <c r="CC210" s="39" t="str">
        <f t="shared" si="513"/>
        <v/>
      </c>
      <c r="CD210" s="37"/>
      <c r="CE210" s="41"/>
      <c r="CF210" s="41"/>
      <c r="CG210" s="39" t="str">
        <f t="shared" si="514"/>
        <v/>
      </c>
      <c r="CH210" s="39"/>
      <c r="CI210" s="39" t="str">
        <f t="shared" si="515"/>
        <v/>
      </c>
      <c r="CJ210" s="39"/>
      <c r="CK210" s="39" t="str">
        <f t="shared" si="516"/>
        <v/>
      </c>
      <c r="CL210" s="37"/>
    </row>
    <row r="211" spans="1:90" ht="36.75" customHeight="1" x14ac:dyDescent="0.25">
      <c r="A211" s="20">
        <v>33</v>
      </c>
      <c r="B211" s="20" t="s">
        <v>28</v>
      </c>
      <c r="C211" s="21" t="str">
        <f t="shared" si="463"/>
        <v>6 - L'HEBERGEMENT</v>
      </c>
      <c r="D211" s="5" t="str">
        <f>J$141</f>
        <v>L'environnement du locatif et/ou de l'emplacement nu</v>
      </c>
      <c r="E211" s="46"/>
      <c r="F211" s="15"/>
      <c r="G211" s="20">
        <f t="shared" ref="G211:G218" si="523">IF(H211="Information et Communication",1,IF(H211="Savoir-faire Savoir-être",2,IF(H211="Confort et hygiène",3,IF(H211="Qualité de la prestation",5,IF(H211="Développement Durable",4)))))</f>
        <v>3</v>
      </c>
      <c r="H211" s="5" t="s">
        <v>136</v>
      </c>
      <c r="I211" s="23">
        <f>IF(G211&lt;&gt;"",MAX(I$1:I210)+1,"")</f>
        <v>174</v>
      </c>
      <c r="J211" s="242" t="s">
        <v>685</v>
      </c>
      <c r="K211" s="243">
        <v>3</v>
      </c>
      <c r="L211" s="244" t="s">
        <v>39</v>
      </c>
      <c r="M211" s="245"/>
      <c r="N211" s="246" t="str">
        <f t="shared" si="517"/>
        <v/>
      </c>
      <c r="O211" s="242" t="s">
        <v>688</v>
      </c>
      <c r="P211" s="352" t="s">
        <v>37</v>
      </c>
      <c r="Q211" s="23"/>
      <c r="R211" s="46"/>
      <c r="S211" s="26">
        <f t="shared" ref="S211:S227" si="524">K211</f>
        <v>3</v>
      </c>
      <c r="T211" s="26">
        <f t="shared" ref="T211:T218" si="525">IF(L211="Très Satisfaisant",1,IF(L211="Satisfaisant",0.75,IF(L211="Insatisfaisant",0.25,IF(L211="Très Insatisfaisant",0,IF(L211="Non Mesuré","",0)))))</f>
        <v>1</v>
      </c>
      <c r="U211" s="26">
        <f t="shared" ref="U211:U227" si="526">IF(L211&lt;&gt;"Non Mesuré",S211*T211,"")</f>
        <v>3</v>
      </c>
      <c r="V211" s="26"/>
      <c r="W211" s="26">
        <f t="shared" ref="W211:W227" si="527">IF(L211="Non Mesuré",S211,0)</f>
        <v>0</v>
      </c>
      <c r="X211" s="26"/>
      <c r="Y211" s="26">
        <f t="shared" ref="Y211:Y227" si="528">S211-W211</f>
        <v>3</v>
      </c>
      <c r="Z211" s="26"/>
      <c r="AA211" s="27"/>
      <c r="AB211" s="27"/>
      <c r="AC211" s="28" t="str">
        <f t="shared" si="493"/>
        <v/>
      </c>
      <c r="AD211" s="28"/>
      <c r="AE211" s="28" t="str">
        <f t="shared" si="494"/>
        <v/>
      </c>
      <c r="AF211" s="28"/>
      <c r="AG211" s="28" t="str">
        <f t="shared" si="495"/>
        <v/>
      </c>
      <c r="AH211" s="29"/>
      <c r="AI211" s="30"/>
      <c r="AJ211" s="28"/>
      <c r="AK211" s="28" t="str">
        <f t="shared" si="496"/>
        <v/>
      </c>
      <c r="AL211" s="28"/>
      <c r="AM211" s="28" t="str">
        <f t="shared" si="497"/>
        <v/>
      </c>
      <c r="AN211" s="28"/>
      <c r="AO211" s="28" t="str">
        <f t="shared" si="498"/>
        <v/>
      </c>
      <c r="AP211" s="29"/>
      <c r="AQ211" s="30"/>
      <c r="AR211" s="28"/>
      <c r="AS211" s="28">
        <f t="shared" si="499"/>
        <v>3</v>
      </c>
      <c r="AT211" s="28"/>
      <c r="AU211" s="28">
        <f t="shared" si="500"/>
        <v>0</v>
      </c>
      <c r="AV211" s="28"/>
      <c r="AW211" s="28">
        <f t="shared" si="501"/>
        <v>3</v>
      </c>
      <c r="AX211" s="29"/>
      <c r="AY211" s="30"/>
      <c r="AZ211" s="28"/>
      <c r="BA211" s="28" t="str">
        <f t="shared" si="502"/>
        <v/>
      </c>
      <c r="BB211" s="28"/>
      <c r="BC211" s="28" t="str">
        <f t="shared" si="503"/>
        <v/>
      </c>
      <c r="BD211" s="28"/>
      <c r="BE211" s="28" t="str">
        <f t="shared" si="504"/>
        <v/>
      </c>
      <c r="BF211" s="29"/>
      <c r="BG211" s="30"/>
      <c r="BH211" s="26"/>
      <c r="BI211" s="28" t="str">
        <f t="shared" si="505"/>
        <v/>
      </c>
      <c r="BJ211" s="28"/>
      <c r="BK211" s="28" t="str">
        <f t="shared" si="506"/>
        <v/>
      </c>
      <c r="BL211" s="28"/>
      <c r="BM211" s="28" t="str">
        <f t="shared" si="507"/>
        <v/>
      </c>
      <c r="BN211" s="29"/>
      <c r="BO211" s="30"/>
      <c r="BP211" s="26"/>
      <c r="BQ211" s="28" t="str">
        <f t="shared" si="508"/>
        <v/>
      </c>
      <c r="BR211" s="28"/>
      <c r="BS211" s="28" t="str">
        <f t="shared" si="509"/>
        <v/>
      </c>
      <c r="BT211" s="28"/>
      <c r="BU211" s="28" t="str">
        <f t="shared" si="510"/>
        <v/>
      </c>
      <c r="BV211" s="29"/>
      <c r="BW211" s="30"/>
      <c r="BX211" s="31"/>
      <c r="BY211" s="28" t="str">
        <f t="shared" si="511"/>
        <v/>
      </c>
      <c r="BZ211" s="28"/>
      <c r="CA211" s="28" t="str">
        <f t="shared" si="512"/>
        <v/>
      </c>
      <c r="CB211" s="28"/>
      <c r="CC211" s="28" t="str">
        <f t="shared" si="513"/>
        <v/>
      </c>
      <c r="CD211" s="29"/>
      <c r="CE211" s="25"/>
      <c r="CF211" s="25"/>
      <c r="CG211" s="28">
        <f t="shared" si="514"/>
        <v>3</v>
      </c>
      <c r="CH211" s="28"/>
      <c r="CI211" s="28">
        <f t="shared" si="515"/>
        <v>0</v>
      </c>
      <c r="CJ211" s="28"/>
      <c r="CK211" s="28">
        <f t="shared" si="516"/>
        <v>3</v>
      </c>
      <c r="CL211" s="29"/>
    </row>
    <row r="212" spans="1:90" ht="39.75" customHeight="1" x14ac:dyDescent="0.25">
      <c r="A212" s="20">
        <v>31</v>
      </c>
      <c r="B212" s="20" t="s">
        <v>28</v>
      </c>
      <c r="C212" s="21" t="str">
        <f t="shared" si="463"/>
        <v>6 - L'HEBERGEMENT</v>
      </c>
      <c r="D212" s="5" t="str">
        <f>J$141</f>
        <v>L'environnement du locatif et/ou de l'emplacement nu</v>
      </c>
      <c r="E212" s="46"/>
      <c r="F212" s="15"/>
      <c r="G212" s="20">
        <f t="shared" si="523"/>
        <v>3</v>
      </c>
      <c r="H212" s="5" t="s">
        <v>136</v>
      </c>
      <c r="I212" s="23">
        <f>IF(G212&lt;&gt;"",MAX(I$1:I211)+1,"")</f>
        <v>175</v>
      </c>
      <c r="J212" s="252" t="s">
        <v>224</v>
      </c>
      <c r="K212" s="253">
        <v>3</v>
      </c>
      <c r="L212" s="254" t="s">
        <v>39</v>
      </c>
      <c r="M212" s="255"/>
      <c r="N212" s="256" t="str">
        <f t="shared" si="517"/>
        <v/>
      </c>
      <c r="O212" s="252" t="s">
        <v>225</v>
      </c>
      <c r="P212" s="352" t="s">
        <v>37</v>
      </c>
      <c r="Q212" s="23"/>
      <c r="R212" s="46"/>
      <c r="S212" s="26">
        <f t="shared" si="524"/>
        <v>3</v>
      </c>
      <c r="T212" s="26">
        <f t="shared" si="525"/>
        <v>1</v>
      </c>
      <c r="U212" s="26">
        <f t="shared" si="526"/>
        <v>3</v>
      </c>
      <c r="V212" s="26"/>
      <c r="W212" s="26">
        <f t="shared" si="527"/>
        <v>0</v>
      </c>
      <c r="X212" s="26"/>
      <c r="Y212" s="26">
        <f t="shared" si="528"/>
        <v>3</v>
      </c>
      <c r="Z212" s="26"/>
      <c r="AA212" s="27"/>
      <c r="AB212" s="27"/>
      <c r="AC212" s="28" t="str">
        <f t="shared" si="493"/>
        <v/>
      </c>
      <c r="AD212" s="28"/>
      <c r="AE212" s="28" t="str">
        <f t="shared" si="494"/>
        <v/>
      </c>
      <c r="AF212" s="28"/>
      <c r="AG212" s="28" t="str">
        <f t="shared" si="495"/>
        <v/>
      </c>
      <c r="AH212" s="29"/>
      <c r="AI212" s="30"/>
      <c r="AJ212" s="28"/>
      <c r="AK212" s="28" t="str">
        <f t="shared" si="496"/>
        <v/>
      </c>
      <c r="AL212" s="28"/>
      <c r="AM212" s="28" t="str">
        <f t="shared" si="497"/>
        <v/>
      </c>
      <c r="AN212" s="28"/>
      <c r="AO212" s="28" t="str">
        <f t="shared" si="498"/>
        <v/>
      </c>
      <c r="AP212" s="29"/>
      <c r="AQ212" s="30"/>
      <c r="AR212" s="28"/>
      <c r="AS212" s="28">
        <f t="shared" si="499"/>
        <v>3</v>
      </c>
      <c r="AT212" s="28"/>
      <c r="AU212" s="28">
        <f t="shared" si="500"/>
        <v>0</v>
      </c>
      <c r="AV212" s="28"/>
      <c r="AW212" s="28">
        <f t="shared" si="501"/>
        <v>3</v>
      </c>
      <c r="AX212" s="29"/>
      <c r="AY212" s="30"/>
      <c r="AZ212" s="28"/>
      <c r="BA212" s="28" t="str">
        <f t="shared" si="502"/>
        <v/>
      </c>
      <c r="BB212" s="28"/>
      <c r="BC212" s="28" t="str">
        <f t="shared" si="503"/>
        <v/>
      </c>
      <c r="BD212" s="28"/>
      <c r="BE212" s="28" t="str">
        <f t="shared" si="504"/>
        <v/>
      </c>
      <c r="BF212" s="29"/>
      <c r="BG212" s="30"/>
      <c r="BH212" s="26"/>
      <c r="BI212" s="28" t="str">
        <f t="shared" si="505"/>
        <v/>
      </c>
      <c r="BJ212" s="28"/>
      <c r="BK212" s="28" t="str">
        <f t="shared" si="506"/>
        <v/>
      </c>
      <c r="BL212" s="28"/>
      <c r="BM212" s="28" t="str">
        <f t="shared" si="507"/>
        <v/>
      </c>
      <c r="BN212" s="29"/>
      <c r="BO212" s="30"/>
      <c r="BP212" s="26"/>
      <c r="BQ212" s="28">
        <f t="shared" si="508"/>
        <v>3</v>
      </c>
      <c r="BR212" s="28"/>
      <c r="BS212" s="28">
        <f t="shared" si="509"/>
        <v>0</v>
      </c>
      <c r="BT212" s="28"/>
      <c r="BU212" s="28">
        <f t="shared" si="510"/>
        <v>3</v>
      </c>
      <c r="BV212" s="29"/>
      <c r="BW212" s="30"/>
      <c r="BX212" s="31"/>
      <c r="BY212" s="28" t="str">
        <f t="shared" si="511"/>
        <v/>
      </c>
      <c r="BZ212" s="28"/>
      <c r="CA212" s="28" t="str">
        <f t="shared" si="512"/>
        <v/>
      </c>
      <c r="CB212" s="28"/>
      <c r="CC212" s="28" t="str">
        <f t="shared" si="513"/>
        <v/>
      </c>
      <c r="CD212" s="29"/>
      <c r="CE212" s="25"/>
      <c r="CF212" s="25"/>
      <c r="CG212" s="28" t="str">
        <f t="shared" si="514"/>
        <v/>
      </c>
      <c r="CH212" s="28"/>
      <c r="CI212" s="28" t="str">
        <f t="shared" si="515"/>
        <v/>
      </c>
      <c r="CJ212" s="28"/>
      <c r="CK212" s="28" t="str">
        <f t="shared" si="516"/>
        <v/>
      </c>
      <c r="CL212" s="29"/>
    </row>
    <row r="213" spans="1:90" ht="36" customHeight="1" x14ac:dyDescent="0.25">
      <c r="A213" s="20">
        <v>33</v>
      </c>
      <c r="B213" s="20" t="s">
        <v>28</v>
      </c>
      <c r="C213" s="21" t="str">
        <f t="shared" si="463"/>
        <v>6 - L'HEBERGEMENT</v>
      </c>
      <c r="D213" s="5" t="str">
        <f>J$158</f>
        <v>L'aspect général intérieur du locatif</v>
      </c>
      <c r="E213" s="46"/>
      <c r="F213" s="15"/>
      <c r="G213" s="20">
        <f t="shared" si="523"/>
        <v>3</v>
      </c>
      <c r="H213" s="5" t="s">
        <v>136</v>
      </c>
      <c r="I213" s="23">
        <f>IF(G213&lt;&gt;"",MAX(I$1:I212)+1,"")</f>
        <v>176</v>
      </c>
      <c r="J213" s="252" t="s">
        <v>241</v>
      </c>
      <c r="K213" s="253">
        <v>3</v>
      </c>
      <c r="L213" s="254" t="s">
        <v>39</v>
      </c>
      <c r="M213" s="255"/>
      <c r="N213" s="256" t="str">
        <f t="shared" si="517"/>
        <v/>
      </c>
      <c r="O213" s="252" t="s">
        <v>242</v>
      </c>
      <c r="P213" s="348" t="s">
        <v>37</v>
      </c>
      <c r="Q213" s="23"/>
      <c r="R213" s="46"/>
      <c r="S213" s="26">
        <f t="shared" si="524"/>
        <v>3</v>
      </c>
      <c r="T213" s="26">
        <f t="shared" si="525"/>
        <v>1</v>
      </c>
      <c r="U213" s="26">
        <f t="shared" si="526"/>
        <v>3</v>
      </c>
      <c r="V213" s="26"/>
      <c r="W213" s="26">
        <f t="shared" si="527"/>
        <v>0</v>
      </c>
      <c r="X213" s="26"/>
      <c r="Y213" s="26">
        <f t="shared" si="528"/>
        <v>3</v>
      </c>
      <c r="Z213" s="60"/>
      <c r="AA213" s="63"/>
      <c r="AB213" s="63"/>
      <c r="AC213" s="28" t="str">
        <f t="shared" si="493"/>
        <v/>
      </c>
      <c r="AD213" s="28"/>
      <c r="AE213" s="28" t="str">
        <f t="shared" si="494"/>
        <v/>
      </c>
      <c r="AF213" s="28"/>
      <c r="AG213" s="28" t="str">
        <f t="shared" si="495"/>
        <v/>
      </c>
      <c r="AH213" s="29"/>
      <c r="AI213" s="30"/>
      <c r="AJ213" s="28"/>
      <c r="AK213" s="28" t="str">
        <f t="shared" si="496"/>
        <v/>
      </c>
      <c r="AL213" s="28"/>
      <c r="AM213" s="28" t="str">
        <f t="shared" si="497"/>
        <v/>
      </c>
      <c r="AN213" s="28"/>
      <c r="AO213" s="28" t="str">
        <f t="shared" si="498"/>
        <v/>
      </c>
      <c r="AP213" s="29"/>
      <c r="AQ213" s="30"/>
      <c r="AR213" s="28"/>
      <c r="AS213" s="28">
        <f t="shared" si="499"/>
        <v>3</v>
      </c>
      <c r="AT213" s="28"/>
      <c r="AU213" s="28">
        <f t="shared" si="500"/>
        <v>0</v>
      </c>
      <c r="AV213" s="28"/>
      <c r="AW213" s="28">
        <f t="shared" si="501"/>
        <v>3</v>
      </c>
      <c r="AX213" s="29"/>
      <c r="AY213" s="30"/>
      <c r="AZ213" s="28"/>
      <c r="BA213" s="28" t="str">
        <f t="shared" si="502"/>
        <v/>
      </c>
      <c r="BB213" s="28"/>
      <c r="BC213" s="28" t="str">
        <f t="shared" si="503"/>
        <v/>
      </c>
      <c r="BD213" s="28"/>
      <c r="BE213" s="28" t="str">
        <f t="shared" si="504"/>
        <v/>
      </c>
      <c r="BF213" s="29"/>
      <c r="BG213" s="30"/>
      <c r="BH213" s="26"/>
      <c r="BI213" s="28" t="str">
        <f t="shared" si="505"/>
        <v/>
      </c>
      <c r="BJ213" s="28"/>
      <c r="BK213" s="28" t="str">
        <f t="shared" si="506"/>
        <v/>
      </c>
      <c r="BL213" s="28"/>
      <c r="BM213" s="28" t="str">
        <f t="shared" si="507"/>
        <v/>
      </c>
      <c r="BN213" s="29"/>
      <c r="BO213" s="30"/>
      <c r="BP213" s="26"/>
      <c r="BQ213" s="28" t="str">
        <f t="shared" si="508"/>
        <v/>
      </c>
      <c r="BR213" s="28"/>
      <c r="BS213" s="28" t="str">
        <f t="shared" si="509"/>
        <v/>
      </c>
      <c r="BT213" s="28"/>
      <c r="BU213" s="28" t="str">
        <f t="shared" si="510"/>
        <v/>
      </c>
      <c r="BV213" s="29"/>
      <c r="BW213" s="30"/>
      <c r="BX213" s="31"/>
      <c r="BY213" s="28" t="str">
        <f t="shared" si="511"/>
        <v/>
      </c>
      <c r="BZ213" s="28"/>
      <c r="CA213" s="28" t="str">
        <f t="shared" si="512"/>
        <v/>
      </c>
      <c r="CB213" s="28"/>
      <c r="CC213" s="28" t="str">
        <f t="shared" si="513"/>
        <v/>
      </c>
      <c r="CD213" s="29"/>
      <c r="CE213" s="25"/>
      <c r="CF213" s="25"/>
      <c r="CG213" s="28">
        <f t="shared" si="514"/>
        <v>3</v>
      </c>
      <c r="CH213" s="28"/>
      <c r="CI213" s="28">
        <f t="shared" si="515"/>
        <v>0</v>
      </c>
      <c r="CJ213" s="28"/>
      <c r="CK213" s="28">
        <f t="shared" si="516"/>
        <v>3</v>
      </c>
      <c r="CL213" s="29"/>
    </row>
    <row r="214" spans="1:90" ht="36.75" customHeight="1" x14ac:dyDescent="0.25">
      <c r="A214" s="2">
        <v>31</v>
      </c>
      <c r="B214" s="2" t="s">
        <v>28</v>
      </c>
      <c r="C214" s="21" t="str">
        <f t="shared" si="463"/>
        <v>6 - L'HEBERGEMENT</v>
      </c>
      <c r="D214" s="5" t="str">
        <f>J$158</f>
        <v>L'aspect général intérieur du locatif</v>
      </c>
      <c r="E214" s="1"/>
      <c r="F214" s="15"/>
      <c r="G214" s="20">
        <f t="shared" si="523"/>
        <v>3</v>
      </c>
      <c r="H214" s="5" t="s">
        <v>136</v>
      </c>
      <c r="I214" s="23">
        <f>IF(G214&lt;&gt;"",MAX(I$1:I213)+1,"")</f>
        <v>177</v>
      </c>
      <c r="J214" s="252" t="s">
        <v>302</v>
      </c>
      <c r="K214" s="253">
        <v>3</v>
      </c>
      <c r="L214" s="254" t="s">
        <v>39</v>
      </c>
      <c r="M214" s="255"/>
      <c r="N214" s="256" t="str">
        <f t="shared" si="517"/>
        <v/>
      </c>
      <c r="O214" s="252" t="s">
        <v>303</v>
      </c>
      <c r="P214" s="351" t="s">
        <v>37</v>
      </c>
      <c r="Q214" s="67"/>
      <c r="R214" s="1"/>
      <c r="S214" s="26">
        <f t="shared" si="524"/>
        <v>3</v>
      </c>
      <c r="T214" s="26">
        <f t="shared" si="525"/>
        <v>1</v>
      </c>
      <c r="U214" s="26">
        <f t="shared" si="526"/>
        <v>3</v>
      </c>
      <c r="V214" s="26"/>
      <c r="W214" s="26">
        <f t="shared" si="527"/>
        <v>0</v>
      </c>
      <c r="X214" s="26"/>
      <c r="Y214" s="26">
        <f t="shared" si="528"/>
        <v>3</v>
      </c>
      <c r="Z214" s="62"/>
      <c r="AA214" s="61"/>
      <c r="AB214" s="61"/>
      <c r="AC214" s="28" t="str">
        <f t="shared" si="493"/>
        <v/>
      </c>
      <c r="AD214" s="28"/>
      <c r="AE214" s="28" t="str">
        <f t="shared" si="494"/>
        <v/>
      </c>
      <c r="AF214" s="28"/>
      <c r="AG214" s="28" t="str">
        <f t="shared" si="495"/>
        <v/>
      </c>
      <c r="AH214" s="29"/>
      <c r="AI214" s="30"/>
      <c r="AJ214" s="28"/>
      <c r="AK214" s="28" t="str">
        <f t="shared" si="496"/>
        <v/>
      </c>
      <c r="AL214" s="28"/>
      <c r="AM214" s="28" t="str">
        <f t="shared" si="497"/>
        <v/>
      </c>
      <c r="AN214" s="28"/>
      <c r="AO214" s="28" t="str">
        <f t="shared" si="498"/>
        <v/>
      </c>
      <c r="AP214" s="29"/>
      <c r="AQ214" s="30"/>
      <c r="AR214" s="28"/>
      <c r="AS214" s="28">
        <f t="shared" si="499"/>
        <v>3</v>
      </c>
      <c r="AT214" s="28"/>
      <c r="AU214" s="28">
        <f t="shared" si="500"/>
        <v>0</v>
      </c>
      <c r="AV214" s="28"/>
      <c r="AW214" s="28">
        <f t="shared" si="501"/>
        <v>3</v>
      </c>
      <c r="AX214" s="29"/>
      <c r="AY214" s="30"/>
      <c r="AZ214" s="28"/>
      <c r="BA214" s="28" t="str">
        <f t="shared" si="502"/>
        <v/>
      </c>
      <c r="BB214" s="28"/>
      <c r="BC214" s="28" t="str">
        <f t="shared" si="503"/>
        <v/>
      </c>
      <c r="BD214" s="28"/>
      <c r="BE214" s="28" t="str">
        <f t="shared" si="504"/>
        <v/>
      </c>
      <c r="BF214" s="29"/>
      <c r="BG214" s="30"/>
      <c r="BH214" s="26"/>
      <c r="BI214" s="28" t="str">
        <f t="shared" si="505"/>
        <v/>
      </c>
      <c r="BJ214" s="28"/>
      <c r="BK214" s="28" t="str">
        <f t="shared" si="506"/>
        <v/>
      </c>
      <c r="BL214" s="28"/>
      <c r="BM214" s="28" t="str">
        <f t="shared" si="507"/>
        <v/>
      </c>
      <c r="BN214" s="29"/>
      <c r="BO214" s="30"/>
      <c r="BP214" s="26"/>
      <c r="BQ214" s="28">
        <f t="shared" si="508"/>
        <v>3</v>
      </c>
      <c r="BR214" s="28"/>
      <c r="BS214" s="28">
        <f t="shared" si="509"/>
        <v>0</v>
      </c>
      <c r="BT214" s="28"/>
      <c r="BU214" s="28">
        <f t="shared" si="510"/>
        <v>3</v>
      </c>
      <c r="BV214" s="29"/>
      <c r="BW214" s="30"/>
      <c r="BX214" s="31"/>
      <c r="BY214" s="28" t="str">
        <f t="shared" si="511"/>
        <v/>
      </c>
      <c r="BZ214" s="28"/>
      <c r="CA214" s="28" t="str">
        <f t="shared" si="512"/>
        <v/>
      </c>
      <c r="CB214" s="28"/>
      <c r="CC214" s="28" t="str">
        <f t="shared" si="513"/>
        <v/>
      </c>
      <c r="CD214" s="29"/>
      <c r="CE214" s="25"/>
      <c r="CF214" s="25"/>
      <c r="CG214" s="28" t="str">
        <f t="shared" si="514"/>
        <v/>
      </c>
      <c r="CH214" s="28"/>
      <c r="CI214" s="28" t="str">
        <f t="shared" si="515"/>
        <v/>
      </c>
      <c r="CJ214" s="28"/>
      <c r="CK214" s="28" t="str">
        <f t="shared" si="516"/>
        <v/>
      </c>
      <c r="CL214" s="29"/>
    </row>
    <row r="215" spans="1:90" ht="33" customHeight="1" x14ac:dyDescent="0.25">
      <c r="A215" s="20">
        <v>32</v>
      </c>
      <c r="B215" s="20" t="s">
        <v>28</v>
      </c>
      <c r="C215" s="21" t="str">
        <f t="shared" si="463"/>
        <v>6 - L'HEBERGEMENT</v>
      </c>
      <c r="D215" s="5" t="str">
        <f>J$158</f>
        <v>L'aspect général intérieur du locatif</v>
      </c>
      <c r="E215" s="46"/>
      <c r="F215" s="15"/>
      <c r="G215" s="20">
        <f t="shared" si="523"/>
        <v>3</v>
      </c>
      <c r="H215" s="5" t="s">
        <v>136</v>
      </c>
      <c r="I215" s="23">
        <f>IF(G215&lt;&gt;"",MAX(I$1:I214)+1,"")</f>
        <v>178</v>
      </c>
      <c r="J215" s="252" t="s">
        <v>304</v>
      </c>
      <c r="K215" s="253">
        <v>3</v>
      </c>
      <c r="L215" s="254" t="s">
        <v>39</v>
      </c>
      <c r="M215" s="255"/>
      <c r="N215" s="256" t="str">
        <f t="shared" si="517"/>
        <v/>
      </c>
      <c r="O215" s="252" t="s">
        <v>303</v>
      </c>
      <c r="P215" s="351" t="s">
        <v>37</v>
      </c>
      <c r="Q215" s="23"/>
      <c r="R215" s="46"/>
      <c r="S215" s="26">
        <f t="shared" si="524"/>
        <v>3</v>
      </c>
      <c r="T215" s="26">
        <f t="shared" si="525"/>
        <v>1</v>
      </c>
      <c r="U215" s="26">
        <f t="shared" si="526"/>
        <v>3</v>
      </c>
      <c r="V215" s="26"/>
      <c r="W215" s="26">
        <f t="shared" si="527"/>
        <v>0</v>
      </c>
      <c r="X215" s="26"/>
      <c r="Y215" s="26">
        <f t="shared" si="528"/>
        <v>3</v>
      </c>
      <c r="Z215" s="26"/>
      <c r="AA215" s="27"/>
      <c r="AB215" s="27"/>
      <c r="AC215" s="28" t="str">
        <f t="shared" si="493"/>
        <v/>
      </c>
      <c r="AD215" s="28"/>
      <c r="AE215" s="28" t="str">
        <f t="shared" si="494"/>
        <v/>
      </c>
      <c r="AF215" s="28"/>
      <c r="AG215" s="28" t="str">
        <f t="shared" si="495"/>
        <v/>
      </c>
      <c r="AH215" s="29"/>
      <c r="AI215" s="30"/>
      <c r="AJ215" s="28"/>
      <c r="AK215" s="28" t="str">
        <f t="shared" si="496"/>
        <v/>
      </c>
      <c r="AL215" s="28"/>
      <c r="AM215" s="28" t="str">
        <f t="shared" si="497"/>
        <v/>
      </c>
      <c r="AN215" s="28"/>
      <c r="AO215" s="28" t="str">
        <f t="shared" si="498"/>
        <v/>
      </c>
      <c r="AP215" s="29"/>
      <c r="AQ215" s="30"/>
      <c r="AR215" s="28"/>
      <c r="AS215" s="28">
        <f t="shared" si="499"/>
        <v>3</v>
      </c>
      <c r="AT215" s="28"/>
      <c r="AU215" s="28">
        <f t="shared" si="500"/>
        <v>0</v>
      </c>
      <c r="AV215" s="28"/>
      <c r="AW215" s="28">
        <f t="shared" si="501"/>
        <v>3</v>
      </c>
      <c r="AX215" s="29"/>
      <c r="AY215" s="30"/>
      <c r="AZ215" s="28"/>
      <c r="BA215" s="28" t="str">
        <f t="shared" si="502"/>
        <v/>
      </c>
      <c r="BB215" s="28"/>
      <c r="BC215" s="28" t="str">
        <f t="shared" si="503"/>
        <v/>
      </c>
      <c r="BD215" s="28"/>
      <c r="BE215" s="28" t="str">
        <f t="shared" si="504"/>
        <v/>
      </c>
      <c r="BF215" s="29"/>
      <c r="BG215" s="30"/>
      <c r="BH215" s="26"/>
      <c r="BI215" s="28" t="str">
        <f t="shared" si="505"/>
        <v/>
      </c>
      <c r="BJ215" s="28"/>
      <c r="BK215" s="28" t="str">
        <f t="shared" si="506"/>
        <v/>
      </c>
      <c r="BL215" s="28"/>
      <c r="BM215" s="28" t="str">
        <f t="shared" si="507"/>
        <v/>
      </c>
      <c r="BN215" s="29"/>
      <c r="BO215" s="30"/>
      <c r="BP215" s="26"/>
      <c r="BQ215" s="28" t="str">
        <f t="shared" si="508"/>
        <v/>
      </c>
      <c r="BR215" s="28"/>
      <c r="BS215" s="28" t="str">
        <f t="shared" si="509"/>
        <v/>
      </c>
      <c r="BT215" s="28"/>
      <c r="BU215" s="28" t="str">
        <f t="shared" si="510"/>
        <v/>
      </c>
      <c r="BV215" s="29"/>
      <c r="BW215" s="30"/>
      <c r="BX215" s="31"/>
      <c r="BY215" s="28">
        <f t="shared" si="511"/>
        <v>3</v>
      </c>
      <c r="BZ215" s="28"/>
      <c r="CA215" s="28">
        <f t="shared" si="512"/>
        <v>0</v>
      </c>
      <c r="CB215" s="28"/>
      <c r="CC215" s="28">
        <f t="shared" si="513"/>
        <v>3</v>
      </c>
      <c r="CD215" s="29"/>
      <c r="CE215" s="25"/>
      <c r="CF215" s="25"/>
      <c r="CG215" s="28" t="str">
        <f t="shared" si="514"/>
        <v/>
      </c>
      <c r="CH215" s="28"/>
      <c r="CI215" s="28" t="str">
        <f t="shared" si="515"/>
        <v/>
      </c>
      <c r="CJ215" s="28"/>
      <c r="CK215" s="28" t="str">
        <f t="shared" si="516"/>
        <v/>
      </c>
      <c r="CL215" s="29"/>
    </row>
    <row r="216" spans="1:90" ht="36" customHeight="1" x14ac:dyDescent="0.25">
      <c r="A216" s="20">
        <v>33</v>
      </c>
      <c r="B216" s="20" t="s">
        <v>28</v>
      </c>
      <c r="C216" s="21" t="str">
        <f t="shared" si="463"/>
        <v>6 - L'HEBERGEMENT</v>
      </c>
      <c r="D216" s="5" t="str">
        <f>J$171</f>
        <v>Le couchage du locatif</v>
      </c>
      <c r="E216" s="46"/>
      <c r="F216" s="15"/>
      <c r="G216" s="20">
        <f t="shared" si="523"/>
        <v>3</v>
      </c>
      <c r="H216" s="5" t="s">
        <v>136</v>
      </c>
      <c r="I216" s="23">
        <f>IF(G216&lt;&gt;"",MAX(I$1:I215)+1,"")</f>
        <v>179</v>
      </c>
      <c r="J216" s="252" t="s">
        <v>256</v>
      </c>
      <c r="K216" s="253">
        <v>3</v>
      </c>
      <c r="L216" s="254" t="s">
        <v>39</v>
      </c>
      <c r="M216" s="255"/>
      <c r="N216" s="256" t="str">
        <f t="shared" si="517"/>
        <v/>
      </c>
      <c r="O216" s="252" t="s">
        <v>257</v>
      </c>
      <c r="P216" s="348" t="s">
        <v>37</v>
      </c>
      <c r="Q216" s="23"/>
      <c r="R216" s="46"/>
      <c r="S216" s="26">
        <f t="shared" si="524"/>
        <v>3</v>
      </c>
      <c r="T216" s="26">
        <f t="shared" si="525"/>
        <v>1</v>
      </c>
      <c r="U216" s="26">
        <f t="shared" si="526"/>
        <v>3</v>
      </c>
      <c r="V216" s="26"/>
      <c r="W216" s="26">
        <f t="shared" si="527"/>
        <v>0</v>
      </c>
      <c r="X216" s="26"/>
      <c r="Y216" s="26">
        <f t="shared" si="528"/>
        <v>3</v>
      </c>
      <c r="Z216" s="26"/>
      <c r="AA216" s="27"/>
      <c r="AB216" s="27"/>
      <c r="AC216" s="28" t="str">
        <f t="shared" si="493"/>
        <v/>
      </c>
      <c r="AD216" s="28"/>
      <c r="AE216" s="28" t="str">
        <f t="shared" si="494"/>
        <v/>
      </c>
      <c r="AF216" s="28"/>
      <c r="AG216" s="28" t="str">
        <f t="shared" si="495"/>
        <v/>
      </c>
      <c r="AH216" s="29"/>
      <c r="AI216" s="30"/>
      <c r="AJ216" s="28"/>
      <c r="AK216" s="28" t="str">
        <f t="shared" si="496"/>
        <v/>
      </c>
      <c r="AL216" s="28"/>
      <c r="AM216" s="28" t="str">
        <f t="shared" si="497"/>
        <v/>
      </c>
      <c r="AN216" s="28"/>
      <c r="AO216" s="28" t="str">
        <f t="shared" si="498"/>
        <v/>
      </c>
      <c r="AP216" s="29"/>
      <c r="AQ216" s="30"/>
      <c r="AR216" s="28"/>
      <c r="AS216" s="28">
        <f t="shared" si="499"/>
        <v>3</v>
      </c>
      <c r="AT216" s="28"/>
      <c r="AU216" s="28">
        <f t="shared" si="500"/>
        <v>0</v>
      </c>
      <c r="AV216" s="28"/>
      <c r="AW216" s="28">
        <f t="shared" si="501"/>
        <v>3</v>
      </c>
      <c r="AX216" s="29"/>
      <c r="AY216" s="30"/>
      <c r="AZ216" s="28"/>
      <c r="BA216" s="28" t="str">
        <f t="shared" si="502"/>
        <v/>
      </c>
      <c r="BB216" s="28"/>
      <c r="BC216" s="28" t="str">
        <f t="shared" si="503"/>
        <v/>
      </c>
      <c r="BD216" s="28"/>
      <c r="BE216" s="28" t="str">
        <f t="shared" si="504"/>
        <v/>
      </c>
      <c r="BF216" s="29"/>
      <c r="BG216" s="30"/>
      <c r="BH216" s="26"/>
      <c r="BI216" s="28" t="str">
        <f t="shared" si="505"/>
        <v/>
      </c>
      <c r="BJ216" s="28"/>
      <c r="BK216" s="28" t="str">
        <f t="shared" si="506"/>
        <v/>
      </c>
      <c r="BL216" s="28"/>
      <c r="BM216" s="28" t="str">
        <f t="shared" si="507"/>
        <v/>
      </c>
      <c r="BN216" s="29"/>
      <c r="BO216" s="30"/>
      <c r="BP216" s="26"/>
      <c r="BQ216" s="28" t="str">
        <f t="shared" si="508"/>
        <v/>
      </c>
      <c r="BR216" s="28"/>
      <c r="BS216" s="28" t="str">
        <f t="shared" si="509"/>
        <v/>
      </c>
      <c r="BT216" s="28"/>
      <c r="BU216" s="28" t="str">
        <f t="shared" si="510"/>
        <v/>
      </c>
      <c r="BV216" s="29"/>
      <c r="BW216" s="30"/>
      <c r="BX216" s="31"/>
      <c r="BY216" s="28" t="str">
        <f t="shared" si="511"/>
        <v/>
      </c>
      <c r="BZ216" s="28"/>
      <c r="CA216" s="28" t="str">
        <f t="shared" si="512"/>
        <v/>
      </c>
      <c r="CB216" s="28"/>
      <c r="CC216" s="28" t="str">
        <f t="shared" si="513"/>
        <v/>
      </c>
      <c r="CD216" s="29"/>
      <c r="CE216" s="25"/>
      <c r="CF216" s="25"/>
      <c r="CG216" s="28">
        <f t="shared" si="514"/>
        <v>3</v>
      </c>
      <c r="CH216" s="28"/>
      <c r="CI216" s="28">
        <f t="shared" si="515"/>
        <v>0</v>
      </c>
      <c r="CJ216" s="28"/>
      <c r="CK216" s="28">
        <f t="shared" si="516"/>
        <v>3</v>
      </c>
      <c r="CL216" s="29"/>
    </row>
    <row r="217" spans="1:90" ht="36" customHeight="1" x14ac:dyDescent="0.25">
      <c r="A217" s="2">
        <v>31</v>
      </c>
      <c r="B217" s="2" t="s">
        <v>28</v>
      </c>
      <c r="C217" s="21" t="str">
        <f t="shared" si="463"/>
        <v>6 - L'HEBERGEMENT</v>
      </c>
      <c r="D217" s="5" t="str">
        <f>J$158</f>
        <v>L'aspect général intérieur du locatif</v>
      </c>
      <c r="E217" s="1"/>
      <c r="F217" s="15"/>
      <c r="G217" s="20">
        <f t="shared" si="523"/>
        <v>3</v>
      </c>
      <c r="H217" s="5" t="s">
        <v>136</v>
      </c>
      <c r="I217" s="23">
        <f>IF(G217&lt;&gt;"",MAX(I$1:I216)+1,"")</f>
        <v>180</v>
      </c>
      <c r="J217" s="252" t="s">
        <v>305</v>
      </c>
      <c r="K217" s="253">
        <v>3</v>
      </c>
      <c r="L217" s="254" t="s">
        <v>39</v>
      </c>
      <c r="M217" s="255"/>
      <c r="N217" s="256" t="str">
        <f t="shared" si="517"/>
        <v/>
      </c>
      <c r="O217" s="252" t="s">
        <v>693</v>
      </c>
      <c r="P217" s="351" t="s">
        <v>37</v>
      </c>
      <c r="Q217" s="67"/>
      <c r="R217" s="1"/>
      <c r="S217" s="26">
        <f t="shared" si="524"/>
        <v>3</v>
      </c>
      <c r="T217" s="26">
        <f t="shared" si="525"/>
        <v>1</v>
      </c>
      <c r="U217" s="26">
        <f t="shared" si="526"/>
        <v>3</v>
      </c>
      <c r="V217" s="26"/>
      <c r="W217" s="26">
        <f t="shared" si="527"/>
        <v>0</v>
      </c>
      <c r="X217" s="26"/>
      <c r="Y217" s="26">
        <f t="shared" si="528"/>
        <v>3</v>
      </c>
      <c r="Z217" s="62"/>
      <c r="AA217" s="61"/>
      <c r="AB217" s="61"/>
      <c r="AC217" s="28" t="str">
        <f t="shared" si="493"/>
        <v/>
      </c>
      <c r="AD217" s="28"/>
      <c r="AE217" s="28" t="str">
        <f t="shared" si="494"/>
        <v/>
      </c>
      <c r="AF217" s="28"/>
      <c r="AG217" s="28" t="str">
        <f t="shared" si="495"/>
        <v/>
      </c>
      <c r="AH217" s="29"/>
      <c r="AI217" s="30"/>
      <c r="AJ217" s="28"/>
      <c r="AK217" s="28" t="str">
        <f t="shared" si="496"/>
        <v/>
      </c>
      <c r="AL217" s="28"/>
      <c r="AM217" s="28" t="str">
        <f t="shared" si="497"/>
        <v/>
      </c>
      <c r="AN217" s="28"/>
      <c r="AO217" s="28" t="str">
        <f t="shared" si="498"/>
        <v/>
      </c>
      <c r="AP217" s="29"/>
      <c r="AQ217" s="30"/>
      <c r="AR217" s="28"/>
      <c r="AS217" s="28">
        <f t="shared" si="499"/>
        <v>3</v>
      </c>
      <c r="AT217" s="28"/>
      <c r="AU217" s="28">
        <f t="shared" si="500"/>
        <v>0</v>
      </c>
      <c r="AV217" s="28"/>
      <c r="AW217" s="28">
        <f t="shared" si="501"/>
        <v>3</v>
      </c>
      <c r="AX217" s="29"/>
      <c r="AY217" s="30"/>
      <c r="AZ217" s="28"/>
      <c r="BA217" s="28" t="str">
        <f t="shared" si="502"/>
        <v/>
      </c>
      <c r="BB217" s="28"/>
      <c r="BC217" s="28" t="str">
        <f t="shared" si="503"/>
        <v/>
      </c>
      <c r="BD217" s="28"/>
      <c r="BE217" s="28" t="str">
        <f t="shared" si="504"/>
        <v/>
      </c>
      <c r="BF217" s="29"/>
      <c r="BG217" s="30"/>
      <c r="BH217" s="26"/>
      <c r="BI217" s="28" t="str">
        <f t="shared" si="505"/>
        <v/>
      </c>
      <c r="BJ217" s="28"/>
      <c r="BK217" s="28" t="str">
        <f t="shared" si="506"/>
        <v/>
      </c>
      <c r="BL217" s="28"/>
      <c r="BM217" s="28" t="str">
        <f t="shared" si="507"/>
        <v/>
      </c>
      <c r="BN217" s="29"/>
      <c r="BO217" s="30"/>
      <c r="BP217" s="26"/>
      <c r="BQ217" s="28">
        <f t="shared" si="508"/>
        <v>3</v>
      </c>
      <c r="BR217" s="28"/>
      <c r="BS217" s="28">
        <f t="shared" si="509"/>
        <v>0</v>
      </c>
      <c r="BT217" s="28"/>
      <c r="BU217" s="28">
        <f t="shared" si="510"/>
        <v>3</v>
      </c>
      <c r="BV217" s="29"/>
      <c r="BW217" s="30"/>
      <c r="BX217" s="31"/>
      <c r="BY217" s="28" t="str">
        <f t="shared" si="511"/>
        <v/>
      </c>
      <c r="BZ217" s="28"/>
      <c r="CA217" s="28" t="str">
        <f t="shared" si="512"/>
        <v/>
      </c>
      <c r="CB217" s="28"/>
      <c r="CC217" s="28" t="str">
        <f t="shared" si="513"/>
        <v/>
      </c>
      <c r="CD217" s="29"/>
      <c r="CE217" s="25"/>
      <c r="CF217" s="25"/>
      <c r="CG217" s="28" t="str">
        <f t="shared" si="514"/>
        <v/>
      </c>
      <c r="CH217" s="28"/>
      <c r="CI217" s="28" t="str">
        <f t="shared" si="515"/>
        <v/>
      </c>
      <c r="CJ217" s="28"/>
      <c r="CK217" s="28" t="str">
        <f t="shared" si="516"/>
        <v/>
      </c>
      <c r="CL217" s="29"/>
    </row>
    <row r="218" spans="1:90" ht="38.25" customHeight="1" x14ac:dyDescent="0.25">
      <c r="A218" s="20">
        <v>32</v>
      </c>
      <c r="B218" s="20" t="s">
        <v>28</v>
      </c>
      <c r="C218" s="21" t="str">
        <f t="shared" si="463"/>
        <v>6 - L'HEBERGEMENT</v>
      </c>
      <c r="D218" s="5" t="str">
        <f>J$158</f>
        <v>L'aspect général intérieur du locatif</v>
      </c>
      <c r="E218" s="46"/>
      <c r="F218" s="15"/>
      <c r="G218" s="20">
        <f t="shared" si="523"/>
        <v>3</v>
      </c>
      <c r="H218" s="5" t="s">
        <v>136</v>
      </c>
      <c r="I218" s="23">
        <f>IF(G218&lt;&gt;"",MAX(I$1:I217)+1,"")</f>
        <v>181</v>
      </c>
      <c r="J218" s="247" t="s">
        <v>705</v>
      </c>
      <c r="K218" s="248">
        <v>3</v>
      </c>
      <c r="L218" s="249" t="s">
        <v>39</v>
      </c>
      <c r="M218" s="250"/>
      <c r="N218" s="251" t="str">
        <f t="shared" si="517"/>
        <v/>
      </c>
      <c r="O218" s="247" t="s">
        <v>693</v>
      </c>
      <c r="P218" s="351" t="s">
        <v>37</v>
      </c>
      <c r="Q218" s="23"/>
      <c r="R218" s="46"/>
      <c r="S218" s="26">
        <f t="shared" si="524"/>
        <v>3</v>
      </c>
      <c r="T218" s="26">
        <f t="shared" si="525"/>
        <v>1</v>
      </c>
      <c r="U218" s="26">
        <f t="shared" si="526"/>
        <v>3</v>
      </c>
      <c r="V218" s="26"/>
      <c r="W218" s="26">
        <f t="shared" si="527"/>
        <v>0</v>
      </c>
      <c r="X218" s="26"/>
      <c r="Y218" s="26">
        <f t="shared" si="528"/>
        <v>3</v>
      </c>
      <c r="Z218" s="26"/>
      <c r="AA218" s="27"/>
      <c r="AB218" s="27"/>
      <c r="AC218" s="28" t="str">
        <f t="shared" si="493"/>
        <v/>
      </c>
      <c r="AD218" s="28"/>
      <c r="AE218" s="28" t="str">
        <f t="shared" si="494"/>
        <v/>
      </c>
      <c r="AF218" s="28"/>
      <c r="AG218" s="28" t="str">
        <f t="shared" si="495"/>
        <v/>
      </c>
      <c r="AH218" s="29"/>
      <c r="AI218" s="30"/>
      <c r="AJ218" s="28"/>
      <c r="AK218" s="28" t="str">
        <f t="shared" si="496"/>
        <v/>
      </c>
      <c r="AL218" s="28"/>
      <c r="AM218" s="28" t="str">
        <f t="shared" si="497"/>
        <v/>
      </c>
      <c r="AN218" s="28"/>
      <c r="AO218" s="28" t="str">
        <f t="shared" si="498"/>
        <v/>
      </c>
      <c r="AP218" s="29"/>
      <c r="AQ218" s="30"/>
      <c r="AR218" s="28"/>
      <c r="AS218" s="28">
        <f t="shared" si="499"/>
        <v>3</v>
      </c>
      <c r="AT218" s="28"/>
      <c r="AU218" s="28">
        <f t="shared" si="500"/>
        <v>0</v>
      </c>
      <c r="AV218" s="28"/>
      <c r="AW218" s="28">
        <f t="shared" si="501"/>
        <v>3</v>
      </c>
      <c r="AX218" s="29"/>
      <c r="AY218" s="30"/>
      <c r="AZ218" s="28"/>
      <c r="BA218" s="28" t="str">
        <f t="shared" si="502"/>
        <v/>
      </c>
      <c r="BB218" s="28"/>
      <c r="BC218" s="28" t="str">
        <f t="shared" si="503"/>
        <v/>
      </c>
      <c r="BD218" s="28"/>
      <c r="BE218" s="28" t="str">
        <f t="shared" si="504"/>
        <v/>
      </c>
      <c r="BF218" s="29"/>
      <c r="BG218" s="30"/>
      <c r="BH218" s="26"/>
      <c r="BI218" s="28" t="str">
        <f t="shared" si="505"/>
        <v/>
      </c>
      <c r="BJ218" s="28"/>
      <c r="BK218" s="28" t="str">
        <f t="shared" si="506"/>
        <v/>
      </c>
      <c r="BL218" s="28"/>
      <c r="BM218" s="28" t="str">
        <f t="shared" si="507"/>
        <v/>
      </c>
      <c r="BN218" s="29"/>
      <c r="BO218" s="30"/>
      <c r="BP218" s="26"/>
      <c r="BQ218" s="28" t="str">
        <f t="shared" si="508"/>
        <v/>
      </c>
      <c r="BR218" s="28"/>
      <c r="BS218" s="28" t="str">
        <f t="shared" si="509"/>
        <v/>
      </c>
      <c r="BT218" s="28"/>
      <c r="BU218" s="28" t="str">
        <f t="shared" si="510"/>
        <v/>
      </c>
      <c r="BV218" s="29"/>
      <c r="BW218" s="30"/>
      <c r="BX218" s="31"/>
      <c r="BY218" s="28">
        <f t="shared" si="511"/>
        <v>3</v>
      </c>
      <c r="BZ218" s="28"/>
      <c r="CA218" s="28">
        <f t="shared" si="512"/>
        <v>0</v>
      </c>
      <c r="CB218" s="28"/>
      <c r="CC218" s="28">
        <f t="shared" si="513"/>
        <v>3</v>
      </c>
      <c r="CD218" s="29"/>
      <c r="CE218" s="25"/>
      <c r="CF218" s="25"/>
      <c r="CG218" s="28" t="str">
        <f t="shared" si="514"/>
        <v/>
      </c>
      <c r="CH218" s="28"/>
      <c r="CI218" s="28" t="str">
        <f t="shared" si="515"/>
        <v/>
      </c>
      <c r="CJ218" s="28"/>
      <c r="CK218" s="28" t="str">
        <f t="shared" si="516"/>
        <v/>
      </c>
      <c r="CL218" s="29"/>
    </row>
    <row r="219" spans="1:90" s="238" customFormat="1" ht="34.5" customHeight="1" x14ac:dyDescent="0.25">
      <c r="A219" s="20"/>
      <c r="B219" s="20" t="s">
        <v>36</v>
      </c>
      <c r="C219" s="21" t="str">
        <f t="shared" si="463"/>
        <v>6 - L'HEBERGEMENT</v>
      </c>
      <c r="D219" s="5" t="str">
        <f>J$271</f>
        <v>L'intérieur du camping</v>
      </c>
      <c r="E219" s="20"/>
      <c r="F219" s="15"/>
      <c r="G219" s="20"/>
      <c r="H219" s="5"/>
      <c r="I219" s="67" t="str">
        <f>IF(G219&lt;&gt;"",MAX(I$1:I218)+1,"")</f>
        <v/>
      </c>
      <c r="J219" s="71" t="s">
        <v>306</v>
      </c>
      <c r="K219" s="307"/>
      <c r="L219" s="33"/>
      <c r="M219" s="372"/>
      <c r="N219" s="24" t="str">
        <f t="shared" si="517"/>
        <v/>
      </c>
      <c r="O219" s="65" t="s">
        <v>627</v>
      </c>
      <c r="P219" s="353"/>
      <c r="Q219" s="67"/>
      <c r="R219" s="1"/>
      <c r="S219" s="74"/>
      <c r="T219" s="74"/>
      <c r="U219" s="74"/>
      <c r="V219" s="74"/>
      <c r="W219" s="74"/>
      <c r="X219" s="74"/>
      <c r="Y219" s="74"/>
      <c r="Z219" s="52"/>
      <c r="AA219" s="104"/>
      <c r="AB219" s="104"/>
      <c r="AC219" s="39" t="str">
        <f t="shared" si="493"/>
        <v/>
      </c>
      <c r="AD219" s="39"/>
      <c r="AE219" s="39" t="str">
        <f t="shared" si="494"/>
        <v/>
      </c>
      <c r="AF219" s="39"/>
      <c r="AG219" s="39" t="str">
        <f t="shared" si="495"/>
        <v/>
      </c>
      <c r="AH219" s="37"/>
      <c r="AI219" s="38"/>
      <c r="AJ219" s="39"/>
      <c r="AK219" s="39" t="str">
        <f t="shared" si="496"/>
        <v/>
      </c>
      <c r="AL219" s="39"/>
      <c r="AM219" s="39" t="str">
        <f t="shared" si="497"/>
        <v/>
      </c>
      <c r="AN219" s="39"/>
      <c r="AO219" s="39" t="str">
        <f t="shared" si="498"/>
        <v/>
      </c>
      <c r="AP219" s="37"/>
      <c r="AQ219" s="38"/>
      <c r="AR219" s="39"/>
      <c r="AS219" s="39" t="str">
        <f t="shared" si="499"/>
        <v/>
      </c>
      <c r="AT219" s="39"/>
      <c r="AU219" s="39" t="str">
        <f t="shared" si="500"/>
        <v/>
      </c>
      <c r="AV219" s="39"/>
      <c r="AW219" s="39" t="str">
        <f t="shared" si="501"/>
        <v/>
      </c>
      <c r="AX219" s="37"/>
      <c r="AY219" s="38"/>
      <c r="AZ219" s="39"/>
      <c r="BA219" s="39" t="str">
        <f t="shared" si="502"/>
        <v/>
      </c>
      <c r="BB219" s="39"/>
      <c r="BC219" s="39" t="str">
        <f t="shared" si="503"/>
        <v/>
      </c>
      <c r="BD219" s="39"/>
      <c r="BE219" s="39" t="str">
        <f t="shared" si="504"/>
        <v/>
      </c>
      <c r="BF219" s="37"/>
      <c r="BG219" s="38"/>
      <c r="BH219" s="34"/>
      <c r="BI219" s="39" t="str">
        <f t="shared" si="505"/>
        <v/>
      </c>
      <c r="BJ219" s="39"/>
      <c r="BK219" s="39" t="str">
        <f t="shared" si="506"/>
        <v/>
      </c>
      <c r="BL219" s="39"/>
      <c r="BM219" s="39" t="str">
        <f t="shared" si="507"/>
        <v/>
      </c>
      <c r="BN219" s="37"/>
      <c r="BO219" s="38"/>
      <c r="BP219" s="34"/>
      <c r="BQ219" s="39" t="str">
        <f t="shared" si="508"/>
        <v/>
      </c>
      <c r="BR219" s="39"/>
      <c r="BS219" s="39" t="str">
        <f t="shared" si="509"/>
        <v/>
      </c>
      <c r="BT219" s="39"/>
      <c r="BU219" s="39" t="str">
        <f t="shared" si="510"/>
        <v/>
      </c>
      <c r="BV219" s="37"/>
      <c r="BW219" s="38"/>
      <c r="BX219" s="40"/>
      <c r="BY219" s="39" t="str">
        <f t="shared" si="511"/>
        <v/>
      </c>
      <c r="BZ219" s="39"/>
      <c r="CA219" s="39" t="str">
        <f t="shared" si="512"/>
        <v/>
      </c>
      <c r="CB219" s="39"/>
      <c r="CC219" s="39" t="str">
        <f t="shared" si="513"/>
        <v/>
      </c>
      <c r="CD219" s="37"/>
      <c r="CE219" s="41"/>
      <c r="CF219" s="41"/>
      <c r="CG219" s="39" t="str">
        <f t="shared" si="514"/>
        <v/>
      </c>
      <c r="CH219" s="39"/>
      <c r="CI219" s="39" t="str">
        <f t="shared" si="515"/>
        <v/>
      </c>
      <c r="CJ219" s="39"/>
      <c r="CK219" s="39" t="str">
        <f t="shared" si="516"/>
        <v/>
      </c>
      <c r="CL219" s="37"/>
    </row>
    <row r="220" spans="1:90" ht="32.25" customHeight="1" x14ac:dyDescent="0.25">
      <c r="A220" s="20">
        <v>33</v>
      </c>
      <c r="B220" s="20" t="s">
        <v>28</v>
      </c>
      <c r="C220" s="21" t="str">
        <f t="shared" si="463"/>
        <v>6 - L'HEBERGEMENT</v>
      </c>
      <c r="D220" s="5" t="str">
        <f>J$141</f>
        <v>L'environnement du locatif et/ou de l'emplacement nu</v>
      </c>
      <c r="E220" s="46"/>
      <c r="F220" s="15"/>
      <c r="G220" s="20">
        <f t="shared" ref="G220:G227" si="529">IF(H220="Information et Communication",1,IF(H220="Savoir-faire Savoir-être",2,IF(H220="Confort et hygiène",3,IF(H220="Qualité de la prestation",5,IF(H220="Développement Durable",4)))))</f>
        <v>3</v>
      </c>
      <c r="H220" s="5" t="s">
        <v>136</v>
      </c>
      <c r="I220" s="23">
        <f>IF(G220&lt;&gt;"",MAX(I$1:I219)+1,"")</f>
        <v>182</v>
      </c>
      <c r="J220" s="242" t="s">
        <v>685</v>
      </c>
      <c r="K220" s="243">
        <v>3</v>
      </c>
      <c r="L220" s="244" t="s">
        <v>39</v>
      </c>
      <c r="M220" s="245"/>
      <c r="N220" s="246" t="str">
        <f t="shared" si="517"/>
        <v/>
      </c>
      <c r="O220" s="242" t="s">
        <v>688</v>
      </c>
      <c r="P220" s="352" t="s">
        <v>37</v>
      </c>
      <c r="Q220" s="23"/>
      <c r="R220" s="46"/>
      <c r="S220" s="26">
        <f t="shared" si="524"/>
        <v>3</v>
      </c>
      <c r="T220" s="26">
        <f t="shared" ref="T220:T227" si="530">IF(L220="Très Satisfaisant",1,IF(L220="Satisfaisant",0.75,IF(L220="Insatisfaisant",0.25,IF(L220="Très Insatisfaisant",0,IF(L220="Non Mesuré","",0)))))</f>
        <v>1</v>
      </c>
      <c r="U220" s="26">
        <f t="shared" si="526"/>
        <v>3</v>
      </c>
      <c r="V220" s="26"/>
      <c r="W220" s="26">
        <f t="shared" si="527"/>
        <v>0</v>
      </c>
      <c r="X220" s="26"/>
      <c r="Y220" s="26">
        <f t="shared" si="528"/>
        <v>3</v>
      </c>
      <c r="Z220" s="26"/>
      <c r="AA220" s="27"/>
      <c r="AB220" s="27"/>
      <c r="AC220" s="28" t="str">
        <f t="shared" si="493"/>
        <v/>
      </c>
      <c r="AD220" s="28"/>
      <c r="AE220" s="28" t="str">
        <f t="shared" si="494"/>
        <v/>
      </c>
      <c r="AF220" s="28"/>
      <c r="AG220" s="28" t="str">
        <f t="shared" si="495"/>
        <v/>
      </c>
      <c r="AH220" s="29"/>
      <c r="AI220" s="30"/>
      <c r="AJ220" s="28"/>
      <c r="AK220" s="28" t="str">
        <f t="shared" si="496"/>
        <v/>
      </c>
      <c r="AL220" s="28"/>
      <c r="AM220" s="28" t="str">
        <f t="shared" si="497"/>
        <v/>
      </c>
      <c r="AN220" s="28"/>
      <c r="AO220" s="28" t="str">
        <f t="shared" si="498"/>
        <v/>
      </c>
      <c r="AP220" s="29"/>
      <c r="AQ220" s="30"/>
      <c r="AR220" s="28"/>
      <c r="AS220" s="28">
        <f t="shared" si="499"/>
        <v>3</v>
      </c>
      <c r="AT220" s="28"/>
      <c r="AU220" s="28">
        <f t="shared" si="500"/>
        <v>0</v>
      </c>
      <c r="AV220" s="28"/>
      <c r="AW220" s="28">
        <f t="shared" si="501"/>
        <v>3</v>
      </c>
      <c r="AX220" s="29"/>
      <c r="AY220" s="30"/>
      <c r="AZ220" s="28"/>
      <c r="BA220" s="28" t="str">
        <f t="shared" si="502"/>
        <v/>
      </c>
      <c r="BB220" s="28"/>
      <c r="BC220" s="28" t="str">
        <f t="shared" si="503"/>
        <v/>
      </c>
      <c r="BD220" s="28"/>
      <c r="BE220" s="28" t="str">
        <f t="shared" si="504"/>
        <v/>
      </c>
      <c r="BF220" s="29"/>
      <c r="BG220" s="30"/>
      <c r="BH220" s="26"/>
      <c r="BI220" s="28" t="str">
        <f t="shared" si="505"/>
        <v/>
      </c>
      <c r="BJ220" s="28"/>
      <c r="BK220" s="28" t="str">
        <f t="shared" si="506"/>
        <v/>
      </c>
      <c r="BL220" s="28"/>
      <c r="BM220" s="28" t="str">
        <f t="shared" si="507"/>
        <v/>
      </c>
      <c r="BN220" s="29"/>
      <c r="BO220" s="30"/>
      <c r="BP220" s="26"/>
      <c r="BQ220" s="28" t="str">
        <f t="shared" si="508"/>
        <v/>
      </c>
      <c r="BR220" s="28"/>
      <c r="BS220" s="28" t="str">
        <f t="shared" si="509"/>
        <v/>
      </c>
      <c r="BT220" s="28"/>
      <c r="BU220" s="28" t="str">
        <f t="shared" si="510"/>
        <v/>
      </c>
      <c r="BV220" s="29"/>
      <c r="BW220" s="30"/>
      <c r="BX220" s="31"/>
      <c r="BY220" s="28" t="str">
        <f t="shared" si="511"/>
        <v/>
      </c>
      <c r="BZ220" s="28"/>
      <c r="CA220" s="28" t="str">
        <f t="shared" si="512"/>
        <v/>
      </c>
      <c r="CB220" s="28"/>
      <c r="CC220" s="28" t="str">
        <f t="shared" si="513"/>
        <v/>
      </c>
      <c r="CD220" s="29"/>
      <c r="CE220" s="25"/>
      <c r="CF220" s="25"/>
      <c r="CG220" s="28">
        <f t="shared" si="514"/>
        <v>3</v>
      </c>
      <c r="CH220" s="28"/>
      <c r="CI220" s="28">
        <f t="shared" si="515"/>
        <v>0</v>
      </c>
      <c r="CJ220" s="28"/>
      <c r="CK220" s="28">
        <f t="shared" si="516"/>
        <v>3</v>
      </c>
      <c r="CL220" s="29"/>
    </row>
    <row r="221" spans="1:90" ht="32.25" customHeight="1" x14ac:dyDescent="0.25">
      <c r="A221" s="20">
        <v>31</v>
      </c>
      <c r="B221" s="20" t="s">
        <v>28</v>
      </c>
      <c r="C221" s="21" t="str">
        <f t="shared" si="463"/>
        <v>6 - L'HEBERGEMENT</v>
      </c>
      <c r="D221" s="5" t="str">
        <f>J$141</f>
        <v>L'environnement du locatif et/ou de l'emplacement nu</v>
      </c>
      <c r="E221" s="46"/>
      <c r="F221" s="15"/>
      <c r="G221" s="20">
        <f t="shared" si="529"/>
        <v>3</v>
      </c>
      <c r="H221" s="5" t="s">
        <v>136</v>
      </c>
      <c r="I221" s="23">
        <f>IF(G221&lt;&gt;"",MAX(I$1:I220)+1,"")</f>
        <v>183</v>
      </c>
      <c r="J221" s="252" t="s">
        <v>224</v>
      </c>
      <c r="K221" s="253">
        <v>3</v>
      </c>
      <c r="L221" s="254" t="s">
        <v>39</v>
      </c>
      <c r="M221" s="255"/>
      <c r="N221" s="256" t="str">
        <f t="shared" si="517"/>
        <v/>
      </c>
      <c r="O221" s="252" t="s">
        <v>225</v>
      </c>
      <c r="P221" s="352" t="s">
        <v>37</v>
      </c>
      <c r="Q221" s="23"/>
      <c r="R221" s="46"/>
      <c r="S221" s="26">
        <f t="shared" si="524"/>
        <v>3</v>
      </c>
      <c r="T221" s="26">
        <f t="shared" si="530"/>
        <v>1</v>
      </c>
      <c r="U221" s="26">
        <f t="shared" si="526"/>
        <v>3</v>
      </c>
      <c r="V221" s="26"/>
      <c r="W221" s="26">
        <f t="shared" si="527"/>
        <v>0</v>
      </c>
      <c r="X221" s="26"/>
      <c r="Y221" s="26">
        <f t="shared" si="528"/>
        <v>3</v>
      </c>
      <c r="Z221" s="26"/>
      <c r="AA221" s="27"/>
      <c r="AB221" s="27"/>
      <c r="AC221" s="28" t="str">
        <f t="shared" si="493"/>
        <v/>
      </c>
      <c r="AD221" s="28"/>
      <c r="AE221" s="28" t="str">
        <f t="shared" si="494"/>
        <v/>
      </c>
      <c r="AF221" s="28"/>
      <c r="AG221" s="28" t="str">
        <f t="shared" si="495"/>
        <v/>
      </c>
      <c r="AH221" s="29"/>
      <c r="AI221" s="30"/>
      <c r="AJ221" s="28"/>
      <c r="AK221" s="28" t="str">
        <f t="shared" si="496"/>
        <v/>
      </c>
      <c r="AL221" s="28"/>
      <c r="AM221" s="28" t="str">
        <f t="shared" si="497"/>
        <v/>
      </c>
      <c r="AN221" s="28"/>
      <c r="AO221" s="28" t="str">
        <f t="shared" si="498"/>
        <v/>
      </c>
      <c r="AP221" s="29"/>
      <c r="AQ221" s="30"/>
      <c r="AR221" s="28"/>
      <c r="AS221" s="28">
        <f t="shared" si="499"/>
        <v>3</v>
      </c>
      <c r="AT221" s="28"/>
      <c r="AU221" s="28">
        <f t="shared" si="500"/>
        <v>0</v>
      </c>
      <c r="AV221" s="28"/>
      <c r="AW221" s="28">
        <f t="shared" si="501"/>
        <v>3</v>
      </c>
      <c r="AX221" s="29"/>
      <c r="AY221" s="30"/>
      <c r="AZ221" s="28"/>
      <c r="BA221" s="28" t="str">
        <f t="shared" si="502"/>
        <v/>
      </c>
      <c r="BB221" s="28"/>
      <c r="BC221" s="28" t="str">
        <f t="shared" si="503"/>
        <v/>
      </c>
      <c r="BD221" s="28"/>
      <c r="BE221" s="28" t="str">
        <f t="shared" si="504"/>
        <v/>
      </c>
      <c r="BF221" s="29"/>
      <c r="BG221" s="30"/>
      <c r="BH221" s="26"/>
      <c r="BI221" s="28" t="str">
        <f t="shared" si="505"/>
        <v/>
      </c>
      <c r="BJ221" s="28"/>
      <c r="BK221" s="28" t="str">
        <f t="shared" si="506"/>
        <v/>
      </c>
      <c r="BL221" s="28"/>
      <c r="BM221" s="28" t="str">
        <f t="shared" si="507"/>
        <v/>
      </c>
      <c r="BN221" s="29"/>
      <c r="BO221" s="30"/>
      <c r="BP221" s="26"/>
      <c r="BQ221" s="28">
        <f t="shared" si="508"/>
        <v>3</v>
      </c>
      <c r="BR221" s="28"/>
      <c r="BS221" s="28">
        <f t="shared" si="509"/>
        <v>0</v>
      </c>
      <c r="BT221" s="28"/>
      <c r="BU221" s="28">
        <f t="shared" si="510"/>
        <v>3</v>
      </c>
      <c r="BV221" s="29"/>
      <c r="BW221" s="30"/>
      <c r="BX221" s="31"/>
      <c r="BY221" s="28" t="str">
        <f t="shared" si="511"/>
        <v/>
      </c>
      <c r="BZ221" s="28"/>
      <c r="CA221" s="28" t="str">
        <f t="shared" si="512"/>
        <v/>
      </c>
      <c r="CB221" s="28"/>
      <c r="CC221" s="28" t="str">
        <f t="shared" si="513"/>
        <v/>
      </c>
      <c r="CD221" s="29"/>
      <c r="CE221" s="25"/>
      <c r="CF221" s="25"/>
      <c r="CG221" s="28" t="str">
        <f t="shared" si="514"/>
        <v/>
      </c>
      <c r="CH221" s="28"/>
      <c r="CI221" s="28" t="str">
        <f t="shared" si="515"/>
        <v/>
      </c>
      <c r="CJ221" s="28"/>
      <c r="CK221" s="28" t="str">
        <f t="shared" si="516"/>
        <v/>
      </c>
      <c r="CL221" s="29"/>
    </row>
    <row r="222" spans="1:90" ht="32.25" customHeight="1" x14ac:dyDescent="0.25">
      <c r="A222" s="20">
        <v>33</v>
      </c>
      <c r="B222" s="20" t="s">
        <v>28</v>
      </c>
      <c r="C222" s="21" t="str">
        <f t="shared" si="463"/>
        <v>6 - L'HEBERGEMENT</v>
      </c>
      <c r="D222" s="5" t="str">
        <f>J$158</f>
        <v>L'aspect général intérieur du locatif</v>
      </c>
      <c r="E222" s="46"/>
      <c r="F222" s="15"/>
      <c r="G222" s="20">
        <f t="shared" si="529"/>
        <v>3</v>
      </c>
      <c r="H222" s="5" t="s">
        <v>136</v>
      </c>
      <c r="I222" s="23">
        <f>IF(G222&lt;&gt;"",MAX(I$1:I221)+1,"")</f>
        <v>184</v>
      </c>
      <c r="J222" s="252" t="s">
        <v>241</v>
      </c>
      <c r="K222" s="253">
        <v>3</v>
      </c>
      <c r="L222" s="254" t="s">
        <v>39</v>
      </c>
      <c r="M222" s="255"/>
      <c r="N222" s="256" t="str">
        <f t="shared" si="517"/>
        <v/>
      </c>
      <c r="O222" s="252" t="s">
        <v>242</v>
      </c>
      <c r="P222" s="348" t="s">
        <v>37</v>
      </c>
      <c r="Q222" s="23"/>
      <c r="R222" s="46"/>
      <c r="S222" s="26">
        <f t="shared" si="524"/>
        <v>3</v>
      </c>
      <c r="T222" s="26">
        <f t="shared" si="530"/>
        <v>1</v>
      </c>
      <c r="U222" s="26">
        <f t="shared" si="526"/>
        <v>3</v>
      </c>
      <c r="V222" s="26"/>
      <c r="W222" s="26">
        <f t="shared" si="527"/>
        <v>0</v>
      </c>
      <c r="X222" s="26"/>
      <c r="Y222" s="26">
        <f t="shared" si="528"/>
        <v>3</v>
      </c>
      <c r="Z222" s="60"/>
      <c r="AA222" s="63"/>
      <c r="AB222" s="63"/>
      <c r="AC222" s="28" t="str">
        <f t="shared" si="493"/>
        <v/>
      </c>
      <c r="AD222" s="28"/>
      <c r="AE222" s="28" t="str">
        <f t="shared" si="494"/>
        <v/>
      </c>
      <c r="AF222" s="28"/>
      <c r="AG222" s="28" t="str">
        <f t="shared" si="495"/>
        <v/>
      </c>
      <c r="AH222" s="29"/>
      <c r="AI222" s="30"/>
      <c r="AJ222" s="28"/>
      <c r="AK222" s="28" t="str">
        <f t="shared" si="496"/>
        <v/>
      </c>
      <c r="AL222" s="28"/>
      <c r="AM222" s="28" t="str">
        <f t="shared" si="497"/>
        <v/>
      </c>
      <c r="AN222" s="28"/>
      <c r="AO222" s="28" t="str">
        <f t="shared" si="498"/>
        <v/>
      </c>
      <c r="AP222" s="29"/>
      <c r="AQ222" s="30"/>
      <c r="AR222" s="28"/>
      <c r="AS222" s="28">
        <f t="shared" si="499"/>
        <v>3</v>
      </c>
      <c r="AT222" s="28"/>
      <c r="AU222" s="28">
        <f t="shared" si="500"/>
        <v>0</v>
      </c>
      <c r="AV222" s="28"/>
      <c r="AW222" s="28">
        <f t="shared" si="501"/>
        <v>3</v>
      </c>
      <c r="AX222" s="29"/>
      <c r="AY222" s="30"/>
      <c r="AZ222" s="28"/>
      <c r="BA222" s="28" t="str">
        <f t="shared" si="502"/>
        <v/>
      </c>
      <c r="BB222" s="28"/>
      <c r="BC222" s="28" t="str">
        <f t="shared" si="503"/>
        <v/>
      </c>
      <c r="BD222" s="28"/>
      <c r="BE222" s="28" t="str">
        <f t="shared" si="504"/>
        <v/>
      </c>
      <c r="BF222" s="29"/>
      <c r="BG222" s="30"/>
      <c r="BH222" s="26"/>
      <c r="BI222" s="28" t="str">
        <f t="shared" si="505"/>
        <v/>
      </c>
      <c r="BJ222" s="28"/>
      <c r="BK222" s="28" t="str">
        <f t="shared" si="506"/>
        <v/>
      </c>
      <c r="BL222" s="28"/>
      <c r="BM222" s="28" t="str">
        <f t="shared" si="507"/>
        <v/>
      </c>
      <c r="BN222" s="29"/>
      <c r="BO222" s="30"/>
      <c r="BP222" s="26"/>
      <c r="BQ222" s="28" t="str">
        <f t="shared" si="508"/>
        <v/>
      </c>
      <c r="BR222" s="28"/>
      <c r="BS222" s="28" t="str">
        <f t="shared" si="509"/>
        <v/>
      </c>
      <c r="BT222" s="28"/>
      <c r="BU222" s="28" t="str">
        <f t="shared" si="510"/>
        <v/>
      </c>
      <c r="BV222" s="29"/>
      <c r="BW222" s="30"/>
      <c r="BX222" s="31"/>
      <c r="BY222" s="28" t="str">
        <f t="shared" si="511"/>
        <v/>
      </c>
      <c r="BZ222" s="28"/>
      <c r="CA222" s="28" t="str">
        <f t="shared" si="512"/>
        <v/>
      </c>
      <c r="CB222" s="28"/>
      <c r="CC222" s="28" t="str">
        <f t="shared" si="513"/>
        <v/>
      </c>
      <c r="CD222" s="29"/>
      <c r="CE222" s="25"/>
      <c r="CF222" s="25"/>
      <c r="CG222" s="28">
        <f t="shared" si="514"/>
        <v>3</v>
      </c>
      <c r="CH222" s="28"/>
      <c r="CI222" s="28">
        <f t="shared" si="515"/>
        <v>0</v>
      </c>
      <c r="CJ222" s="28"/>
      <c r="CK222" s="28">
        <f t="shared" si="516"/>
        <v>3</v>
      </c>
      <c r="CL222" s="29"/>
    </row>
    <row r="223" spans="1:90" ht="39" customHeight="1" x14ac:dyDescent="0.25">
      <c r="A223" s="2">
        <v>31</v>
      </c>
      <c r="B223" s="2" t="s">
        <v>28</v>
      </c>
      <c r="C223" s="21" t="str">
        <f t="shared" si="463"/>
        <v>6 - L'HEBERGEMENT</v>
      </c>
      <c r="D223" s="5" t="str">
        <f>J$158</f>
        <v>L'aspect général intérieur du locatif</v>
      </c>
      <c r="E223" s="1"/>
      <c r="F223" s="15"/>
      <c r="G223" s="20">
        <f t="shared" si="529"/>
        <v>3</v>
      </c>
      <c r="H223" s="5" t="s">
        <v>136</v>
      </c>
      <c r="I223" s="23">
        <f>IF(G223&lt;&gt;"",MAX(I$1:I222)+1,"")</f>
        <v>185</v>
      </c>
      <c r="J223" s="252" t="s">
        <v>302</v>
      </c>
      <c r="K223" s="253">
        <v>3</v>
      </c>
      <c r="L223" s="254" t="s">
        <v>39</v>
      </c>
      <c r="M223" s="255"/>
      <c r="N223" s="256" t="str">
        <f t="shared" si="517"/>
        <v/>
      </c>
      <c r="O223" s="252" t="s">
        <v>303</v>
      </c>
      <c r="P223" s="351" t="s">
        <v>37</v>
      </c>
      <c r="Q223" s="67"/>
      <c r="R223" s="1"/>
      <c r="S223" s="26">
        <f t="shared" si="524"/>
        <v>3</v>
      </c>
      <c r="T223" s="26">
        <f t="shared" si="530"/>
        <v>1</v>
      </c>
      <c r="U223" s="26">
        <f t="shared" si="526"/>
        <v>3</v>
      </c>
      <c r="V223" s="26"/>
      <c r="W223" s="26">
        <f t="shared" si="527"/>
        <v>0</v>
      </c>
      <c r="X223" s="26"/>
      <c r="Y223" s="26">
        <f t="shared" si="528"/>
        <v>3</v>
      </c>
      <c r="Z223" s="62"/>
      <c r="AA223" s="61"/>
      <c r="AB223" s="61"/>
      <c r="AC223" s="28" t="str">
        <f t="shared" si="493"/>
        <v/>
      </c>
      <c r="AD223" s="28"/>
      <c r="AE223" s="28" t="str">
        <f t="shared" si="494"/>
        <v/>
      </c>
      <c r="AF223" s="28"/>
      <c r="AG223" s="28" t="str">
        <f t="shared" si="495"/>
        <v/>
      </c>
      <c r="AH223" s="29"/>
      <c r="AI223" s="30"/>
      <c r="AJ223" s="28"/>
      <c r="AK223" s="28" t="str">
        <f t="shared" si="496"/>
        <v/>
      </c>
      <c r="AL223" s="28"/>
      <c r="AM223" s="28" t="str">
        <f t="shared" si="497"/>
        <v/>
      </c>
      <c r="AN223" s="28"/>
      <c r="AO223" s="28" t="str">
        <f t="shared" si="498"/>
        <v/>
      </c>
      <c r="AP223" s="29"/>
      <c r="AQ223" s="30"/>
      <c r="AR223" s="28"/>
      <c r="AS223" s="28">
        <f t="shared" si="499"/>
        <v>3</v>
      </c>
      <c r="AT223" s="28"/>
      <c r="AU223" s="28">
        <f t="shared" si="500"/>
        <v>0</v>
      </c>
      <c r="AV223" s="28"/>
      <c r="AW223" s="28">
        <f t="shared" si="501"/>
        <v>3</v>
      </c>
      <c r="AX223" s="29"/>
      <c r="AY223" s="30"/>
      <c r="AZ223" s="28"/>
      <c r="BA223" s="28" t="str">
        <f t="shared" si="502"/>
        <v/>
      </c>
      <c r="BB223" s="28"/>
      <c r="BC223" s="28" t="str">
        <f t="shared" si="503"/>
        <v/>
      </c>
      <c r="BD223" s="28"/>
      <c r="BE223" s="28" t="str">
        <f t="shared" si="504"/>
        <v/>
      </c>
      <c r="BF223" s="29"/>
      <c r="BG223" s="30"/>
      <c r="BH223" s="26"/>
      <c r="BI223" s="28" t="str">
        <f t="shared" si="505"/>
        <v/>
      </c>
      <c r="BJ223" s="28"/>
      <c r="BK223" s="28" t="str">
        <f t="shared" si="506"/>
        <v/>
      </c>
      <c r="BL223" s="28"/>
      <c r="BM223" s="28" t="str">
        <f t="shared" si="507"/>
        <v/>
      </c>
      <c r="BN223" s="29"/>
      <c r="BO223" s="30"/>
      <c r="BP223" s="26"/>
      <c r="BQ223" s="28">
        <f t="shared" si="508"/>
        <v>3</v>
      </c>
      <c r="BR223" s="28"/>
      <c r="BS223" s="28">
        <f t="shared" si="509"/>
        <v>0</v>
      </c>
      <c r="BT223" s="28"/>
      <c r="BU223" s="28">
        <f t="shared" si="510"/>
        <v>3</v>
      </c>
      <c r="BV223" s="29"/>
      <c r="BW223" s="30"/>
      <c r="BX223" s="31"/>
      <c r="BY223" s="28" t="str">
        <f t="shared" si="511"/>
        <v/>
      </c>
      <c r="BZ223" s="28"/>
      <c r="CA223" s="28" t="str">
        <f t="shared" si="512"/>
        <v/>
      </c>
      <c r="CB223" s="28"/>
      <c r="CC223" s="28" t="str">
        <f t="shared" si="513"/>
        <v/>
      </c>
      <c r="CD223" s="29"/>
      <c r="CE223" s="25"/>
      <c r="CF223" s="25"/>
      <c r="CG223" s="28" t="str">
        <f t="shared" si="514"/>
        <v/>
      </c>
      <c r="CH223" s="28"/>
      <c r="CI223" s="28" t="str">
        <f t="shared" si="515"/>
        <v/>
      </c>
      <c r="CJ223" s="28"/>
      <c r="CK223" s="28" t="str">
        <f t="shared" si="516"/>
        <v/>
      </c>
      <c r="CL223" s="29"/>
    </row>
    <row r="224" spans="1:90" ht="32.25" customHeight="1" x14ac:dyDescent="0.25">
      <c r="A224" s="20">
        <v>32</v>
      </c>
      <c r="B224" s="20" t="s">
        <v>28</v>
      </c>
      <c r="C224" s="21" t="str">
        <f t="shared" si="463"/>
        <v>6 - L'HEBERGEMENT</v>
      </c>
      <c r="D224" s="5" t="str">
        <f>J$158</f>
        <v>L'aspect général intérieur du locatif</v>
      </c>
      <c r="E224" s="46"/>
      <c r="F224" s="15"/>
      <c r="G224" s="20">
        <f t="shared" si="529"/>
        <v>3</v>
      </c>
      <c r="H224" s="5" t="s">
        <v>136</v>
      </c>
      <c r="I224" s="23">
        <f>IF(G224&lt;&gt;"",MAX(I$1:I223)+1,"")</f>
        <v>186</v>
      </c>
      <c r="J224" s="252" t="s">
        <v>304</v>
      </c>
      <c r="K224" s="253">
        <v>3</v>
      </c>
      <c r="L224" s="254" t="s">
        <v>39</v>
      </c>
      <c r="M224" s="255"/>
      <c r="N224" s="256" t="str">
        <f t="shared" si="517"/>
        <v/>
      </c>
      <c r="O224" s="252" t="s">
        <v>303</v>
      </c>
      <c r="P224" s="351" t="s">
        <v>37</v>
      </c>
      <c r="Q224" s="23"/>
      <c r="R224" s="46"/>
      <c r="S224" s="26">
        <f t="shared" si="524"/>
        <v>3</v>
      </c>
      <c r="T224" s="26">
        <f t="shared" si="530"/>
        <v>1</v>
      </c>
      <c r="U224" s="26">
        <f t="shared" si="526"/>
        <v>3</v>
      </c>
      <c r="V224" s="26"/>
      <c r="W224" s="26">
        <f t="shared" si="527"/>
        <v>0</v>
      </c>
      <c r="X224" s="26"/>
      <c r="Y224" s="26">
        <f t="shared" si="528"/>
        <v>3</v>
      </c>
      <c r="Z224" s="26"/>
      <c r="AA224" s="27"/>
      <c r="AB224" s="27"/>
      <c r="AC224" s="28" t="str">
        <f t="shared" si="493"/>
        <v/>
      </c>
      <c r="AD224" s="28"/>
      <c r="AE224" s="28" t="str">
        <f t="shared" si="494"/>
        <v/>
      </c>
      <c r="AF224" s="28"/>
      <c r="AG224" s="28" t="str">
        <f t="shared" si="495"/>
        <v/>
      </c>
      <c r="AH224" s="29"/>
      <c r="AI224" s="30"/>
      <c r="AJ224" s="28"/>
      <c r="AK224" s="28" t="str">
        <f t="shared" si="496"/>
        <v/>
      </c>
      <c r="AL224" s="28"/>
      <c r="AM224" s="28" t="str">
        <f t="shared" si="497"/>
        <v/>
      </c>
      <c r="AN224" s="28"/>
      <c r="AO224" s="28" t="str">
        <f t="shared" si="498"/>
        <v/>
      </c>
      <c r="AP224" s="29"/>
      <c r="AQ224" s="30"/>
      <c r="AR224" s="28"/>
      <c r="AS224" s="28">
        <f t="shared" si="499"/>
        <v>3</v>
      </c>
      <c r="AT224" s="28"/>
      <c r="AU224" s="28">
        <f t="shared" si="500"/>
        <v>0</v>
      </c>
      <c r="AV224" s="28"/>
      <c r="AW224" s="28">
        <f t="shared" si="501"/>
        <v>3</v>
      </c>
      <c r="AX224" s="29"/>
      <c r="AY224" s="30"/>
      <c r="AZ224" s="28"/>
      <c r="BA224" s="28" t="str">
        <f t="shared" si="502"/>
        <v/>
      </c>
      <c r="BB224" s="28"/>
      <c r="BC224" s="28" t="str">
        <f t="shared" si="503"/>
        <v/>
      </c>
      <c r="BD224" s="28"/>
      <c r="BE224" s="28" t="str">
        <f t="shared" si="504"/>
        <v/>
      </c>
      <c r="BF224" s="29"/>
      <c r="BG224" s="30"/>
      <c r="BH224" s="26"/>
      <c r="BI224" s="28" t="str">
        <f t="shared" si="505"/>
        <v/>
      </c>
      <c r="BJ224" s="28"/>
      <c r="BK224" s="28" t="str">
        <f t="shared" si="506"/>
        <v/>
      </c>
      <c r="BL224" s="28"/>
      <c r="BM224" s="28" t="str">
        <f t="shared" si="507"/>
        <v/>
      </c>
      <c r="BN224" s="29"/>
      <c r="BO224" s="30"/>
      <c r="BP224" s="26"/>
      <c r="BQ224" s="28" t="str">
        <f t="shared" si="508"/>
        <v/>
      </c>
      <c r="BR224" s="28"/>
      <c r="BS224" s="28" t="str">
        <f t="shared" si="509"/>
        <v/>
      </c>
      <c r="BT224" s="28"/>
      <c r="BU224" s="28" t="str">
        <f t="shared" si="510"/>
        <v/>
      </c>
      <c r="BV224" s="29"/>
      <c r="BW224" s="30"/>
      <c r="BX224" s="31"/>
      <c r="BY224" s="28">
        <f t="shared" si="511"/>
        <v>3</v>
      </c>
      <c r="BZ224" s="28"/>
      <c r="CA224" s="28">
        <f t="shared" si="512"/>
        <v>0</v>
      </c>
      <c r="CB224" s="28"/>
      <c r="CC224" s="28">
        <f t="shared" si="513"/>
        <v>3</v>
      </c>
      <c r="CD224" s="29"/>
      <c r="CE224" s="25"/>
      <c r="CF224" s="25"/>
      <c r="CG224" s="28" t="str">
        <f t="shared" si="514"/>
        <v/>
      </c>
      <c r="CH224" s="28"/>
      <c r="CI224" s="28" t="str">
        <f t="shared" si="515"/>
        <v/>
      </c>
      <c r="CJ224" s="28"/>
      <c r="CK224" s="28" t="str">
        <f t="shared" si="516"/>
        <v/>
      </c>
      <c r="CL224" s="29"/>
    </row>
    <row r="225" spans="1:90" ht="36.75" customHeight="1" x14ac:dyDescent="0.25">
      <c r="A225" s="20">
        <v>33</v>
      </c>
      <c r="B225" s="20" t="s">
        <v>28</v>
      </c>
      <c r="C225" s="21" t="str">
        <f t="shared" si="463"/>
        <v>6 - L'HEBERGEMENT</v>
      </c>
      <c r="D225" s="5" t="str">
        <f>J$171</f>
        <v>Le couchage du locatif</v>
      </c>
      <c r="E225" s="46"/>
      <c r="F225" s="15"/>
      <c r="G225" s="20">
        <f t="shared" si="529"/>
        <v>3</v>
      </c>
      <c r="H225" s="5" t="s">
        <v>136</v>
      </c>
      <c r="I225" s="23">
        <f>IF(G225&lt;&gt;"",MAX(I$1:I224)+1,"")</f>
        <v>187</v>
      </c>
      <c r="J225" s="252" t="s">
        <v>256</v>
      </c>
      <c r="K225" s="253">
        <v>3</v>
      </c>
      <c r="L225" s="254" t="s">
        <v>39</v>
      </c>
      <c r="M225" s="255"/>
      <c r="N225" s="256" t="str">
        <f t="shared" si="517"/>
        <v/>
      </c>
      <c r="O225" s="252" t="s">
        <v>257</v>
      </c>
      <c r="P225" s="348" t="s">
        <v>37</v>
      </c>
      <c r="Q225" s="23"/>
      <c r="R225" s="46"/>
      <c r="S225" s="26">
        <f t="shared" si="524"/>
        <v>3</v>
      </c>
      <c r="T225" s="26">
        <f t="shared" si="530"/>
        <v>1</v>
      </c>
      <c r="U225" s="26">
        <f t="shared" si="526"/>
        <v>3</v>
      </c>
      <c r="V225" s="26"/>
      <c r="W225" s="26">
        <f t="shared" si="527"/>
        <v>0</v>
      </c>
      <c r="X225" s="26"/>
      <c r="Y225" s="26">
        <f t="shared" si="528"/>
        <v>3</v>
      </c>
      <c r="Z225" s="26"/>
      <c r="AA225" s="27"/>
      <c r="AB225" s="27"/>
      <c r="AC225" s="28" t="str">
        <f t="shared" si="493"/>
        <v/>
      </c>
      <c r="AD225" s="28"/>
      <c r="AE225" s="28" t="str">
        <f t="shared" si="494"/>
        <v/>
      </c>
      <c r="AF225" s="28"/>
      <c r="AG225" s="28" t="str">
        <f t="shared" si="495"/>
        <v/>
      </c>
      <c r="AH225" s="29"/>
      <c r="AI225" s="30"/>
      <c r="AJ225" s="28"/>
      <c r="AK225" s="28" t="str">
        <f t="shared" si="496"/>
        <v/>
      </c>
      <c r="AL225" s="28"/>
      <c r="AM225" s="28" t="str">
        <f t="shared" si="497"/>
        <v/>
      </c>
      <c r="AN225" s="28"/>
      <c r="AO225" s="28" t="str">
        <f t="shared" si="498"/>
        <v/>
      </c>
      <c r="AP225" s="29"/>
      <c r="AQ225" s="30"/>
      <c r="AR225" s="28"/>
      <c r="AS225" s="28">
        <f t="shared" si="499"/>
        <v>3</v>
      </c>
      <c r="AT225" s="28"/>
      <c r="AU225" s="28">
        <f t="shared" si="500"/>
        <v>0</v>
      </c>
      <c r="AV225" s="28"/>
      <c r="AW225" s="28">
        <f t="shared" si="501"/>
        <v>3</v>
      </c>
      <c r="AX225" s="29"/>
      <c r="AY225" s="30"/>
      <c r="AZ225" s="28"/>
      <c r="BA225" s="28" t="str">
        <f t="shared" si="502"/>
        <v/>
      </c>
      <c r="BB225" s="28"/>
      <c r="BC225" s="28" t="str">
        <f t="shared" si="503"/>
        <v/>
      </c>
      <c r="BD225" s="28"/>
      <c r="BE225" s="28" t="str">
        <f t="shared" si="504"/>
        <v/>
      </c>
      <c r="BF225" s="29"/>
      <c r="BG225" s="30"/>
      <c r="BH225" s="26"/>
      <c r="BI225" s="28" t="str">
        <f t="shared" si="505"/>
        <v/>
      </c>
      <c r="BJ225" s="28"/>
      <c r="BK225" s="28" t="str">
        <f t="shared" si="506"/>
        <v/>
      </c>
      <c r="BL225" s="28"/>
      <c r="BM225" s="28" t="str">
        <f t="shared" si="507"/>
        <v/>
      </c>
      <c r="BN225" s="29"/>
      <c r="BO225" s="30"/>
      <c r="BP225" s="26"/>
      <c r="BQ225" s="28" t="str">
        <f t="shared" si="508"/>
        <v/>
      </c>
      <c r="BR225" s="28"/>
      <c r="BS225" s="28" t="str">
        <f t="shared" si="509"/>
        <v/>
      </c>
      <c r="BT225" s="28"/>
      <c r="BU225" s="28" t="str">
        <f t="shared" si="510"/>
        <v/>
      </c>
      <c r="BV225" s="29"/>
      <c r="BW225" s="30"/>
      <c r="BX225" s="31"/>
      <c r="BY225" s="28" t="str">
        <f t="shared" si="511"/>
        <v/>
      </c>
      <c r="BZ225" s="28"/>
      <c r="CA225" s="28" t="str">
        <f t="shared" si="512"/>
        <v/>
      </c>
      <c r="CB225" s="28"/>
      <c r="CC225" s="28" t="str">
        <f t="shared" si="513"/>
        <v/>
      </c>
      <c r="CD225" s="29"/>
      <c r="CE225" s="25"/>
      <c r="CF225" s="25"/>
      <c r="CG225" s="28">
        <f t="shared" si="514"/>
        <v>3</v>
      </c>
      <c r="CH225" s="28"/>
      <c r="CI225" s="28">
        <f t="shared" si="515"/>
        <v>0</v>
      </c>
      <c r="CJ225" s="28"/>
      <c r="CK225" s="28">
        <f t="shared" si="516"/>
        <v>3</v>
      </c>
      <c r="CL225" s="29"/>
    </row>
    <row r="226" spans="1:90" ht="32.25" customHeight="1" x14ac:dyDescent="0.25">
      <c r="A226" s="2">
        <v>31</v>
      </c>
      <c r="B226" s="2" t="s">
        <v>28</v>
      </c>
      <c r="C226" s="21" t="str">
        <f t="shared" si="463"/>
        <v>6 - L'HEBERGEMENT</v>
      </c>
      <c r="D226" s="5" t="str">
        <f>J$158</f>
        <v>L'aspect général intérieur du locatif</v>
      </c>
      <c r="E226" s="1"/>
      <c r="F226" s="15"/>
      <c r="G226" s="20">
        <f t="shared" si="529"/>
        <v>3</v>
      </c>
      <c r="H226" s="5" t="s">
        <v>136</v>
      </c>
      <c r="I226" s="23">
        <f>IF(G226&lt;&gt;"",MAX(I$1:I225)+1,"")</f>
        <v>188</v>
      </c>
      <c r="J226" s="252" t="s">
        <v>305</v>
      </c>
      <c r="K226" s="253">
        <v>3</v>
      </c>
      <c r="L226" s="254" t="s">
        <v>39</v>
      </c>
      <c r="M226" s="255"/>
      <c r="N226" s="256" t="str">
        <f t="shared" si="517"/>
        <v/>
      </c>
      <c r="O226" s="252" t="s">
        <v>303</v>
      </c>
      <c r="P226" s="351" t="s">
        <v>37</v>
      </c>
      <c r="Q226" s="67"/>
      <c r="R226" s="1"/>
      <c r="S226" s="26">
        <f t="shared" si="524"/>
        <v>3</v>
      </c>
      <c r="T226" s="26">
        <f t="shared" si="530"/>
        <v>1</v>
      </c>
      <c r="U226" s="26">
        <f t="shared" si="526"/>
        <v>3</v>
      </c>
      <c r="V226" s="26"/>
      <c r="W226" s="26">
        <f t="shared" si="527"/>
        <v>0</v>
      </c>
      <c r="X226" s="26"/>
      <c r="Y226" s="26">
        <f t="shared" si="528"/>
        <v>3</v>
      </c>
      <c r="Z226" s="62"/>
      <c r="AA226" s="61"/>
      <c r="AB226" s="61"/>
      <c r="AC226" s="28" t="str">
        <f t="shared" si="493"/>
        <v/>
      </c>
      <c r="AD226" s="28"/>
      <c r="AE226" s="28" t="str">
        <f t="shared" si="494"/>
        <v/>
      </c>
      <c r="AF226" s="28"/>
      <c r="AG226" s="28" t="str">
        <f t="shared" si="495"/>
        <v/>
      </c>
      <c r="AH226" s="29"/>
      <c r="AI226" s="30"/>
      <c r="AJ226" s="28"/>
      <c r="AK226" s="28" t="str">
        <f t="shared" si="496"/>
        <v/>
      </c>
      <c r="AL226" s="28"/>
      <c r="AM226" s="28" t="str">
        <f t="shared" si="497"/>
        <v/>
      </c>
      <c r="AN226" s="28"/>
      <c r="AO226" s="28" t="str">
        <f t="shared" si="498"/>
        <v/>
      </c>
      <c r="AP226" s="29"/>
      <c r="AQ226" s="30"/>
      <c r="AR226" s="28"/>
      <c r="AS226" s="28">
        <f t="shared" si="499"/>
        <v>3</v>
      </c>
      <c r="AT226" s="28"/>
      <c r="AU226" s="28">
        <f t="shared" si="500"/>
        <v>0</v>
      </c>
      <c r="AV226" s="28"/>
      <c r="AW226" s="28">
        <f t="shared" si="501"/>
        <v>3</v>
      </c>
      <c r="AX226" s="29"/>
      <c r="AY226" s="30"/>
      <c r="AZ226" s="28"/>
      <c r="BA226" s="28" t="str">
        <f t="shared" si="502"/>
        <v/>
      </c>
      <c r="BB226" s="28"/>
      <c r="BC226" s="28" t="str">
        <f t="shared" si="503"/>
        <v/>
      </c>
      <c r="BD226" s="28"/>
      <c r="BE226" s="28" t="str">
        <f t="shared" si="504"/>
        <v/>
      </c>
      <c r="BF226" s="29"/>
      <c r="BG226" s="30"/>
      <c r="BH226" s="26"/>
      <c r="BI226" s="28" t="str">
        <f t="shared" si="505"/>
        <v/>
      </c>
      <c r="BJ226" s="28"/>
      <c r="BK226" s="28" t="str">
        <f t="shared" si="506"/>
        <v/>
      </c>
      <c r="BL226" s="28"/>
      <c r="BM226" s="28" t="str">
        <f t="shared" si="507"/>
        <v/>
      </c>
      <c r="BN226" s="29"/>
      <c r="BO226" s="30"/>
      <c r="BP226" s="26"/>
      <c r="BQ226" s="28">
        <f t="shared" si="508"/>
        <v>3</v>
      </c>
      <c r="BR226" s="28"/>
      <c r="BS226" s="28">
        <f t="shared" si="509"/>
        <v>0</v>
      </c>
      <c r="BT226" s="28"/>
      <c r="BU226" s="28">
        <f t="shared" si="510"/>
        <v>3</v>
      </c>
      <c r="BV226" s="29"/>
      <c r="BW226" s="30"/>
      <c r="BX226" s="31"/>
      <c r="BY226" s="28" t="str">
        <f t="shared" si="511"/>
        <v/>
      </c>
      <c r="BZ226" s="28"/>
      <c r="CA226" s="28" t="str">
        <f t="shared" si="512"/>
        <v/>
      </c>
      <c r="CB226" s="28"/>
      <c r="CC226" s="28" t="str">
        <f t="shared" si="513"/>
        <v/>
      </c>
      <c r="CD226" s="29"/>
      <c r="CE226" s="25"/>
      <c r="CF226" s="25"/>
      <c r="CG226" s="28" t="str">
        <f t="shared" si="514"/>
        <v/>
      </c>
      <c r="CH226" s="28"/>
      <c r="CI226" s="28" t="str">
        <f t="shared" si="515"/>
        <v/>
      </c>
      <c r="CJ226" s="28"/>
      <c r="CK226" s="28" t="str">
        <f t="shared" si="516"/>
        <v/>
      </c>
      <c r="CL226" s="29"/>
    </row>
    <row r="227" spans="1:90" ht="36" customHeight="1" x14ac:dyDescent="0.25">
      <c r="A227" s="20">
        <v>31</v>
      </c>
      <c r="B227" s="20" t="s">
        <v>28</v>
      </c>
      <c r="C227" s="21" t="str">
        <f t="shared" si="463"/>
        <v>6 - L'HEBERGEMENT</v>
      </c>
      <c r="D227" s="5" t="str">
        <f>J$158</f>
        <v>L'aspect général intérieur du locatif</v>
      </c>
      <c r="E227" s="46"/>
      <c r="F227" s="15"/>
      <c r="G227" s="20">
        <f t="shared" si="529"/>
        <v>3</v>
      </c>
      <c r="H227" s="5" t="s">
        <v>136</v>
      </c>
      <c r="I227" s="23">
        <f>IF(G227&lt;&gt;"",MAX(I$1:I226)+1,"")</f>
        <v>189</v>
      </c>
      <c r="J227" s="247" t="s">
        <v>305</v>
      </c>
      <c r="K227" s="248">
        <v>3</v>
      </c>
      <c r="L227" s="249" t="s">
        <v>39</v>
      </c>
      <c r="M227" s="250"/>
      <c r="N227" s="251" t="str">
        <f t="shared" si="517"/>
        <v/>
      </c>
      <c r="O227" s="247" t="s">
        <v>303</v>
      </c>
      <c r="P227" s="351" t="s">
        <v>37</v>
      </c>
      <c r="Q227" s="23"/>
      <c r="R227" s="46"/>
      <c r="S227" s="26">
        <f t="shared" si="524"/>
        <v>3</v>
      </c>
      <c r="T227" s="26">
        <f t="shared" si="530"/>
        <v>1</v>
      </c>
      <c r="U227" s="26">
        <f t="shared" si="526"/>
        <v>3</v>
      </c>
      <c r="V227" s="26"/>
      <c r="W227" s="26">
        <f t="shared" si="527"/>
        <v>0</v>
      </c>
      <c r="X227" s="26"/>
      <c r="Y227" s="26">
        <f t="shared" si="528"/>
        <v>3</v>
      </c>
      <c r="Z227" s="26"/>
      <c r="AA227" s="27"/>
      <c r="AB227" s="27"/>
      <c r="AC227" s="28" t="str">
        <f t="shared" si="493"/>
        <v/>
      </c>
      <c r="AD227" s="28"/>
      <c r="AE227" s="28" t="str">
        <f t="shared" si="494"/>
        <v/>
      </c>
      <c r="AF227" s="28"/>
      <c r="AG227" s="28" t="str">
        <f t="shared" si="495"/>
        <v/>
      </c>
      <c r="AH227" s="29"/>
      <c r="AI227" s="30"/>
      <c r="AJ227" s="28"/>
      <c r="AK227" s="28" t="str">
        <f t="shared" si="496"/>
        <v/>
      </c>
      <c r="AL227" s="28"/>
      <c r="AM227" s="28" t="str">
        <f t="shared" si="497"/>
        <v/>
      </c>
      <c r="AN227" s="28"/>
      <c r="AO227" s="28" t="str">
        <f t="shared" si="498"/>
        <v/>
      </c>
      <c r="AP227" s="29"/>
      <c r="AQ227" s="30"/>
      <c r="AR227" s="28"/>
      <c r="AS227" s="28">
        <f t="shared" si="499"/>
        <v>3</v>
      </c>
      <c r="AT227" s="28"/>
      <c r="AU227" s="28">
        <f t="shared" si="500"/>
        <v>0</v>
      </c>
      <c r="AV227" s="28"/>
      <c r="AW227" s="28">
        <f t="shared" si="501"/>
        <v>3</v>
      </c>
      <c r="AX227" s="29"/>
      <c r="AY227" s="30"/>
      <c r="AZ227" s="28"/>
      <c r="BA227" s="28" t="str">
        <f t="shared" si="502"/>
        <v/>
      </c>
      <c r="BB227" s="28"/>
      <c r="BC227" s="28" t="str">
        <f t="shared" si="503"/>
        <v/>
      </c>
      <c r="BD227" s="28"/>
      <c r="BE227" s="28" t="str">
        <f t="shared" si="504"/>
        <v/>
      </c>
      <c r="BF227" s="29"/>
      <c r="BG227" s="30"/>
      <c r="BH227" s="26"/>
      <c r="BI227" s="28" t="str">
        <f t="shared" si="505"/>
        <v/>
      </c>
      <c r="BJ227" s="28"/>
      <c r="BK227" s="28" t="str">
        <f t="shared" si="506"/>
        <v/>
      </c>
      <c r="BL227" s="28"/>
      <c r="BM227" s="28" t="str">
        <f t="shared" si="507"/>
        <v/>
      </c>
      <c r="BN227" s="29"/>
      <c r="BO227" s="30"/>
      <c r="BP227" s="26"/>
      <c r="BQ227" s="28">
        <f t="shared" si="508"/>
        <v>3</v>
      </c>
      <c r="BR227" s="28"/>
      <c r="BS227" s="28">
        <f t="shared" si="509"/>
        <v>0</v>
      </c>
      <c r="BT227" s="28"/>
      <c r="BU227" s="28">
        <f t="shared" si="510"/>
        <v>3</v>
      </c>
      <c r="BV227" s="29"/>
      <c r="BW227" s="30"/>
      <c r="BX227" s="31"/>
      <c r="BY227" s="28" t="str">
        <f t="shared" si="511"/>
        <v/>
      </c>
      <c r="BZ227" s="28"/>
      <c r="CA227" s="28" t="str">
        <f t="shared" si="512"/>
        <v/>
      </c>
      <c r="CB227" s="28"/>
      <c r="CC227" s="28" t="str">
        <f t="shared" si="513"/>
        <v/>
      </c>
      <c r="CD227" s="29"/>
      <c r="CE227" s="25"/>
      <c r="CF227" s="25"/>
      <c r="CG227" s="28" t="str">
        <f t="shared" si="514"/>
        <v/>
      </c>
      <c r="CH227" s="28"/>
      <c r="CI227" s="28" t="str">
        <f t="shared" si="515"/>
        <v/>
      </c>
      <c r="CJ227" s="28"/>
      <c r="CK227" s="28" t="str">
        <f t="shared" si="516"/>
        <v/>
      </c>
      <c r="CL227" s="29"/>
    </row>
    <row r="228" spans="1:90" s="237" customFormat="1" ht="45" customHeight="1" x14ac:dyDescent="0.25">
      <c r="A228" s="46"/>
      <c r="B228" s="20"/>
      <c r="C228" s="4" t="str">
        <f>J$387</f>
        <v>11 - LA SUPERETTE (si existante)</v>
      </c>
      <c r="D228" s="99"/>
      <c r="E228" s="20"/>
      <c r="F228" s="20"/>
      <c r="G228" s="20"/>
      <c r="H228" s="46"/>
      <c r="I228" s="23" t="str">
        <f>IF(G228&lt;&gt;"",MAX(I$1:I227)+1,"")</f>
        <v/>
      </c>
      <c r="J228" s="334" t="s">
        <v>677</v>
      </c>
      <c r="K228" s="335" t="s">
        <v>2</v>
      </c>
      <c r="L228" s="333" t="s">
        <v>3</v>
      </c>
      <c r="M228" s="330" t="s">
        <v>656</v>
      </c>
      <c r="N228" s="51" t="str">
        <f t="shared" si="517"/>
        <v/>
      </c>
      <c r="O228" s="331" t="s">
        <v>4</v>
      </c>
      <c r="P228" s="349" t="s">
        <v>778</v>
      </c>
      <c r="Q228" s="44"/>
      <c r="R228" s="25"/>
      <c r="S228" s="63"/>
      <c r="T228" s="63"/>
      <c r="U228" s="63"/>
      <c r="V228" s="26">
        <f>SUM(U141:U227)</f>
        <v>232</v>
      </c>
      <c r="W228" s="31"/>
      <c r="X228" s="26">
        <f>SUM(W141:W227)</f>
        <v>0</v>
      </c>
      <c r="Y228" s="31"/>
      <c r="Z228" s="26">
        <f>SUM(Y141:Y227)</f>
        <v>232</v>
      </c>
      <c r="AA228" s="27">
        <f>V228/Z228</f>
        <v>1</v>
      </c>
      <c r="AB228" s="63"/>
      <c r="AC228" s="28" t="str">
        <f t="shared" si="493"/>
        <v/>
      </c>
      <c r="AD228" s="28"/>
      <c r="AE228" s="28" t="str">
        <f t="shared" si="494"/>
        <v/>
      </c>
      <c r="AF228" s="28"/>
      <c r="AG228" s="28" t="str">
        <f t="shared" si="495"/>
        <v/>
      </c>
      <c r="AH228" s="29"/>
      <c r="AI228" s="30"/>
      <c r="AJ228" s="28"/>
      <c r="AK228" s="28" t="str">
        <f t="shared" si="496"/>
        <v/>
      </c>
      <c r="AL228" s="28"/>
      <c r="AM228" s="28" t="str">
        <f t="shared" si="497"/>
        <v/>
      </c>
      <c r="AN228" s="28"/>
      <c r="AO228" s="28" t="str">
        <f t="shared" si="498"/>
        <v/>
      </c>
      <c r="AP228" s="29"/>
      <c r="AQ228" s="30"/>
      <c r="AR228" s="28"/>
      <c r="AS228" s="28" t="str">
        <f t="shared" si="499"/>
        <v/>
      </c>
      <c r="AT228" s="28"/>
      <c r="AU228" s="28" t="str">
        <f t="shared" si="500"/>
        <v/>
      </c>
      <c r="AV228" s="28"/>
      <c r="AW228" s="28" t="str">
        <f t="shared" si="501"/>
        <v/>
      </c>
      <c r="AX228" s="29"/>
      <c r="AY228" s="30"/>
      <c r="AZ228" s="28"/>
      <c r="BA228" s="28" t="str">
        <f t="shared" si="502"/>
        <v/>
      </c>
      <c r="BB228" s="28"/>
      <c r="BC228" s="28" t="str">
        <f t="shared" si="503"/>
        <v/>
      </c>
      <c r="BD228" s="28"/>
      <c r="BE228" s="28" t="str">
        <f t="shared" si="504"/>
        <v/>
      </c>
      <c r="BF228" s="29"/>
      <c r="BG228" s="30"/>
      <c r="BH228" s="26"/>
      <c r="BI228" s="28" t="str">
        <f t="shared" si="505"/>
        <v/>
      </c>
      <c r="BJ228" s="28"/>
      <c r="BK228" s="28" t="str">
        <f t="shared" si="506"/>
        <v/>
      </c>
      <c r="BL228" s="28"/>
      <c r="BM228" s="28" t="str">
        <f t="shared" si="507"/>
        <v/>
      </c>
      <c r="BN228" s="29"/>
      <c r="BO228" s="30"/>
      <c r="BP228" s="26"/>
      <c r="BQ228" s="28" t="str">
        <f t="shared" si="508"/>
        <v/>
      </c>
      <c r="BR228" s="28"/>
      <c r="BS228" s="28" t="str">
        <f t="shared" si="509"/>
        <v/>
      </c>
      <c r="BT228" s="28"/>
      <c r="BU228" s="28" t="str">
        <f t="shared" si="510"/>
        <v/>
      </c>
      <c r="BV228" s="29"/>
      <c r="BW228" s="30"/>
      <c r="BX228" s="31"/>
      <c r="BY228" s="28" t="str">
        <f t="shared" si="511"/>
        <v/>
      </c>
      <c r="BZ228" s="28"/>
      <c r="CA228" s="28" t="str">
        <f t="shared" si="512"/>
        <v/>
      </c>
      <c r="CB228" s="28"/>
      <c r="CC228" s="28" t="str">
        <f t="shared" si="513"/>
        <v/>
      </c>
      <c r="CD228" s="29"/>
      <c r="CE228" s="25"/>
      <c r="CF228" s="25"/>
      <c r="CG228" s="28" t="str">
        <f t="shared" si="514"/>
        <v/>
      </c>
      <c r="CH228" s="28"/>
      <c r="CI228" s="28" t="str">
        <f t="shared" si="515"/>
        <v/>
      </c>
      <c r="CJ228" s="28"/>
      <c r="CK228" s="28" t="str">
        <f t="shared" si="516"/>
        <v/>
      </c>
      <c r="CL228" s="29"/>
    </row>
    <row r="229" spans="1:90" s="238" customFormat="1" ht="27" customHeight="1" x14ac:dyDescent="0.25">
      <c r="A229" s="1"/>
      <c r="B229" s="2"/>
      <c r="C229" s="3" t="str">
        <f>J$387</f>
        <v>11 - LA SUPERETTE (si existante)</v>
      </c>
      <c r="D229" s="99" t="str">
        <f>J$388</f>
        <v>L'espace de vente</v>
      </c>
      <c r="E229" s="2"/>
      <c r="F229" s="2"/>
      <c r="G229" s="20"/>
      <c r="H229" s="87"/>
      <c r="I229" s="67" t="str">
        <f>IF(G229&lt;&gt;"",MAX(I$1:I228)+1,"")</f>
        <v/>
      </c>
      <c r="J229" s="71" t="s">
        <v>628</v>
      </c>
      <c r="K229" s="67"/>
      <c r="L229" s="319"/>
      <c r="M229" s="375"/>
      <c r="N229" s="89"/>
      <c r="O229" s="71" t="s">
        <v>657</v>
      </c>
      <c r="P229" s="354" t="s">
        <v>379</v>
      </c>
      <c r="Q229" s="64"/>
      <c r="R229" s="41"/>
      <c r="S229" s="61"/>
      <c r="T229" s="61"/>
      <c r="U229" s="61"/>
      <c r="V229" s="62"/>
      <c r="W229" s="61"/>
      <c r="X229" s="62"/>
      <c r="Y229" s="61"/>
      <c r="Z229" s="62"/>
      <c r="AA229" s="62"/>
      <c r="AB229" s="61"/>
      <c r="AC229" s="39" t="str">
        <f t="shared" ref="AC229:AC269" si="531">IF(G229=1,U229,"")</f>
        <v/>
      </c>
      <c r="AD229" s="39"/>
      <c r="AE229" s="39" t="str">
        <f t="shared" ref="AE229:AE269" si="532">IF(G229=1,W229,"")</f>
        <v/>
      </c>
      <c r="AF229" s="39"/>
      <c r="AG229" s="39" t="str">
        <f t="shared" ref="AG229:AG269" si="533">IF(G229=1,Y229,"")</f>
        <v/>
      </c>
      <c r="AH229" s="37"/>
      <c r="AI229" s="38"/>
      <c r="AJ229" s="39"/>
      <c r="AK229" s="39" t="str">
        <f t="shared" ref="AK229:AK269" si="534">IF(G229=2,U229,"")</f>
        <v/>
      </c>
      <c r="AL229" s="39"/>
      <c r="AM229" s="39" t="str">
        <f t="shared" ref="AM229:AM269" si="535">IF(G229=2,W229,"")</f>
        <v/>
      </c>
      <c r="AN229" s="39"/>
      <c r="AO229" s="39" t="str">
        <f t="shared" ref="AO229:AO269" si="536">IF(G229=2,Y229,"")</f>
        <v/>
      </c>
      <c r="AP229" s="37"/>
      <c r="AQ229" s="38"/>
      <c r="AR229" s="39"/>
      <c r="AS229" s="39" t="str">
        <f t="shared" ref="AS229:AS269" si="537">IF(G229=3,U229,"")</f>
        <v/>
      </c>
      <c r="AT229" s="39"/>
      <c r="AU229" s="39" t="str">
        <f t="shared" ref="AU229:AU269" si="538">IF(G229=3,W229,"")</f>
        <v/>
      </c>
      <c r="AV229" s="39"/>
      <c r="AW229" s="39" t="str">
        <f t="shared" ref="AW229:AW269" si="539">IF(G229=3,Y229,"")</f>
        <v/>
      </c>
      <c r="AX229" s="37"/>
      <c r="AY229" s="38"/>
      <c r="AZ229" s="39"/>
      <c r="BA229" s="39" t="str">
        <f t="shared" ref="BA229:BA269" si="540">IF(G229=4,U229,"")</f>
        <v/>
      </c>
      <c r="BB229" s="39"/>
      <c r="BC229" s="39" t="str">
        <f t="shared" ref="BC229:BC269" si="541">IF(G229=4,W229,"")</f>
        <v/>
      </c>
      <c r="BD229" s="39"/>
      <c r="BE229" s="39" t="str">
        <f t="shared" ref="BE229:BE269" si="542">IF(G229=4,Y229,"")</f>
        <v/>
      </c>
      <c r="BF229" s="37"/>
      <c r="BG229" s="38"/>
      <c r="BH229" s="34"/>
      <c r="BI229" s="39" t="str">
        <f t="shared" ref="BI229:BI269" si="543">IF(G229=5,U229,"")</f>
        <v/>
      </c>
      <c r="BJ229" s="39"/>
      <c r="BK229" s="39" t="str">
        <f t="shared" ref="BK229:BK269" si="544">IF(G229=5,W229,"")</f>
        <v/>
      </c>
      <c r="BL229" s="39"/>
      <c r="BM229" s="39" t="str">
        <f t="shared" ref="BM229:BM269" si="545">IF(G229=5,Y229,"")</f>
        <v/>
      </c>
      <c r="BN229" s="37"/>
      <c r="BO229" s="38"/>
      <c r="BP229" s="34"/>
      <c r="BQ229" s="39" t="str">
        <f t="shared" ref="BQ229:BQ269" si="546">IF(A229=31,U229,"")</f>
        <v/>
      </c>
      <c r="BR229" s="39"/>
      <c r="BS229" s="39" t="str">
        <f t="shared" ref="BS229:BS269" si="547">IF(A229=31,W229,"")</f>
        <v/>
      </c>
      <c r="BT229" s="39"/>
      <c r="BU229" s="39" t="str">
        <f t="shared" ref="BU229:BU269" si="548">IF(A229=31,Y229,"")</f>
        <v/>
      </c>
      <c r="BV229" s="37"/>
      <c r="BW229" s="38"/>
      <c r="BX229" s="40"/>
      <c r="BY229" s="39" t="str">
        <f t="shared" ref="BY229:BY269" si="549">IF(A229=32,U229,"")</f>
        <v/>
      </c>
      <c r="BZ229" s="39"/>
      <c r="CA229" s="39" t="str">
        <f t="shared" ref="CA229:CA269" si="550">IF(A229=32,W229,"")</f>
        <v/>
      </c>
      <c r="CB229" s="39"/>
      <c r="CC229" s="39" t="str">
        <f t="shared" ref="CC229:CC269" si="551">IF(A229=32,Y229,"")</f>
        <v/>
      </c>
      <c r="CD229" s="37"/>
      <c r="CE229" s="41"/>
      <c r="CF229" s="41"/>
      <c r="CG229" s="39" t="str">
        <f t="shared" ref="CG229:CG269" si="552">IF(A229=33,U229,"")</f>
        <v/>
      </c>
      <c r="CH229" s="39"/>
      <c r="CI229" s="39" t="str">
        <f t="shared" ref="CI229:CI269" si="553">IF(A229=33,W229,"")</f>
        <v/>
      </c>
      <c r="CJ229" s="39"/>
      <c r="CK229" s="39" t="str">
        <f t="shared" ref="CK229:CK269" si="554">IF(A229=33,Y229,"")</f>
        <v/>
      </c>
      <c r="CL229" s="37"/>
    </row>
    <row r="230" spans="1:90" ht="33" customHeight="1" x14ac:dyDescent="0.25">
      <c r="A230" s="46"/>
      <c r="B230" s="20" t="s">
        <v>28</v>
      </c>
      <c r="C230" s="21" t="str">
        <f>J$228</f>
        <v>7 - LES BLOCS SANITAIRES</v>
      </c>
      <c r="D230" s="99" t="str">
        <f>J$276</f>
        <v>L'aspect extérieur des bâtiments des sanitaires communs</v>
      </c>
      <c r="E230" s="20"/>
      <c r="F230" s="15"/>
      <c r="G230" s="20">
        <f>IF(H230="Information et Communication",1,IF(H230="Savoir-faire Savoir-être",2,IF(H230="Confort et hygiène",3,IF(H230="Qualité de la prestation",5,IF(H230="Développement Durable",4)))))</f>
        <v>5</v>
      </c>
      <c r="H230" s="5" t="s">
        <v>130</v>
      </c>
      <c r="I230" s="23">
        <f>IF(G230&lt;&gt;"",MAX(I$1:I229)+1,"")</f>
        <v>190</v>
      </c>
      <c r="J230" s="242" t="s">
        <v>706</v>
      </c>
      <c r="K230" s="243">
        <v>3</v>
      </c>
      <c r="L230" s="244" t="s">
        <v>39</v>
      </c>
      <c r="M230" s="245"/>
      <c r="N230" s="246" t="str">
        <f t="shared" ref="N230:N269" si="555">IF(ISERROR(SEARCH("Pas de NM possible",O230)),"","oui")</f>
        <v/>
      </c>
      <c r="O230" s="242" t="s">
        <v>694</v>
      </c>
      <c r="P230" s="348" t="s">
        <v>37</v>
      </c>
      <c r="Q230" s="78"/>
      <c r="R230" s="79"/>
      <c r="S230" s="26">
        <f>K230</f>
        <v>3</v>
      </c>
      <c r="T230" s="26">
        <f t="shared" ref="T230" si="556">IF(L230="Très Satisfaisant",1,IF(L230="Satisfaisant",0.75,IF(L230="Insatisfaisant",0.25,IF(L230="Très Insatisfaisant",0,IF(L230="Non Mesuré","",0)))))</f>
        <v>1</v>
      </c>
      <c r="U230" s="26">
        <f>IF(L230&lt;&gt;"Non Mesuré",S230*T230,"")</f>
        <v>3</v>
      </c>
      <c r="V230" s="26"/>
      <c r="W230" s="26">
        <f>IF(L230="Non Mesuré",S230,0)</f>
        <v>0</v>
      </c>
      <c r="X230" s="26"/>
      <c r="Y230" s="26">
        <f>S230-W230</f>
        <v>3</v>
      </c>
      <c r="Z230" s="50"/>
      <c r="AA230" s="70"/>
      <c r="AB230" s="70"/>
      <c r="AC230" s="28" t="str">
        <f t="shared" si="531"/>
        <v/>
      </c>
      <c r="AD230" s="28"/>
      <c r="AE230" s="28" t="str">
        <f t="shared" si="532"/>
        <v/>
      </c>
      <c r="AF230" s="28"/>
      <c r="AG230" s="28" t="str">
        <f t="shared" si="533"/>
        <v/>
      </c>
      <c r="AH230" s="29"/>
      <c r="AI230" s="30"/>
      <c r="AJ230" s="28"/>
      <c r="AK230" s="28" t="str">
        <f t="shared" si="534"/>
        <v/>
      </c>
      <c r="AL230" s="28"/>
      <c r="AM230" s="28" t="str">
        <f t="shared" si="535"/>
        <v/>
      </c>
      <c r="AN230" s="28"/>
      <c r="AO230" s="28" t="str">
        <f t="shared" si="536"/>
        <v/>
      </c>
      <c r="AP230" s="29"/>
      <c r="AQ230" s="30"/>
      <c r="AR230" s="28"/>
      <c r="AS230" s="28" t="str">
        <f t="shared" si="537"/>
        <v/>
      </c>
      <c r="AT230" s="28"/>
      <c r="AU230" s="28" t="str">
        <f t="shared" si="538"/>
        <v/>
      </c>
      <c r="AV230" s="28"/>
      <c r="AW230" s="28" t="str">
        <f t="shared" si="539"/>
        <v/>
      </c>
      <c r="AX230" s="29"/>
      <c r="AY230" s="30"/>
      <c r="AZ230" s="28"/>
      <c r="BA230" s="28" t="str">
        <f t="shared" si="540"/>
        <v/>
      </c>
      <c r="BB230" s="28"/>
      <c r="BC230" s="28" t="str">
        <f t="shared" si="541"/>
        <v/>
      </c>
      <c r="BD230" s="28"/>
      <c r="BE230" s="28" t="str">
        <f t="shared" si="542"/>
        <v/>
      </c>
      <c r="BF230" s="29"/>
      <c r="BG230" s="30"/>
      <c r="BH230" s="26"/>
      <c r="BI230" s="28">
        <f t="shared" si="543"/>
        <v>3</v>
      </c>
      <c r="BJ230" s="28"/>
      <c r="BK230" s="28">
        <f t="shared" si="544"/>
        <v>0</v>
      </c>
      <c r="BL230" s="28"/>
      <c r="BM230" s="28">
        <f t="shared" si="545"/>
        <v>3</v>
      </c>
      <c r="BN230" s="29"/>
      <c r="BO230" s="30"/>
      <c r="BP230" s="26"/>
      <c r="BQ230" s="28" t="str">
        <f t="shared" si="546"/>
        <v/>
      </c>
      <c r="BR230" s="28"/>
      <c r="BS230" s="28" t="str">
        <f t="shared" si="547"/>
        <v/>
      </c>
      <c r="BT230" s="28"/>
      <c r="BU230" s="28" t="str">
        <f t="shared" si="548"/>
        <v/>
      </c>
      <c r="BV230" s="29"/>
      <c r="BW230" s="30"/>
      <c r="BX230" s="31"/>
      <c r="BY230" s="28" t="str">
        <f t="shared" si="549"/>
        <v/>
      </c>
      <c r="BZ230" s="28"/>
      <c r="CA230" s="28" t="str">
        <f t="shared" si="550"/>
        <v/>
      </c>
      <c r="CB230" s="28"/>
      <c r="CC230" s="28" t="str">
        <f t="shared" si="551"/>
        <v/>
      </c>
      <c r="CD230" s="29"/>
      <c r="CE230" s="25"/>
      <c r="CF230" s="25"/>
      <c r="CG230" s="28" t="str">
        <f t="shared" si="552"/>
        <v/>
      </c>
      <c r="CH230" s="28"/>
      <c r="CI230" s="28" t="str">
        <f t="shared" si="553"/>
        <v/>
      </c>
      <c r="CJ230" s="28"/>
      <c r="CK230" s="28" t="str">
        <f t="shared" si="554"/>
        <v/>
      </c>
      <c r="CL230" s="29"/>
    </row>
    <row r="231" spans="1:90" ht="33" customHeight="1" x14ac:dyDescent="0.25">
      <c r="A231" s="46"/>
      <c r="B231" s="20" t="s">
        <v>28</v>
      </c>
      <c r="C231" s="21" t="str">
        <f t="shared" ref="C231:C269" si="557">J$228</f>
        <v>7 - LES BLOCS SANITAIRES</v>
      </c>
      <c r="D231" s="99" t="str">
        <f>J$276</f>
        <v>L'aspect extérieur des bâtiments des sanitaires communs</v>
      </c>
      <c r="E231" s="20"/>
      <c r="F231" s="15"/>
      <c r="G231" s="20">
        <f>IF(H231="Information et Communication",1,IF(H231="Savoir-faire Savoir-être",2,IF(H231="Confort et hygiène",3,IF(H231="Qualité de la prestation",5,IF(H231="Développement Durable",4)))))</f>
        <v>5</v>
      </c>
      <c r="H231" s="5" t="s">
        <v>130</v>
      </c>
      <c r="I231" s="23">
        <f>IF(G231&lt;&gt;"",MAX(I$1:I230)+1,"")</f>
        <v>191</v>
      </c>
      <c r="J231" s="252" t="s">
        <v>787</v>
      </c>
      <c r="K231" s="253">
        <v>3</v>
      </c>
      <c r="L231" s="254" t="s">
        <v>39</v>
      </c>
      <c r="M231" s="255"/>
      <c r="N231" s="256" t="str">
        <f t="shared" si="555"/>
        <v/>
      </c>
      <c r="O231" s="252" t="s">
        <v>655</v>
      </c>
      <c r="P231" s="348" t="s">
        <v>37</v>
      </c>
      <c r="Q231" s="78"/>
      <c r="R231" s="79"/>
      <c r="S231" s="26">
        <f>K231</f>
        <v>3</v>
      </c>
      <c r="T231" s="26">
        <f t="shared" ref="T231:T233" si="558">IF(L231="Très Satisfaisant",1,IF(L231="Satisfaisant",0.75,IF(L231="Insatisfaisant",0.25,IF(L231="Très Insatisfaisant",0,IF(L231="Non Mesuré","",0)))))</f>
        <v>1</v>
      </c>
      <c r="U231" s="26">
        <f>IF(L231&lt;&gt;"Non Mesuré",S231*T231,"")</f>
        <v>3</v>
      </c>
      <c r="V231" s="26"/>
      <c r="W231" s="26">
        <f>IF(L231="Non Mesuré",S231,0)</f>
        <v>0</v>
      </c>
      <c r="X231" s="26"/>
      <c r="Y231" s="26">
        <f>S231-W231</f>
        <v>3</v>
      </c>
      <c r="Z231" s="50"/>
      <c r="AA231" s="70"/>
      <c r="AB231" s="70"/>
      <c r="AC231" s="28" t="str">
        <f t="shared" si="531"/>
        <v/>
      </c>
      <c r="AD231" s="28"/>
      <c r="AE231" s="28" t="str">
        <f t="shared" si="532"/>
        <v/>
      </c>
      <c r="AF231" s="28"/>
      <c r="AG231" s="28" t="str">
        <f t="shared" si="533"/>
        <v/>
      </c>
      <c r="AH231" s="29"/>
      <c r="AI231" s="30"/>
      <c r="AJ231" s="28"/>
      <c r="AK231" s="28" t="str">
        <f t="shared" si="534"/>
        <v/>
      </c>
      <c r="AL231" s="28"/>
      <c r="AM231" s="28" t="str">
        <f t="shared" si="535"/>
        <v/>
      </c>
      <c r="AN231" s="28"/>
      <c r="AO231" s="28" t="str">
        <f t="shared" si="536"/>
        <v/>
      </c>
      <c r="AP231" s="29"/>
      <c r="AQ231" s="30"/>
      <c r="AR231" s="28"/>
      <c r="AS231" s="28" t="str">
        <f t="shared" si="537"/>
        <v/>
      </c>
      <c r="AT231" s="28"/>
      <c r="AU231" s="28" t="str">
        <f t="shared" si="538"/>
        <v/>
      </c>
      <c r="AV231" s="28"/>
      <c r="AW231" s="28" t="str">
        <f t="shared" si="539"/>
        <v/>
      </c>
      <c r="AX231" s="29"/>
      <c r="AY231" s="30"/>
      <c r="AZ231" s="28"/>
      <c r="BA231" s="28" t="str">
        <f t="shared" si="540"/>
        <v/>
      </c>
      <c r="BB231" s="28"/>
      <c r="BC231" s="28" t="str">
        <f t="shared" si="541"/>
        <v/>
      </c>
      <c r="BD231" s="28"/>
      <c r="BE231" s="28" t="str">
        <f t="shared" si="542"/>
        <v/>
      </c>
      <c r="BF231" s="29"/>
      <c r="BG231" s="30"/>
      <c r="BH231" s="26"/>
      <c r="BI231" s="28">
        <f t="shared" si="543"/>
        <v>3</v>
      </c>
      <c r="BJ231" s="28"/>
      <c r="BK231" s="28">
        <f t="shared" si="544"/>
        <v>0</v>
      </c>
      <c r="BL231" s="28"/>
      <c r="BM231" s="28">
        <f t="shared" si="545"/>
        <v>3</v>
      </c>
      <c r="BN231" s="29"/>
      <c r="BO231" s="30"/>
      <c r="BP231" s="26"/>
      <c r="BQ231" s="28" t="str">
        <f t="shared" si="546"/>
        <v/>
      </c>
      <c r="BR231" s="28"/>
      <c r="BS231" s="28" t="str">
        <f t="shared" si="547"/>
        <v/>
      </c>
      <c r="BT231" s="28"/>
      <c r="BU231" s="28" t="str">
        <f t="shared" si="548"/>
        <v/>
      </c>
      <c r="BV231" s="29"/>
      <c r="BW231" s="30"/>
      <c r="BX231" s="31"/>
      <c r="BY231" s="28" t="str">
        <f t="shared" si="549"/>
        <v/>
      </c>
      <c r="BZ231" s="28"/>
      <c r="CA231" s="28" t="str">
        <f t="shared" si="550"/>
        <v/>
      </c>
      <c r="CB231" s="28"/>
      <c r="CC231" s="28" t="str">
        <f t="shared" si="551"/>
        <v/>
      </c>
      <c r="CD231" s="29"/>
      <c r="CE231" s="25"/>
      <c r="CF231" s="25"/>
      <c r="CG231" s="28" t="str">
        <f t="shared" si="552"/>
        <v/>
      </c>
      <c r="CH231" s="28"/>
      <c r="CI231" s="28" t="str">
        <f t="shared" si="553"/>
        <v/>
      </c>
      <c r="CJ231" s="28"/>
      <c r="CK231" s="28" t="str">
        <f t="shared" si="554"/>
        <v/>
      </c>
      <c r="CL231" s="29"/>
    </row>
    <row r="232" spans="1:90" ht="19.5" customHeight="1" x14ac:dyDescent="0.25">
      <c r="A232" s="20">
        <v>32</v>
      </c>
      <c r="B232" s="20" t="s">
        <v>36</v>
      </c>
      <c r="C232" s="21" t="str">
        <f t="shared" si="557"/>
        <v>7 - LES BLOCS SANITAIRES</v>
      </c>
      <c r="D232" s="99" t="str">
        <f>J$276</f>
        <v>L'aspect extérieur des bâtiments des sanitaires communs</v>
      </c>
      <c r="E232" s="20"/>
      <c r="F232" s="15"/>
      <c r="G232" s="20">
        <f>IF(H232="Information et Communication",1,IF(H232="Savoir-faire Savoir-être",2,IF(H232="Confort et hygiène",3,IF(H232="Qualité de la prestation",5,IF(H232="Développement Durable",4)))))</f>
        <v>3</v>
      </c>
      <c r="H232" s="5" t="s">
        <v>136</v>
      </c>
      <c r="I232" s="23">
        <f>IF(G232&lt;&gt;"",MAX(I$1:I231)+1,"")</f>
        <v>192</v>
      </c>
      <c r="J232" s="252" t="s">
        <v>708</v>
      </c>
      <c r="K232" s="253">
        <v>3</v>
      </c>
      <c r="L232" s="254" t="s">
        <v>39</v>
      </c>
      <c r="M232" s="255"/>
      <c r="N232" s="256" t="str">
        <f t="shared" si="555"/>
        <v/>
      </c>
      <c r="O232" s="252" t="s">
        <v>169</v>
      </c>
      <c r="P232" s="348" t="s">
        <v>37</v>
      </c>
      <c r="Q232" s="78"/>
      <c r="R232" s="79"/>
      <c r="S232" s="26">
        <f>K232</f>
        <v>3</v>
      </c>
      <c r="T232" s="26">
        <f t="shared" si="558"/>
        <v>1</v>
      </c>
      <c r="U232" s="26">
        <f>IF(L232&lt;&gt;"Non Mesuré",S232*T232,"")</f>
        <v>3</v>
      </c>
      <c r="V232" s="26"/>
      <c r="W232" s="26">
        <f>IF(L232="Non Mesuré",S232,0)</f>
        <v>0</v>
      </c>
      <c r="X232" s="26"/>
      <c r="Y232" s="26">
        <f>S232-W232</f>
        <v>3</v>
      </c>
      <c r="Z232" s="50"/>
      <c r="AA232" s="70"/>
      <c r="AB232" s="70"/>
      <c r="AC232" s="28" t="str">
        <f t="shared" si="531"/>
        <v/>
      </c>
      <c r="AD232" s="28"/>
      <c r="AE232" s="28" t="str">
        <f t="shared" si="532"/>
        <v/>
      </c>
      <c r="AF232" s="28"/>
      <c r="AG232" s="28" t="str">
        <f t="shared" si="533"/>
        <v/>
      </c>
      <c r="AH232" s="29"/>
      <c r="AI232" s="30"/>
      <c r="AJ232" s="28"/>
      <c r="AK232" s="28" t="str">
        <f t="shared" si="534"/>
        <v/>
      </c>
      <c r="AL232" s="28"/>
      <c r="AM232" s="28" t="str">
        <f t="shared" si="535"/>
        <v/>
      </c>
      <c r="AN232" s="28"/>
      <c r="AO232" s="28" t="str">
        <f t="shared" si="536"/>
        <v/>
      </c>
      <c r="AP232" s="29"/>
      <c r="AQ232" s="30"/>
      <c r="AR232" s="28"/>
      <c r="AS232" s="28">
        <f t="shared" si="537"/>
        <v>3</v>
      </c>
      <c r="AT232" s="28"/>
      <c r="AU232" s="28">
        <f t="shared" si="538"/>
        <v>0</v>
      </c>
      <c r="AV232" s="28"/>
      <c r="AW232" s="28">
        <f t="shared" si="539"/>
        <v>3</v>
      </c>
      <c r="AX232" s="29"/>
      <c r="AY232" s="30"/>
      <c r="AZ232" s="28"/>
      <c r="BA232" s="28" t="str">
        <f t="shared" si="540"/>
        <v/>
      </c>
      <c r="BB232" s="28"/>
      <c r="BC232" s="28" t="str">
        <f t="shared" si="541"/>
        <v/>
      </c>
      <c r="BD232" s="28"/>
      <c r="BE232" s="28" t="str">
        <f t="shared" si="542"/>
        <v/>
      </c>
      <c r="BF232" s="29"/>
      <c r="BG232" s="30"/>
      <c r="BH232" s="26"/>
      <c r="BI232" s="28" t="str">
        <f t="shared" si="543"/>
        <v/>
      </c>
      <c r="BJ232" s="28"/>
      <c r="BK232" s="28" t="str">
        <f t="shared" si="544"/>
        <v/>
      </c>
      <c r="BL232" s="28"/>
      <c r="BM232" s="28" t="str">
        <f t="shared" si="545"/>
        <v/>
      </c>
      <c r="BN232" s="29"/>
      <c r="BO232" s="30"/>
      <c r="BP232" s="26"/>
      <c r="BQ232" s="28" t="str">
        <f t="shared" si="546"/>
        <v/>
      </c>
      <c r="BR232" s="28"/>
      <c r="BS232" s="28" t="str">
        <f t="shared" si="547"/>
        <v/>
      </c>
      <c r="BT232" s="28"/>
      <c r="BU232" s="28" t="str">
        <f t="shared" si="548"/>
        <v/>
      </c>
      <c r="BV232" s="29"/>
      <c r="BW232" s="30"/>
      <c r="BX232" s="31"/>
      <c r="BY232" s="28">
        <f t="shared" si="549"/>
        <v>3</v>
      </c>
      <c r="BZ232" s="28"/>
      <c r="CA232" s="28">
        <f t="shared" si="550"/>
        <v>0</v>
      </c>
      <c r="CB232" s="28"/>
      <c r="CC232" s="28">
        <f t="shared" si="551"/>
        <v>3</v>
      </c>
      <c r="CD232" s="29"/>
      <c r="CE232" s="25"/>
      <c r="CF232" s="25"/>
      <c r="CG232" s="28" t="str">
        <f t="shared" si="552"/>
        <v/>
      </c>
      <c r="CH232" s="28"/>
      <c r="CI232" s="28" t="str">
        <f t="shared" si="553"/>
        <v/>
      </c>
      <c r="CJ232" s="28"/>
      <c r="CK232" s="28" t="str">
        <f t="shared" si="554"/>
        <v/>
      </c>
      <c r="CL232" s="29"/>
    </row>
    <row r="233" spans="1:90" ht="19.5" customHeight="1" x14ac:dyDescent="0.25">
      <c r="A233" s="46">
        <v>31</v>
      </c>
      <c r="B233" s="20" t="s">
        <v>28</v>
      </c>
      <c r="C233" s="21" t="str">
        <f t="shared" si="557"/>
        <v>7 - LES BLOCS SANITAIRES</v>
      </c>
      <c r="D233" s="99" t="str">
        <f>J$276</f>
        <v>L'aspect extérieur des bâtiments des sanitaires communs</v>
      </c>
      <c r="E233" s="20"/>
      <c r="F233" s="15"/>
      <c r="G233" s="20">
        <f>IF(H233="Information et Communication",1,IF(H233="Savoir-faire Savoir-être",2,IF(H233="Confort et hygiène",3,IF(H233="Qualité de la prestation",5,IF(H233="Développement Durable",4)))))</f>
        <v>3</v>
      </c>
      <c r="H233" s="5" t="s">
        <v>136</v>
      </c>
      <c r="I233" s="23">
        <f>IF(G233&lt;&gt;"",MAX(I$1:I232)+1,"")</f>
        <v>193</v>
      </c>
      <c r="J233" s="252" t="s">
        <v>709</v>
      </c>
      <c r="K233" s="253">
        <v>3</v>
      </c>
      <c r="L233" s="254" t="s">
        <v>39</v>
      </c>
      <c r="M233" s="255"/>
      <c r="N233" s="256" t="str">
        <f t="shared" si="555"/>
        <v/>
      </c>
      <c r="O233" s="272"/>
      <c r="P233" s="348" t="s">
        <v>37</v>
      </c>
      <c r="Q233" s="78"/>
      <c r="R233" s="79"/>
      <c r="S233" s="26">
        <f>K233</f>
        <v>3</v>
      </c>
      <c r="T233" s="26">
        <f t="shared" si="558"/>
        <v>1</v>
      </c>
      <c r="U233" s="26">
        <f>IF(L233&lt;&gt;"Non Mesuré",S233*T233,"")</f>
        <v>3</v>
      </c>
      <c r="V233" s="26"/>
      <c r="W233" s="26">
        <f>IF(L233="Non Mesuré",S233,0)</f>
        <v>0</v>
      </c>
      <c r="X233" s="26"/>
      <c r="Y233" s="26">
        <f>S233-W233</f>
        <v>3</v>
      </c>
      <c r="Z233" s="50"/>
      <c r="AA233" s="70"/>
      <c r="AB233" s="70"/>
      <c r="AC233" s="28" t="str">
        <f t="shared" si="531"/>
        <v/>
      </c>
      <c r="AD233" s="28"/>
      <c r="AE233" s="28" t="str">
        <f t="shared" si="532"/>
        <v/>
      </c>
      <c r="AF233" s="28"/>
      <c r="AG233" s="28" t="str">
        <f t="shared" si="533"/>
        <v/>
      </c>
      <c r="AH233" s="29"/>
      <c r="AI233" s="30"/>
      <c r="AJ233" s="28"/>
      <c r="AK233" s="28" t="str">
        <f t="shared" si="534"/>
        <v/>
      </c>
      <c r="AL233" s="28"/>
      <c r="AM233" s="28" t="str">
        <f t="shared" si="535"/>
        <v/>
      </c>
      <c r="AN233" s="28"/>
      <c r="AO233" s="28" t="str">
        <f t="shared" si="536"/>
        <v/>
      </c>
      <c r="AP233" s="29"/>
      <c r="AQ233" s="30"/>
      <c r="AR233" s="28"/>
      <c r="AS233" s="28">
        <f t="shared" si="537"/>
        <v>3</v>
      </c>
      <c r="AT233" s="28"/>
      <c r="AU233" s="28">
        <f t="shared" si="538"/>
        <v>0</v>
      </c>
      <c r="AV233" s="28"/>
      <c r="AW233" s="28">
        <f t="shared" si="539"/>
        <v>3</v>
      </c>
      <c r="AX233" s="29"/>
      <c r="AY233" s="30"/>
      <c r="AZ233" s="28"/>
      <c r="BA233" s="28" t="str">
        <f t="shared" si="540"/>
        <v/>
      </c>
      <c r="BB233" s="28"/>
      <c r="BC233" s="28" t="str">
        <f t="shared" si="541"/>
        <v/>
      </c>
      <c r="BD233" s="28"/>
      <c r="BE233" s="28" t="str">
        <f t="shared" si="542"/>
        <v/>
      </c>
      <c r="BF233" s="29"/>
      <c r="BG233" s="30"/>
      <c r="BH233" s="26"/>
      <c r="BI233" s="28" t="str">
        <f t="shared" si="543"/>
        <v/>
      </c>
      <c r="BJ233" s="28"/>
      <c r="BK233" s="28" t="str">
        <f t="shared" si="544"/>
        <v/>
      </c>
      <c r="BL233" s="28"/>
      <c r="BM233" s="28" t="str">
        <f t="shared" si="545"/>
        <v/>
      </c>
      <c r="BN233" s="29"/>
      <c r="BO233" s="30"/>
      <c r="BP233" s="26"/>
      <c r="BQ233" s="28">
        <f t="shared" si="546"/>
        <v>3</v>
      </c>
      <c r="BR233" s="28"/>
      <c r="BS233" s="28">
        <f t="shared" si="547"/>
        <v>0</v>
      </c>
      <c r="BT233" s="28"/>
      <c r="BU233" s="28">
        <f t="shared" si="548"/>
        <v>3</v>
      </c>
      <c r="BV233" s="29"/>
      <c r="BW233" s="30"/>
      <c r="BX233" s="31"/>
      <c r="BY233" s="28" t="str">
        <f t="shared" si="549"/>
        <v/>
      </c>
      <c r="BZ233" s="28"/>
      <c r="CA233" s="28" t="str">
        <f t="shared" si="550"/>
        <v/>
      </c>
      <c r="CB233" s="28"/>
      <c r="CC233" s="28" t="str">
        <f t="shared" si="551"/>
        <v/>
      </c>
      <c r="CD233" s="29"/>
      <c r="CE233" s="25"/>
      <c r="CF233" s="25"/>
      <c r="CG233" s="28" t="str">
        <f t="shared" si="552"/>
        <v/>
      </c>
      <c r="CH233" s="28"/>
      <c r="CI233" s="28" t="str">
        <f t="shared" si="553"/>
        <v/>
      </c>
      <c r="CJ233" s="28"/>
      <c r="CK233" s="28" t="str">
        <f t="shared" si="554"/>
        <v/>
      </c>
      <c r="CL233" s="29"/>
    </row>
    <row r="234" spans="1:90" s="238" customFormat="1" ht="27" customHeight="1" x14ac:dyDescent="0.25">
      <c r="A234" s="20"/>
      <c r="B234" s="20" t="s">
        <v>36</v>
      </c>
      <c r="C234" s="21" t="str">
        <f t="shared" si="557"/>
        <v>7 - LES BLOCS SANITAIRES</v>
      </c>
      <c r="D234" s="5" t="str">
        <f>J$234</f>
        <v>L'aspect intérieur des bâtiments des sanitaires communs</v>
      </c>
      <c r="E234" s="20"/>
      <c r="F234" s="15"/>
      <c r="G234" s="20"/>
      <c r="H234" s="5"/>
      <c r="I234" s="67" t="str">
        <f>IF(G234&lt;&gt;"",MAX(I$1:I233)+1,"")</f>
        <v/>
      </c>
      <c r="J234" s="315" t="s">
        <v>317</v>
      </c>
      <c r="K234" s="316"/>
      <c r="L234" s="313"/>
      <c r="M234" s="255"/>
      <c r="N234" s="256" t="str">
        <f t="shared" si="555"/>
        <v/>
      </c>
      <c r="O234" s="317"/>
      <c r="P234" s="353"/>
      <c r="Q234" s="76"/>
      <c r="R234" s="77"/>
      <c r="S234" s="74"/>
      <c r="T234" s="74"/>
      <c r="U234" s="74"/>
      <c r="V234" s="74"/>
      <c r="W234" s="74"/>
      <c r="X234" s="74"/>
      <c r="Y234" s="74"/>
      <c r="Z234" s="74"/>
      <c r="AA234" s="73"/>
      <c r="AB234" s="73"/>
      <c r="AC234" s="39" t="str">
        <f t="shared" si="531"/>
        <v/>
      </c>
      <c r="AD234" s="39"/>
      <c r="AE234" s="39" t="str">
        <f t="shared" si="532"/>
        <v/>
      </c>
      <c r="AF234" s="39"/>
      <c r="AG234" s="39" t="str">
        <f t="shared" si="533"/>
        <v/>
      </c>
      <c r="AH234" s="37"/>
      <c r="AI234" s="38"/>
      <c r="AJ234" s="39"/>
      <c r="AK234" s="39" t="str">
        <f t="shared" si="534"/>
        <v/>
      </c>
      <c r="AL234" s="39"/>
      <c r="AM234" s="39" t="str">
        <f t="shared" si="535"/>
        <v/>
      </c>
      <c r="AN234" s="39"/>
      <c r="AO234" s="39" t="str">
        <f t="shared" si="536"/>
        <v/>
      </c>
      <c r="AP234" s="37"/>
      <c r="AQ234" s="38"/>
      <c r="AR234" s="39"/>
      <c r="AS234" s="39" t="str">
        <f t="shared" si="537"/>
        <v/>
      </c>
      <c r="AT234" s="39"/>
      <c r="AU234" s="39" t="str">
        <f t="shared" si="538"/>
        <v/>
      </c>
      <c r="AV234" s="39"/>
      <c r="AW234" s="39" t="str">
        <f t="shared" si="539"/>
        <v/>
      </c>
      <c r="AX234" s="37"/>
      <c r="AY234" s="38"/>
      <c r="AZ234" s="39"/>
      <c r="BA234" s="39" t="str">
        <f t="shared" si="540"/>
        <v/>
      </c>
      <c r="BB234" s="39"/>
      <c r="BC234" s="39" t="str">
        <f t="shared" si="541"/>
        <v/>
      </c>
      <c r="BD234" s="39"/>
      <c r="BE234" s="39" t="str">
        <f t="shared" si="542"/>
        <v/>
      </c>
      <c r="BF234" s="37"/>
      <c r="BG234" s="38"/>
      <c r="BH234" s="34"/>
      <c r="BI234" s="39" t="str">
        <f t="shared" si="543"/>
        <v/>
      </c>
      <c r="BJ234" s="39"/>
      <c r="BK234" s="39" t="str">
        <f t="shared" si="544"/>
        <v/>
      </c>
      <c r="BL234" s="39"/>
      <c r="BM234" s="39" t="str">
        <f t="shared" si="545"/>
        <v/>
      </c>
      <c r="BN234" s="37"/>
      <c r="BO234" s="38"/>
      <c r="BP234" s="34"/>
      <c r="BQ234" s="39" t="str">
        <f t="shared" si="546"/>
        <v/>
      </c>
      <c r="BR234" s="39"/>
      <c r="BS234" s="39" t="str">
        <f t="shared" si="547"/>
        <v/>
      </c>
      <c r="BT234" s="39"/>
      <c r="BU234" s="39" t="str">
        <f t="shared" si="548"/>
        <v/>
      </c>
      <c r="BV234" s="37"/>
      <c r="BW234" s="38"/>
      <c r="BX234" s="40"/>
      <c r="BY234" s="39" t="str">
        <f t="shared" si="549"/>
        <v/>
      </c>
      <c r="BZ234" s="39"/>
      <c r="CA234" s="39" t="str">
        <f t="shared" si="550"/>
        <v/>
      </c>
      <c r="CB234" s="39"/>
      <c r="CC234" s="39" t="str">
        <f t="shared" si="551"/>
        <v/>
      </c>
      <c r="CD234" s="37"/>
      <c r="CE234" s="41"/>
      <c r="CF234" s="41"/>
      <c r="CG234" s="39" t="str">
        <f t="shared" si="552"/>
        <v/>
      </c>
      <c r="CH234" s="39"/>
      <c r="CI234" s="39" t="str">
        <f t="shared" si="553"/>
        <v/>
      </c>
      <c r="CJ234" s="39"/>
      <c r="CK234" s="39" t="str">
        <f t="shared" si="554"/>
        <v/>
      </c>
      <c r="CL234" s="37"/>
    </row>
    <row r="235" spans="1:90" ht="19.5" customHeight="1" x14ac:dyDescent="0.25">
      <c r="A235" s="46">
        <v>31</v>
      </c>
      <c r="B235" s="20" t="s">
        <v>28</v>
      </c>
      <c r="C235" s="21" t="str">
        <f t="shared" si="557"/>
        <v>7 - LES BLOCS SANITAIRES</v>
      </c>
      <c r="D235" s="5" t="str">
        <f>J$234</f>
        <v>L'aspect intérieur des bâtiments des sanitaires communs</v>
      </c>
      <c r="E235" s="20"/>
      <c r="F235" s="15"/>
      <c r="G235" s="20">
        <f>IF(H235="Information et Communication",1,IF(H235="Savoir-faire Savoir-être",2,IF(H235="Confort et hygiène",3,IF(H235="Qualité de la prestation",5,IF(H235="Développement Durable",4)))))</f>
        <v>3</v>
      </c>
      <c r="H235" s="5" t="s">
        <v>136</v>
      </c>
      <c r="I235" s="23">
        <f>IF(G235&lt;&gt;"",MAX(I$1:I234)+1,"")</f>
        <v>194</v>
      </c>
      <c r="J235" s="252" t="s">
        <v>178</v>
      </c>
      <c r="K235" s="253">
        <v>3</v>
      </c>
      <c r="L235" s="254" t="s">
        <v>39</v>
      </c>
      <c r="M235" s="255"/>
      <c r="N235" s="256" t="str">
        <f t="shared" si="555"/>
        <v/>
      </c>
      <c r="O235" s="252" t="s">
        <v>734</v>
      </c>
      <c r="P235" s="348" t="s">
        <v>37</v>
      </c>
      <c r="Q235" s="78"/>
      <c r="R235" s="79"/>
      <c r="S235" s="26">
        <f>K235</f>
        <v>3</v>
      </c>
      <c r="T235" s="26">
        <f t="shared" ref="T235:T236" si="559">IF(L235="Très Satisfaisant",1,IF(L235="Satisfaisant",0.75,IF(L235="Insatisfaisant",0.25,IF(L235="Très Insatisfaisant",0,IF(L235="Non Mesuré","",0)))))</f>
        <v>1</v>
      </c>
      <c r="U235" s="26">
        <f>IF(L235&lt;&gt;"Non Mesuré",S235*T235,"")</f>
        <v>3</v>
      </c>
      <c r="V235" s="26"/>
      <c r="W235" s="26">
        <f>IF(L235="Non Mesuré",S235,0)</f>
        <v>0</v>
      </c>
      <c r="X235" s="26"/>
      <c r="Y235" s="26">
        <f>S235-W235</f>
        <v>3</v>
      </c>
      <c r="Z235" s="50"/>
      <c r="AA235" s="70"/>
      <c r="AB235" s="70"/>
      <c r="AC235" s="28" t="str">
        <f t="shared" si="531"/>
        <v/>
      </c>
      <c r="AD235" s="28"/>
      <c r="AE235" s="28" t="str">
        <f t="shared" si="532"/>
        <v/>
      </c>
      <c r="AF235" s="28"/>
      <c r="AG235" s="28" t="str">
        <f t="shared" si="533"/>
        <v/>
      </c>
      <c r="AH235" s="29"/>
      <c r="AI235" s="30"/>
      <c r="AJ235" s="28"/>
      <c r="AK235" s="28" t="str">
        <f t="shared" si="534"/>
        <v/>
      </c>
      <c r="AL235" s="28"/>
      <c r="AM235" s="28" t="str">
        <f t="shared" si="535"/>
        <v/>
      </c>
      <c r="AN235" s="28"/>
      <c r="AO235" s="28" t="str">
        <f t="shared" si="536"/>
        <v/>
      </c>
      <c r="AP235" s="29"/>
      <c r="AQ235" s="30"/>
      <c r="AR235" s="28"/>
      <c r="AS235" s="28">
        <f t="shared" si="537"/>
        <v>3</v>
      </c>
      <c r="AT235" s="28"/>
      <c r="AU235" s="28">
        <f t="shared" si="538"/>
        <v>0</v>
      </c>
      <c r="AV235" s="28"/>
      <c r="AW235" s="28">
        <f t="shared" si="539"/>
        <v>3</v>
      </c>
      <c r="AX235" s="29"/>
      <c r="AY235" s="30"/>
      <c r="AZ235" s="28"/>
      <c r="BA235" s="28" t="str">
        <f t="shared" si="540"/>
        <v/>
      </c>
      <c r="BB235" s="28"/>
      <c r="BC235" s="28" t="str">
        <f t="shared" si="541"/>
        <v/>
      </c>
      <c r="BD235" s="28"/>
      <c r="BE235" s="28" t="str">
        <f t="shared" si="542"/>
        <v/>
      </c>
      <c r="BF235" s="29"/>
      <c r="BG235" s="30"/>
      <c r="BH235" s="26"/>
      <c r="BI235" s="28" t="str">
        <f t="shared" si="543"/>
        <v/>
      </c>
      <c r="BJ235" s="28"/>
      <c r="BK235" s="28" t="str">
        <f t="shared" si="544"/>
        <v/>
      </c>
      <c r="BL235" s="28"/>
      <c r="BM235" s="28" t="str">
        <f t="shared" si="545"/>
        <v/>
      </c>
      <c r="BN235" s="29"/>
      <c r="BO235" s="30"/>
      <c r="BP235" s="26"/>
      <c r="BQ235" s="28">
        <f t="shared" si="546"/>
        <v>3</v>
      </c>
      <c r="BR235" s="28"/>
      <c r="BS235" s="28">
        <f t="shared" si="547"/>
        <v>0</v>
      </c>
      <c r="BT235" s="28"/>
      <c r="BU235" s="28">
        <f t="shared" si="548"/>
        <v>3</v>
      </c>
      <c r="BV235" s="29"/>
      <c r="BW235" s="30"/>
      <c r="BX235" s="31"/>
      <c r="BY235" s="28" t="str">
        <f t="shared" si="549"/>
        <v/>
      </c>
      <c r="BZ235" s="28"/>
      <c r="CA235" s="28" t="str">
        <f t="shared" si="550"/>
        <v/>
      </c>
      <c r="CB235" s="28"/>
      <c r="CC235" s="28" t="str">
        <f t="shared" si="551"/>
        <v/>
      </c>
      <c r="CD235" s="29"/>
      <c r="CE235" s="25"/>
      <c r="CF235" s="25"/>
      <c r="CG235" s="28" t="str">
        <f t="shared" si="552"/>
        <v/>
      </c>
      <c r="CH235" s="28"/>
      <c r="CI235" s="28" t="str">
        <f t="shared" si="553"/>
        <v/>
      </c>
      <c r="CJ235" s="28"/>
      <c r="CK235" s="28" t="str">
        <f t="shared" si="554"/>
        <v/>
      </c>
      <c r="CL235" s="29"/>
    </row>
    <row r="236" spans="1:90" ht="19.5" customHeight="1" x14ac:dyDescent="0.25">
      <c r="A236" s="20">
        <v>32</v>
      </c>
      <c r="B236" s="20" t="s">
        <v>36</v>
      </c>
      <c r="C236" s="21" t="str">
        <f t="shared" si="557"/>
        <v>7 - LES BLOCS SANITAIRES</v>
      </c>
      <c r="D236" s="5" t="str">
        <f>J$234</f>
        <v>L'aspect intérieur des bâtiments des sanitaires communs</v>
      </c>
      <c r="E236" s="20"/>
      <c r="F236" s="15"/>
      <c r="G236" s="20">
        <f>IF(H236="Information et Communication",1,IF(H236="Savoir-faire Savoir-être",2,IF(H236="Confort et hygiène",3,IF(H236="Qualité de la prestation",5,IF(H236="Développement Durable",4)))))</f>
        <v>3</v>
      </c>
      <c r="H236" s="5" t="s">
        <v>136</v>
      </c>
      <c r="I236" s="23">
        <f>IF(G236&lt;&gt;"",MAX(I$1:I235)+1,"")</f>
        <v>195</v>
      </c>
      <c r="J236" s="252" t="s">
        <v>179</v>
      </c>
      <c r="K236" s="253">
        <v>3</v>
      </c>
      <c r="L236" s="254" t="s">
        <v>39</v>
      </c>
      <c r="M236" s="255"/>
      <c r="N236" s="256" t="str">
        <f t="shared" si="555"/>
        <v/>
      </c>
      <c r="O236" s="252"/>
      <c r="P236" s="348" t="s">
        <v>37</v>
      </c>
      <c r="Q236" s="78"/>
      <c r="R236" s="79"/>
      <c r="S236" s="26">
        <f>K236</f>
        <v>3</v>
      </c>
      <c r="T236" s="26">
        <f t="shared" si="559"/>
        <v>1</v>
      </c>
      <c r="U236" s="26">
        <f>IF(L236&lt;&gt;"Non Mesuré",S236*T236,"")</f>
        <v>3</v>
      </c>
      <c r="V236" s="26"/>
      <c r="W236" s="26">
        <f>IF(L236="Non Mesuré",S236,0)</f>
        <v>0</v>
      </c>
      <c r="X236" s="26"/>
      <c r="Y236" s="26">
        <f>S236-W236</f>
        <v>3</v>
      </c>
      <c r="Z236" s="50"/>
      <c r="AA236" s="105"/>
      <c r="AB236" s="69"/>
      <c r="AC236" s="28" t="str">
        <f t="shared" si="531"/>
        <v/>
      </c>
      <c r="AD236" s="28"/>
      <c r="AE236" s="28" t="str">
        <f t="shared" si="532"/>
        <v/>
      </c>
      <c r="AF236" s="28"/>
      <c r="AG236" s="28" t="str">
        <f t="shared" si="533"/>
        <v/>
      </c>
      <c r="AH236" s="29"/>
      <c r="AI236" s="30"/>
      <c r="AJ236" s="28"/>
      <c r="AK236" s="28" t="str">
        <f t="shared" si="534"/>
        <v/>
      </c>
      <c r="AL236" s="28"/>
      <c r="AM236" s="28" t="str">
        <f t="shared" si="535"/>
        <v/>
      </c>
      <c r="AN236" s="28"/>
      <c r="AO236" s="28" t="str">
        <f t="shared" si="536"/>
        <v/>
      </c>
      <c r="AP236" s="29"/>
      <c r="AQ236" s="30"/>
      <c r="AR236" s="28"/>
      <c r="AS236" s="28">
        <f t="shared" si="537"/>
        <v>3</v>
      </c>
      <c r="AT236" s="28"/>
      <c r="AU236" s="28">
        <f t="shared" si="538"/>
        <v>0</v>
      </c>
      <c r="AV236" s="28"/>
      <c r="AW236" s="28">
        <f t="shared" si="539"/>
        <v>3</v>
      </c>
      <c r="AX236" s="29"/>
      <c r="AY236" s="30"/>
      <c r="AZ236" s="28"/>
      <c r="BA236" s="28" t="str">
        <f t="shared" si="540"/>
        <v/>
      </c>
      <c r="BB236" s="28"/>
      <c r="BC236" s="28" t="str">
        <f t="shared" si="541"/>
        <v/>
      </c>
      <c r="BD236" s="28"/>
      <c r="BE236" s="28" t="str">
        <f t="shared" si="542"/>
        <v/>
      </c>
      <c r="BF236" s="29"/>
      <c r="BG236" s="30"/>
      <c r="BH236" s="26"/>
      <c r="BI236" s="28" t="str">
        <f t="shared" si="543"/>
        <v/>
      </c>
      <c r="BJ236" s="28"/>
      <c r="BK236" s="28" t="str">
        <f t="shared" si="544"/>
        <v/>
      </c>
      <c r="BL236" s="28"/>
      <c r="BM236" s="28" t="str">
        <f t="shared" si="545"/>
        <v/>
      </c>
      <c r="BN236" s="29"/>
      <c r="BO236" s="30"/>
      <c r="BP236" s="26"/>
      <c r="BQ236" s="28" t="str">
        <f t="shared" si="546"/>
        <v/>
      </c>
      <c r="BR236" s="28"/>
      <c r="BS236" s="28" t="str">
        <f t="shared" si="547"/>
        <v/>
      </c>
      <c r="BT236" s="28"/>
      <c r="BU236" s="28" t="str">
        <f t="shared" si="548"/>
        <v/>
      </c>
      <c r="BV236" s="29"/>
      <c r="BW236" s="30"/>
      <c r="BX236" s="31"/>
      <c r="BY236" s="28">
        <f t="shared" si="549"/>
        <v>3</v>
      </c>
      <c r="BZ236" s="28"/>
      <c r="CA236" s="28">
        <f t="shared" si="550"/>
        <v>0</v>
      </c>
      <c r="CB236" s="28"/>
      <c r="CC236" s="28">
        <f t="shared" si="551"/>
        <v>3</v>
      </c>
      <c r="CD236" s="29"/>
      <c r="CE236" s="25"/>
      <c r="CF236" s="25"/>
      <c r="CG236" s="28" t="str">
        <f t="shared" si="552"/>
        <v/>
      </c>
      <c r="CH236" s="28"/>
      <c r="CI236" s="28" t="str">
        <f t="shared" si="553"/>
        <v/>
      </c>
      <c r="CJ236" s="28"/>
      <c r="CK236" s="28" t="str">
        <f t="shared" si="554"/>
        <v/>
      </c>
      <c r="CL236" s="29"/>
    </row>
    <row r="237" spans="1:90" ht="60.75" customHeight="1" x14ac:dyDescent="0.25">
      <c r="A237" s="20">
        <v>31</v>
      </c>
      <c r="B237" s="20" t="s">
        <v>28</v>
      </c>
      <c r="C237" s="21" t="str">
        <f t="shared" si="557"/>
        <v>7 - LES BLOCS SANITAIRES</v>
      </c>
      <c r="D237" s="5" t="str">
        <f t="shared" ref="D237:D260" si="560">J$239</f>
        <v>Les lavabos</v>
      </c>
      <c r="E237" s="20"/>
      <c r="F237" s="15"/>
      <c r="G237" s="20">
        <f>IF(H237="Information et Communication",1,IF(H237="Savoir-faire Savoir-être",2,IF(H237="Confort et hygiène",3,IF(H237="Qualité de la prestation",5,IF(H237="Développement Durable",4)))))</f>
        <v>3</v>
      </c>
      <c r="H237" s="5" t="s">
        <v>136</v>
      </c>
      <c r="I237" s="23">
        <f>IF(G237&lt;&gt;"",MAX(I$1:I236)+1,"")</f>
        <v>196</v>
      </c>
      <c r="J237" s="252" t="s">
        <v>319</v>
      </c>
      <c r="K237" s="253">
        <v>3</v>
      </c>
      <c r="L237" s="254" t="s">
        <v>30</v>
      </c>
      <c r="M237" s="255"/>
      <c r="N237" s="256" t="str">
        <f t="shared" si="555"/>
        <v/>
      </c>
      <c r="O237" s="252" t="s">
        <v>320</v>
      </c>
      <c r="P237" s="348" t="s">
        <v>37</v>
      </c>
      <c r="Q237" s="78"/>
      <c r="R237" s="79"/>
      <c r="S237" s="26">
        <f>K237</f>
        <v>3</v>
      </c>
      <c r="T237" s="26">
        <f>IF(L237="OUI",1,IF(L237="NON",0,IF(L237="Non Mesuré","",0)))</f>
        <v>1</v>
      </c>
      <c r="U237" s="26">
        <f>IF(L237&lt;&gt;"Non Mesuré",S237*T237,"")</f>
        <v>3</v>
      </c>
      <c r="V237" s="26"/>
      <c r="W237" s="26">
        <f>IF(L237="Non Mesuré",S237,0)</f>
        <v>0</v>
      </c>
      <c r="X237" s="26"/>
      <c r="Y237" s="26">
        <f>S237-W237</f>
        <v>3</v>
      </c>
      <c r="Z237" s="50"/>
      <c r="AA237" s="70"/>
      <c r="AB237" s="70"/>
      <c r="AC237" s="28" t="str">
        <f t="shared" si="531"/>
        <v/>
      </c>
      <c r="AD237" s="28"/>
      <c r="AE237" s="28" t="str">
        <f t="shared" si="532"/>
        <v/>
      </c>
      <c r="AF237" s="28"/>
      <c r="AG237" s="28" t="str">
        <f t="shared" si="533"/>
        <v/>
      </c>
      <c r="AH237" s="29"/>
      <c r="AI237" s="30"/>
      <c r="AJ237" s="28"/>
      <c r="AK237" s="28" t="str">
        <f t="shared" si="534"/>
        <v/>
      </c>
      <c r="AL237" s="28"/>
      <c r="AM237" s="28" t="str">
        <f t="shared" si="535"/>
        <v/>
      </c>
      <c r="AN237" s="28"/>
      <c r="AO237" s="28" t="str">
        <f t="shared" si="536"/>
        <v/>
      </c>
      <c r="AP237" s="29"/>
      <c r="AQ237" s="30"/>
      <c r="AR237" s="28"/>
      <c r="AS237" s="28">
        <f t="shared" si="537"/>
        <v>3</v>
      </c>
      <c r="AT237" s="28"/>
      <c r="AU237" s="28">
        <f t="shared" si="538"/>
        <v>0</v>
      </c>
      <c r="AV237" s="28"/>
      <c r="AW237" s="28">
        <f t="shared" si="539"/>
        <v>3</v>
      </c>
      <c r="AX237" s="29"/>
      <c r="AY237" s="30"/>
      <c r="AZ237" s="28"/>
      <c r="BA237" s="28" t="str">
        <f t="shared" si="540"/>
        <v/>
      </c>
      <c r="BB237" s="28"/>
      <c r="BC237" s="28" t="str">
        <f t="shared" si="541"/>
        <v/>
      </c>
      <c r="BD237" s="28"/>
      <c r="BE237" s="28" t="str">
        <f t="shared" si="542"/>
        <v/>
      </c>
      <c r="BF237" s="29"/>
      <c r="BG237" s="30"/>
      <c r="BH237" s="26"/>
      <c r="BI237" s="28" t="str">
        <f t="shared" si="543"/>
        <v/>
      </c>
      <c r="BJ237" s="28"/>
      <c r="BK237" s="28" t="str">
        <f t="shared" si="544"/>
        <v/>
      </c>
      <c r="BL237" s="28"/>
      <c r="BM237" s="28" t="str">
        <f t="shared" si="545"/>
        <v/>
      </c>
      <c r="BN237" s="29"/>
      <c r="BO237" s="30"/>
      <c r="BP237" s="26"/>
      <c r="BQ237" s="28">
        <f t="shared" si="546"/>
        <v>3</v>
      </c>
      <c r="BR237" s="28"/>
      <c r="BS237" s="28">
        <f t="shared" si="547"/>
        <v>0</v>
      </c>
      <c r="BT237" s="28"/>
      <c r="BU237" s="28">
        <f t="shared" si="548"/>
        <v>3</v>
      </c>
      <c r="BV237" s="29"/>
      <c r="BW237" s="30"/>
      <c r="BX237" s="31"/>
      <c r="BY237" s="28" t="str">
        <f t="shared" si="549"/>
        <v/>
      </c>
      <c r="BZ237" s="28"/>
      <c r="CA237" s="28" t="str">
        <f t="shared" si="550"/>
        <v/>
      </c>
      <c r="CB237" s="28"/>
      <c r="CC237" s="28" t="str">
        <f t="shared" si="551"/>
        <v/>
      </c>
      <c r="CD237" s="29"/>
      <c r="CE237" s="25"/>
      <c r="CF237" s="25"/>
      <c r="CG237" s="28" t="str">
        <f t="shared" si="552"/>
        <v/>
      </c>
      <c r="CH237" s="28"/>
      <c r="CI237" s="28" t="str">
        <f t="shared" si="553"/>
        <v/>
      </c>
      <c r="CJ237" s="28"/>
      <c r="CK237" s="28" t="str">
        <f t="shared" si="554"/>
        <v/>
      </c>
      <c r="CL237" s="29"/>
    </row>
    <row r="238" spans="1:90" ht="33" customHeight="1" x14ac:dyDescent="0.25">
      <c r="A238" s="2"/>
      <c r="B238" s="2" t="s">
        <v>28</v>
      </c>
      <c r="C238" s="21" t="str">
        <f t="shared" si="557"/>
        <v>7 - LES BLOCS SANITAIRES</v>
      </c>
      <c r="D238" s="5" t="str">
        <f t="shared" si="560"/>
        <v>Les lavabos</v>
      </c>
      <c r="E238" s="20"/>
      <c r="F238" s="15"/>
      <c r="G238" s="20">
        <f>IF(H238="Information et Communication",1,IF(H238="Savoir-faire Savoir-être",2,IF(H238="Confort et hygiène",3,IF(H238="Qualité de la prestation",5,IF(H238="Développement Durable",4)))))</f>
        <v>5</v>
      </c>
      <c r="H238" s="13" t="s">
        <v>130</v>
      </c>
      <c r="I238" s="23">
        <f>IF(G238&lt;&gt;"",MAX(I$1:I237)+1,"")</f>
        <v>197</v>
      </c>
      <c r="J238" s="247" t="s">
        <v>321</v>
      </c>
      <c r="K238" s="248">
        <v>3</v>
      </c>
      <c r="L238" s="249" t="s">
        <v>30</v>
      </c>
      <c r="M238" s="250"/>
      <c r="N238" s="251" t="str">
        <f t="shared" si="555"/>
        <v/>
      </c>
      <c r="O238" s="247" t="s">
        <v>318</v>
      </c>
      <c r="P238" s="348" t="s">
        <v>37</v>
      </c>
      <c r="Q238" s="76"/>
      <c r="R238" s="77"/>
      <c r="S238" s="26">
        <f>K238</f>
        <v>3</v>
      </c>
      <c r="T238" s="26">
        <f>IF(L238="OUI",1,IF(L238="NON",0,IF(L238="Non Mesuré","",0)))</f>
        <v>1</v>
      </c>
      <c r="U238" s="26">
        <f>IF(L238&lt;&gt;"Non Mesuré",S238*T238,"")</f>
        <v>3</v>
      </c>
      <c r="V238" s="26"/>
      <c r="W238" s="26">
        <f>IF(L238="Non Mesuré",S238,0)</f>
        <v>0</v>
      </c>
      <c r="X238" s="26"/>
      <c r="Y238" s="26">
        <f>S238-W238</f>
        <v>3</v>
      </c>
      <c r="Z238" s="74"/>
      <c r="AA238" s="73"/>
      <c r="AB238" s="73"/>
      <c r="AC238" s="28" t="str">
        <f t="shared" si="531"/>
        <v/>
      </c>
      <c r="AD238" s="28"/>
      <c r="AE238" s="28" t="str">
        <f t="shared" si="532"/>
        <v/>
      </c>
      <c r="AF238" s="28"/>
      <c r="AG238" s="28" t="str">
        <f t="shared" si="533"/>
        <v/>
      </c>
      <c r="AH238" s="29"/>
      <c r="AI238" s="30"/>
      <c r="AJ238" s="28"/>
      <c r="AK238" s="28" t="str">
        <f t="shared" si="534"/>
        <v/>
      </c>
      <c r="AL238" s="28"/>
      <c r="AM238" s="28" t="str">
        <f t="shared" si="535"/>
        <v/>
      </c>
      <c r="AN238" s="28"/>
      <c r="AO238" s="28" t="str">
        <f t="shared" si="536"/>
        <v/>
      </c>
      <c r="AP238" s="29"/>
      <c r="AQ238" s="30"/>
      <c r="AR238" s="28"/>
      <c r="AS238" s="28" t="str">
        <f t="shared" si="537"/>
        <v/>
      </c>
      <c r="AT238" s="28"/>
      <c r="AU238" s="28" t="str">
        <f t="shared" si="538"/>
        <v/>
      </c>
      <c r="AV238" s="28"/>
      <c r="AW238" s="28" t="str">
        <f t="shared" si="539"/>
        <v/>
      </c>
      <c r="AX238" s="29"/>
      <c r="AY238" s="30"/>
      <c r="AZ238" s="28"/>
      <c r="BA238" s="28" t="str">
        <f t="shared" si="540"/>
        <v/>
      </c>
      <c r="BB238" s="28"/>
      <c r="BC238" s="28" t="str">
        <f t="shared" si="541"/>
        <v/>
      </c>
      <c r="BD238" s="28"/>
      <c r="BE238" s="28" t="str">
        <f t="shared" si="542"/>
        <v/>
      </c>
      <c r="BF238" s="29"/>
      <c r="BG238" s="30"/>
      <c r="BH238" s="26"/>
      <c r="BI238" s="28">
        <f t="shared" si="543"/>
        <v>3</v>
      </c>
      <c r="BJ238" s="28"/>
      <c r="BK238" s="28">
        <f t="shared" si="544"/>
        <v>0</v>
      </c>
      <c r="BL238" s="28"/>
      <c r="BM238" s="28">
        <f t="shared" si="545"/>
        <v>3</v>
      </c>
      <c r="BN238" s="29"/>
      <c r="BO238" s="30"/>
      <c r="BP238" s="26"/>
      <c r="BQ238" s="28" t="str">
        <f t="shared" si="546"/>
        <v/>
      </c>
      <c r="BR238" s="28"/>
      <c r="BS238" s="28" t="str">
        <f t="shared" si="547"/>
        <v/>
      </c>
      <c r="BT238" s="28"/>
      <c r="BU238" s="28" t="str">
        <f t="shared" si="548"/>
        <v/>
      </c>
      <c r="BV238" s="29"/>
      <c r="BW238" s="30"/>
      <c r="BX238" s="31"/>
      <c r="BY238" s="28" t="str">
        <f t="shared" si="549"/>
        <v/>
      </c>
      <c r="BZ238" s="28"/>
      <c r="CA238" s="28" t="str">
        <f t="shared" si="550"/>
        <v/>
      </c>
      <c r="CB238" s="28"/>
      <c r="CC238" s="28" t="str">
        <f t="shared" si="551"/>
        <v/>
      </c>
      <c r="CD238" s="29"/>
      <c r="CE238" s="25"/>
      <c r="CF238" s="25"/>
      <c r="CG238" s="28" t="str">
        <f t="shared" si="552"/>
        <v/>
      </c>
      <c r="CH238" s="28"/>
      <c r="CI238" s="28" t="str">
        <f t="shared" si="553"/>
        <v/>
      </c>
      <c r="CJ238" s="28"/>
      <c r="CK238" s="28" t="str">
        <f t="shared" si="554"/>
        <v/>
      </c>
      <c r="CL238" s="29"/>
    </row>
    <row r="239" spans="1:90" s="238" customFormat="1" ht="27" customHeight="1" x14ac:dyDescent="0.25">
      <c r="A239" s="2"/>
      <c r="B239" s="2"/>
      <c r="C239" s="21" t="str">
        <f t="shared" si="557"/>
        <v>7 - LES BLOCS SANITAIRES</v>
      </c>
      <c r="D239" s="5" t="str">
        <f t="shared" si="560"/>
        <v>Les lavabos</v>
      </c>
      <c r="E239" s="20"/>
      <c r="F239" s="15"/>
      <c r="G239" s="20"/>
      <c r="H239" s="13"/>
      <c r="I239" s="67" t="str">
        <f>IF(G239&lt;&gt;"",MAX(I$1:I238)+1,"")</f>
        <v/>
      </c>
      <c r="J239" s="71" t="s">
        <v>629</v>
      </c>
      <c r="K239" s="307"/>
      <c r="L239" s="33"/>
      <c r="M239" s="372"/>
      <c r="N239" s="24" t="str">
        <f t="shared" si="555"/>
        <v/>
      </c>
      <c r="O239" s="65"/>
      <c r="P239" s="353"/>
      <c r="Q239" s="76"/>
      <c r="R239" s="77"/>
      <c r="S239" s="74"/>
      <c r="T239" s="74"/>
      <c r="U239" s="74"/>
      <c r="V239" s="74"/>
      <c r="W239" s="74"/>
      <c r="X239" s="74"/>
      <c r="Y239" s="74"/>
      <c r="Z239" s="52"/>
      <c r="AA239" s="104"/>
      <c r="AB239" s="104"/>
      <c r="AC239" s="39" t="str">
        <f t="shared" si="531"/>
        <v/>
      </c>
      <c r="AD239" s="39"/>
      <c r="AE239" s="39" t="str">
        <f t="shared" si="532"/>
        <v/>
      </c>
      <c r="AF239" s="39"/>
      <c r="AG239" s="39" t="str">
        <f t="shared" si="533"/>
        <v/>
      </c>
      <c r="AH239" s="37"/>
      <c r="AI239" s="38"/>
      <c r="AJ239" s="39"/>
      <c r="AK239" s="39" t="str">
        <f t="shared" si="534"/>
        <v/>
      </c>
      <c r="AL239" s="39"/>
      <c r="AM239" s="39" t="str">
        <f t="shared" si="535"/>
        <v/>
      </c>
      <c r="AN239" s="39"/>
      <c r="AO239" s="39" t="str">
        <f t="shared" si="536"/>
        <v/>
      </c>
      <c r="AP239" s="37"/>
      <c r="AQ239" s="38"/>
      <c r="AR239" s="39"/>
      <c r="AS239" s="39" t="str">
        <f t="shared" si="537"/>
        <v/>
      </c>
      <c r="AT239" s="39"/>
      <c r="AU239" s="39" t="str">
        <f t="shared" si="538"/>
        <v/>
      </c>
      <c r="AV239" s="39"/>
      <c r="AW239" s="39" t="str">
        <f t="shared" si="539"/>
        <v/>
      </c>
      <c r="AX239" s="37"/>
      <c r="AY239" s="38"/>
      <c r="AZ239" s="39"/>
      <c r="BA239" s="39" t="str">
        <f t="shared" si="540"/>
        <v/>
      </c>
      <c r="BB239" s="39"/>
      <c r="BC239" s="39" t="str">
        <f t="shared" si="541"/>
        <v/>
      </c>
      <c r="BD239" s="39"/>
      <c r="BE239" s="39" t="str">
        <f t="shared" si="542"/>
        <v/>
      </c>
      <c r="BF239" s="37"/>
      <c r="BG239" s="38"/>
      <c r="BH239" s="34"/>
      <c r="BI239" s="39" t="str">
        <f t="shared" si="543"/>
        <v/>
      </c>
      <c r="BJ239" s="39"/>
      <c r="BK239" s="39" t="str">
        <f t="shared" si="544"/>
        <v/>
      </c>
      <c r="BL239" s="39"/>
      <c r="BM239" s="39" t="str">
        <f t="shared" si="545"/>
        <v/>
      </c>
      <c r="BN239" s="37"/>
      <c r="BO239" s="38"/>
      <c r="BP239" s="34"/>
      <c r="BQ239" s="39" t="str">
        <f t="shared" si="546"/>
        <v/>
      </c>
      <c r="BR239" s="39"/>
      <c r="BS239" s="39" t="str">
        <f t="shared" si="547"/>
        <v/>
      </c>
      <c r="BT239" s="39"/>
      <c r="BU239" s="39" t="str">
        <f t="shared" si="548"/>
        <v/>
      </c>
      <c r="BV239" s="37"/>
      <c r="BW239" s="38"/>
      <c r="BX239" s="40"/>
      <c r="BY239" s="39" t="str">
        <f t="shared" si="549"/>
        <v/>
      </c>
      <c r="BZ239" s="39"/>
      <c r="CA239" s="39" t="str">
        <f t="shared" si="550"/>
        <v/>
      </c>
      <c r="CB239" s="39"/>
      <c r="CC239" s="39" t="str">
        <f t="shared" si="551"/>
        <v/>
      </c>
      <c r="CD239" s="37"/>
      <c r="CE239" s="41"/>
      <c r="CF239" s="41"/>
      <c r="CG239" s="39" t="str">
        <f t="shared" si="552"/>
        <v/>
      </c>
      <c r="CH239" s="39"/>
      <c r="CI239" s="39" t="str">
        <f t="shared" si="553"/>
        <v/>
      </c>
      <c r="CJ239" s="39"/>
      <c r="CK239" s="39" t="str">
        <f t="shared" si="554"/>
        <v/>
      </c>
      <c r="CL239" s="37"/>
    </row>
    <row r="240" spans="1:90" ht="33" customHeight="1" x14ac:dyDescent="0.25">
      <c r="A240" s="20">
        <v>33</v>
      </c>
      <c r="B240" s="20" t="s">
        <v>36</v>
      </c>
      <c r="C240" s="21" t="str">
        <f t="shared" si="557"/>
        <v>7 - LES BLOCS SANITAIRES</v>
      </c>
      <c r="D240" s="5" t="str">
        <f t="shared" si="560"/>
        <v>Les lavabos</v>
      </c>
      <c r="E240" s="20"/>
      <c r="F240" s="15"/>
      <c r="G240" s="20">
        <f>IF(H240="Information et Communication",1,IF(H240="Savoir-faire Savoir-être",2,IF(H240="Confort et hygiène",3,IF(H240="Qualité de la prestation",5,IF(H240="Développement Durable",4)))))</f>
        <v>3</v>
      </c>
      <c r="H240" s="22" t="s">
        <v>136</v>
      </c>
      <c r="I240" s="23">
        <f>IF(G240&lt;&gt;"",MAX(I$1:I239)+1,"")</f>
        <v>198</v>
      </c>
      <c r="J240" s="242" t="s">
        <v>638</v>
      </c>
      <c r="K240" s="243">
        <v>3</v>
      </c>
      <c r="L240" s="244" t="s">
        <v>30</v>
      </c>
      <c r="M240" s="245"/>
      <c r="N240" s="246" t="str">
        <f t="shared" si="555"/>
        <v/>
      </c>
      <c r="O240" s="242" t="s">
        <v>654</v>
      </c>
      <c r="P240" s="348" t="s">
        <v>37</v>
      </c>
      <c r="Q240" s="78"/>
      <c r="R240" s="79"/>
      <c r="S240" s="26">
        <f>K240</f>
        <v>3</v>
      </c>
      <c r="T240" s="26">
        <f>IF(L240="OUI",1,IF(L240="NON",0,IF(L240="Non Mesuré","",0)))</f>
        <v>1</v>
      </c>
      <c r="U240" s="26">
        <f>IF(L240&lt;&gt;"Non Mesuré",S240*T240,"")</f>
        <v>3</v>
      </c>
      <c r="V240" s="26"/>
      <c r="W240" s="26">
        <f>IF(L240="Non Mesuré",S240,0)</f>
        <v>0</v>
      </c>
      <c r="X240" s="26"/>
      <c r="Y240" s="26">
        <f>S240-W240</f>
        <v>3</v>
      </c>
      <c r="Z240" s="50"/>
      <c r="AA240" s="70"/>
      <c r="AB240" s="70"/>
      <c r="AC240" s="28" t="str">
        <f t="shared" si="531"/>
        <v/>
      </c>
      <c r="AD240" s="28"/>
      <c r="AE240" s="28" t="str">
        <f t="shared" si="532"/>
        <v/>
      </c>
      <c r="AF240" s="28"/>
      <c r="AG240" s="28" t="str">
        <f t="shared" si="533"/>
        <v/>
      </c>
      <c r="AH240" s="29"/>
      <c r="AI240" s="30"/>
      <c r="AJ240" s="28"/>
      <c r="AK240" s="28" t="str">
        <f t="shared" si="534"/>
        <v/>
      </c>
      <c r="AL240" s="28"/>
      <c r="AM240" s="28" t="str">
        <f t="shared" si="535"/>
        <v/>
      </c>
      <c r="AN240" s="28"/>
      <c r="AO240" s="28" t="str">
        <f t="shared" si="536"/>
        <v/>
      </c>
      <c r="AP240" s="29"/>
      <c r="AQ240" s="30"/>
      <c r="AR240" s="28"/>
      <c r="AS240" s="28">
        <f t="shared" si="537"/>
        <v>3</v>
      </c>
      <c r="AT240" s="28"/>
      <c r="AU240" s="28">
        <f t="shared" si="538"/>
        <v>0</v>
      </c>
      <c r="AV240" s="28"/>
      <c r="AW240" s="28">
        <f t="shared" si="539"/>
        <v>3</v>
      </c>
      <c r="AX240" s="29"/>
      <c r="AY240" s="30"/>
      <c r="AZ240" s="28"/>
      <c r="BA240" s="28" t="str">
        <f t="shared" si="540"/>
        <v/>
      </c>
      <c r="BB240" s="28"/>
      <c r="BC240" s="28" t="str">
        <f t="shared" si="541"/>
        <v/>
      </c>
      <c r="BD240" s="28"/>
      <c r="BE240" s="28" t="str">
        <f t="shared" si="542"/>
        <v/>
      </c>
      <c r="BF240" s="29"/>
      <c r="BG240" s="30"/>
      <c r="BH240" s="26"/>
      <c r="BI240" s="28" t="str">
        <f t="shared" si="543"/>
        <v/>
      </c>
      <c r="BJ240" s="28"/>
      <c r="BK240" s="28" t="str">
        <f t="shared" si="544"/>
        <v/>
      </c>
      <c r="BL240" s="28"/>
      <c r="BM240" s="28" t="str">
        <f t="shared" si="545"/>
        <v/>
      </c>
      <c r="BN240" s="29"/>
      <c r="BO240" s="30"/>
      <c r="BP240" s="26"/>
      <c r="BQ240" s="28" t="str">
        <f t="shared" si="546"/>
        <v/>
      </c>
      <c r="BR240" s="28"/>
      <c r="BS240" s="28" t="str">
        <f t="shared" si="547"/>
        <v/>
      </c>
      <c r="BT240" s="28"/>
      <c r="BU240" s="28" t="str">
        <f t="shared" si="548"/>
        <v/>
      </c>
      <c r="BV240" s="29"/>
      <c r="BW240" s="30"/>
      <c r="BX240" s="31"/>
      <c r="BY240" s="28" t="str">
        <f t="shared" si="549"/>
        <v/>
      </c>
      <c r="BZ240" s="28"/>
      <c r="CA240" s="28" t="str">
        <f t="shared" si="550"/>
        <v/>
      </c>
      <c r="CB240" s="28"/>
      <c r="CC240" s="28" t="str">
        <f t="shared" si="551"/>
        <v/>
      </c>
      <c r="CD240" s="29"/>
      <c r="CE240" s="25"/>
      <c r="CF240" s="25"/>
      <c r="CG240" s="28">
        <f t="shared" si="552"/>
        <v>3</v>
      </c>
      <c r="CH240" s="28"/>
      <c r="CI240" s="28">
        <f t="shared" si="553"/>
        <v>0</v>
      </c>
      <c r="CJ240" s="28"/>
      <c r="CK240" s="28">
        <f t="shared" si="554"/>
        <v>3</v>
      </c>
      <c r="CL240" s="29"/>
    </row>
    <row r="241" spans="1:90" ht="49.5" customHeight="1" x14ac:dyDescent="0.25">
      <c r="A241" s="20">
        <v>31</v>
      </c>
      <c r="B241" s="20" t="s">
        <v>28</v>
      </c>
      <c r="C241" s="21" t="str">
        <f t="shared" si="557"/>
        <v>7 - LES BLOCS SANITAIRES</v>
      </c>
      <c r="D241" s="5" t="str">
        <f t="shared" si="560"/>
        <v>Les lavabos</v>
      </c>
      <c r="E241" s="20"/>
      <c r="F241" s="15"/>
      <c r="G241" s="20">
        <f>IF(H241="Information et Communication",1,IF(H241="Savoir-faire Savoir-être",2,IF(H241="Confort et hygiène",3,IF(H241="Qualité de la prestation",5,IF(H241="Développement Durable",4)))))</f>
        <v>3</v>
      </c>
      <c r="H241" s="22" t="s">
        <v>136</v>
      </c>
      <c r="I241" s="23">
        <f>IF(G241&lt;&gt;"",MAX(I$1:I240)+1,"")</f>
        <v>199</v>
      </c>
      <c r="J241" s="252" t="s">
        <v>636</v>
      </c>
      <c r="K241" s="253">
        <v>3</v>
      </c>
      <c r="L241" s="254" t="s">
        <v>39</v>
      </c>
      <c r="M241" s="255"/>
      <c r="N241" s="256" t="str">
        <f t="shared" si="555"/>
        <v/>
      </c>
      <c r="O241" s="252" t="s">
        <v>735</v>
      </c>
      <c r="P241" s="348" t="s">
        <v>37</v>
      </c>
      <c r="Q241" s="78"/>
      <c r="R241" s="79"/>
      <c r="S241" s="26">
        <f t="shared" ref="S241" si="561">K241</f>
        <v>3</v>
      </c>
      <c r="T241" s="26">
        <f>IF(L241="Très Satisfaisant",1,IF(L241="Satisfaisant",0.75,IF(L241="Insatisfaisant",0.25,IF(L241="Très Insatisfaisant",0,IF(L241="Non Mesuré","",0)))))</f>
        <v>1</v>
      </c>
      <c r="U241" s="26">
        <f t="shared" ref="U241" si="562">IF(L241&lt;&gt;"Non Mesuré",S241*T241,"")</f>
        <v>3</v>
      </c>
      <c r="V241" s="26"/>
      <c r="W241" s="26">
        <f t="shared" ref="W241" si="563">IF(L241="Non Mesuré",S241,0)</f>
        <v>0</v>
      </c>
      <c r="X241" s="26"/>
      <c r="Y241" s="26">
        <f t="shared" ref="Y241" si="564">S241-W241</f>
        <v>3</v>
      </c>
      <c r="Z241" s="50"/>
      <c r="AA241" s="70"/>
      <c r="AB241" s="70"/>
      <c r="AC241" s="28" t="str">
        <f t="shared" si="531"/>
        <v/>
      </c>
      <c r="AD241" s="28"/>
      <c r="AE241" s="28" t="str">
        <f t="shared" si="532"/>
        <v/>
      </c>
      <c r="AF241" s="28"/>
      <c r="AG241" s="28" t="str">
        <f t="shared" si="533"/>
        <v/>
      </c>
      <c r="AH241" s="29"/>
      <c r="AI241" s="30"/>
      <c r="AJ241" s="28"/>
      <c r="AK241" s="28" t="str">
        <f t="shared" si="534"/>
        <v/>
      </c>
      <c r="AL241" s="28"/>
      <c r="AM241" s="28" t="str">
        <f t="shared" si="535"/>
        <v/>
      </c>
      <c r="AN241" s="28"/>
      <c r="AO241" s="28" t="str">
        <f t="shared" si="536"/>
        <v/>
      </c>
      <c r="AP241" s="29"/>
      <c r="AQ241" s="30"/>
      <c r="AR241" s="28"/>
      <c r="AS241" s="28">
        <f t="shared" si="537"/>
        <v>3</v>
      </c>
      <c r="AT241" s="28"/>
      <c r="AU241" s="28">
        <f t="shared" si="538"/>
        <v>0</v>
      </c>
      <c r="AV241" s="28"/>
      <c r="AW241" s="28">
        <f t="shared" si="539"/>
        <v>3</v>
      </c>
      <c r="AX241" s="29"/>
      <c r="AY241" s="30"/>
      <c r="AZ241" s="28"/>
      <c r="BA241" s="28" t="str">
        <f t="shared" si="540"/>
        <v/>
      </c>
      <c r="BB241" s="28"/>
      <c r="BC241" s="28" t="str">
        <f t="shared" si="541"/>
        <v/>
      </c>
      <c r="BD241" s="28"/>
      <c r="BE241" s="28" t="str">
        <f t="shared" si="542"/>
        <v/>
      </c>
      <c r="BF241" s="29"/>
      <c r="BG241" s="30"/>
      <c r="BH241" s="26"/>
      <c r="BI241" s="28" t="str">
        <f t="shared" si="543"/>
        <v/>
      </c>
      <c r="BJ241" s="28"/>
      <c r="BK241" s="28" t="str">
        <f t="shared" si="544"/>
        <v/>
      </c>
      <c r="BL241" s="28"/>
      <c r="BM241" s="28" t="str">
        <f t="shared" si="545"/>
        <v/>
      </c>
      <c r="BN241" s="29"/>
      <c r="BO241" s="30"/>
      <c r="BP241" s="26"/>
      <c r="BQ241" s="28">
        <f t="shared" si="546"/>
        <v>3</v>
      </c>
      <c r="BR241" s="28"/>
      <c r="BS241" s="28">
        <f t="shared" si="547"/>
        <v>0</v>
      </c>
      <c r="BT241" s="28"/>
      <c r="BU241" s="28">
        <f t="shared" si="548"/>
        <v>3</v>
      </c>
      <c r="BV241" s="29"/>
      <c r="BW241" s="30"/>
      <c r="BX241" s="31"/>
      <c r="BY241" s="28" t="str">
        <f t="shared" si="549"/>
        <v/>
      </c>
      <c r="BZ241" s="28"/>
      <c r="CA241" s="28" t="str">
        <f t="shared" si="550"/>
        <v/>
      </c>
      <c r="CB241" s="28"/>
      <c r="CC241" s="28" t="str">
        <f t="shared" si="551"/>
        <v/>
      </c>
      <c r="CD241" s="29"/>
      <c r="CE241" s="25"/>
      <c r="CF241" s="25"/>
      <c r="CG241" s="28" t="str">
        <f t="shared" si="552"/>
        <v/>
      </c>
      <c r="CH241" s="28"/>
      <c r="CI241" s="28" t="str">
        <f t="shared" si="553"/>
        <v/>
      </c>
      <c r="CJ241" s="28"/>
      <c r="CK241" s="28" t="str">
        <f t="shared" si="554"/>
        <v/>
      </c>
      <c r="CL241" s="29"/>
    </row>
    <row r="242" spans="1:90" ht="49.5" customHeight="1" x14ac:dyDescent="0.25">
      <c r="A242" s="25">
        <v>32</v>
      </c>
      <c r="B242" s="44" t="s">
        <v>36</v>
      </c>
      <c r="C242" s="21" t="str">
        <f t="shared" si="557"/>
        <v>7 - LES BLOCS SANITAIRES</v>
      </c>
      <c r="D242" s="5" t="str">
        <f t="shared" si="560"/>
        <v>Les lavabos</v>
      </c>
      <c r="E242" s="44"/>
      <c r="F242" s="44"/>
      <c r="G242" s="20">
        <f>IF(H242="Information et Communication",1,IF(H242="Savoir-faire Savoir-être",2,IF(H242="Confort et hygiène",3,IF(H242="Qualité de la prestation",5,IF(H242="Développement Durable",4)))))</f>
        <v>3</v>
      </c>
      <c r="H242" s="22" t="s">
        <v>136</v>
      </c>
      <c r="I242" s="23">
        <f>IF(G242&lt;&gt;"",MAX(I$1:I241)+1,"")</f>
        <v>200</v>
      </c>
      <c r="J242" s="252" t="s">
        <v>637</v>
      </c>
      <c r="K242" s="253">
        <v>3</v>
      </c>
      <c r="L242" s="254" t="s">
        <v>39</v>
      </c>
      <c r="M242" s="255"/>
      <c r="N242" s="256" t="str">
        <f t="shared" si="555"/>
        <v/>
      </c>
      <c r="O242" s="252" t="s">
        <v>736</v>
      </c>
      <c r="P242" s="348" t="s">
        <v>37</v>
      </c>
      <c r="Q242" s="22"/>
      <c r="R242" s="25"/>
      <c r="S242" s="26">
        <f t="shared" ref="S242" si="565">K242</f>
        <v>3</v>
      </c>
      <c r="T242" s="26">
        <f>IF(L242="Très Satisfaisant",1,IF(L242="Satisfaisant",0.75,IF(L242="Insatisfaisant",0.25,IF(L242="Très Insatisfaisant",0,IF(L242="Non Mesuré","",0)))))</f>
        <v>1</v>
      </c>
      <c r="U242" s="26">
        <f t="shared" ref="U242" si="566">IF(L242&lt;&gt;"Non Mesuré",S242*T242,"")</f>
        <v>3</v>
      </c>
      <c r="V242" s="26"/>
      <c r="W242" s="26">
        <f t="shared" ref="W242" si="567">IF(L242="Non Mesuré",S242,0)</f>
        <v>0</v>
      </c>
      <c r="X242" s="26"/>
      <c r="Y242" s="26">
        <f t="shared" ref="Y242" si="568">S242-W242</f>
        <v>3</v>
      </c>
      <c r="Z242" s="50"/>
      <c r="AA242" s="70"/>
      <c r="AB242" s="70"/>
      <c r="AC242" s="28" t="str">
        <f t="shared" si="531"/>
        <v/>
      </c>
      <c r="AD242" s="28"/>
      <c r="AE242" s="28" t="str">
        <f t="shared" si="532"/>
        <v/>
      </c>
      <c r="AF242" s="28"/>
      <c r="AG242" s="28" t="str">
        <f t="shared" si="533"/>
        <v/>
      </c>
      <c r="AH242" s="29"/>
      <c r="AI242" s="30"/>
      <c r="AJ242" s="28"/>
      <c r="AK242" s="28" t="str">
        <f t="shared" si="534"/>
        <v/>
      </c>
      <c r="AL242" s="28"/>
      <c r="AM242" s="28" t="str">
        <f t="shared" si="535"/>
        <v/>
      </c>
      <c r="AN242" s="28"/>
      <c r="AO242" s="28" t="str">
        <f t="shared" si="536"/>
        <v/>
      </c>
      <c r="AP242" s="29"/>
      <c r="AQ242" s="30"/>
      <c r="AR242" s="28"/>
      <c r="AS242" s="28">
        <f t="shared" si="537"/>
        <v>3</v>
      </c>
      <c r="AT242" s="28"/>
      <c r="AU242" s="28">
        <f t="shared" si="538"/>
        <v>0</v>
      </c>
      <c r="AV242" s="28"/>
      <c r="AW242" s="28">
        <f t="shared" si="539"/>
        <v>3</v>
      </c>
      <c r="AX242" s="29"/>
      <c r="AY242" s="30"/>
      <c r="AZ242" s="28"/>
      <c r="BA242" s="28" t="str">
        <f t="shared" si="540"/>
        <v/>
      </c>
      <c r="BB242" s="28"/>
      <c r="BC242" s="28" t="str">
        <f t="shared" si="541"/>
        <v/>
      </c>
      <c r="BD242" s="28"/>
      <c r="BE242" s="28" t="str">
        <f t="shared" si="542"/>
        <v/>
      </c>
      <c r="BF242" s="29"/>
      <c r="BG242" s="30"/>
      <c r="BH242" s="26"/>
      <c r="BI242" s="28" t="str">
        <f t="shared" si="543"/>
        <v/>
      </c>
      <c r="BJ242" s="28"/>
      <c r="BK242" s="28" t="str">
        <f t="shared" si="544"/>
        <v/>
      </c>
      <c r="BL242" s="28"/>
      <c r="BM242" s="28" t="str">
        <f t="shared" si="545"/>
        <v/>
      </c>
      <c r="BN242" s="29"/>
      <c r="BO242" s="30"/>
      <c r="BP242" s="26"/>
      <c r="BQ242" s="28" t="str">
        <f t="shared" si="546"/>
        <v/>
      </c>
      <c r="BR242" s="28"/>
      <c r="BS242" s="28" t="str">
        <f t="shared" si="547"/>
        <v/>
      </c>
      <c r="BT242" s="28"/>
      <c r="BU242" s="28" t="str">
        <f t="shared" si="548"/>
        <v/>
      </c>
      <c r="BV242" s="29"/>
      <c r="BW242" s="30"/>
      <c r="BX242" s="31"/>
      <c r="BY242" s="28">
        <f t="shared" si="549"/>
        <v>3</v>
      </c>
      <c r="BZ242" s="28"/>
      <c r="CA242" s="28">
        <f t="shared" si="550"/>
        <v>0</v>
      </c>
      <c r="CB242" s="28"/>
      <c r="CC242" s="28">
        <f t="shared" si="551"/>
        <v>3</v>
      </c>
      <c r="CD242" s="29"/>
      <c r="CE242" s="25"/>
      <c r="CF242" s="25"/>
      <c r="CG242" s="28" t="str">
        <f t="shared" si="552"/>
        <v/>
      </c>
      <c r="CH242" s="28"/>
      <c r="CI242" s="28" t="str">
        <f t="shared" si="553"/>
        <v/>
      </c>
      <c r="CJ242" s="28"/>
      <c r="CK242" s="28" t="str">
        <f t="shared" si="554"/>
        <v/>
      </c>
      <c r="CL242" s="29"/>
    </row>
    <row r="243" spans="1:90" ht="19.5" customHeight="1" x14ac:dyDescent="0.25">
      <c r="A243" s="20">
        <v>33</v>
      </c>
      <c r="B243" s="20" t="s">
        <v>28</v>
      </c>
      <c r="C243" s="21" t="str">
        <f t="shared" si="557"/>
        <v>7 - LES BLOCS SANITAIRES</v>
      </c>
      <c r="D243" s="5" t="str">
        <f t="shared" si="560"/>
        <v>Les lavabos</v>
      </c>
      <c r="E243" s="20"/>
      <c r="F243" s="15"/>
      <c r="G243" s="20">
        <f>IF(H243="Information et Communication",1,IF(H243="Savoir-faire Savoir-être",2,IF(H243="Confort et hygiène",3,IF(H243="Qualité de la prestation",5,IF(H243="Développement Durable",4)))))</f>
        <v>3</v>
      </c>
      <c r="H243" s="22" t="s">
        <v>136</v>
      </c>
      <c r="I243" s="23">
        <f>IF(G243&lt;&gt;"",MAX(I$1:I242)+1,"")</f>
        <v>201</v>
      </c>
      <c r="J243" s="247" t="s">
        <v>643</v>
      </c>
      <c r="K243" s="248">
        <v>3</v>
      </c>
      <c r="L243" s="249" t="s">
        <v>30</v>
      </c>
      <c r="M243" s="250"/>
      <c r="N243" s="251" t="str">
        <f t="shared" si="555"/>
        <v/>
      </c>
      <c r="O243" s="247" t="s">
        <v>653</v>
      </c>
      <c r="P243" s="351" t="s">
        <v>37</v>
      </c>
      <c r="Q243" s="78"/>
      <c r="R243" s="79"/>
      <c r="S243" s="26">
        <f t="shared" ref="S243:S254" si="569">K243</f>
        <v>3</v>
      </c>
      <c r="T243" s="26">
        <f t="shared" ref="T243:T253" si="570">IF(L243="OUI",1,IF(L243="NON",0,IF(L243="Non Mesuré","",0)))</f>
        <v>1</v>
      </c>
      <c r="U243" s="26">
        <f t="shared" ref="U243:U254" si="571">IF(L243&lt;&gt;"Non Mesuré",S243*T243,"")</f>
        <v>3</v>
      </c>
      <c r="V243" s="26"/>
      <c r="W243" s="26">
        <f t="shared" ref="W243:W254" si="572">IF(L243="Non Mesuré",S243,0)</f>
        <v>0</v>
      </c>
      <c r="X243" s="26"/>
      <c r="Y243" s="26">
        <f t="shared" ref="Y243:Y254" si="573">S243-W243</f>
        <v>3</v>
      </c>
      <c r="Z243" s="50"/>
      <c r="AA243" s="70"/>
      <c r="AB243" s="70"/>
      <c r="AC243" s="28" t="str">
        <f t="shared" si="531"/>
        <v/>
      </c>
      <c r="AD243" s="28"/>
      <c r="AE243" s="28" t="str">
        <f t="shared" si="532"/>
        <v/>
      </c>
      <c r="AF243" s="28"/>
      <c r="AG243" s="28" t="str">
        <f t="shared" si="533"/>
        <v/>
      </c>
      <c r="AH243" s="29"/>
      <c r="AI243" s="30"/>
      <c r="AJ243" s="28"/>
      <c r="AK243" s="28" t="str">
        <f t="shared" si="534"/>
        <v/>
      </c>
      <c r="AL243" s="28"/>
      <c r="AM243" s="28" t="str">
        <f t="shared" si="535"/>
        <v/>
      </c>
      <c r="AN243" s="28"/>
      <c r="AO243" s="28" t="str">
        <f t="shared" si="536"/>
        <v/>
      </c>
      <c r="AP243" s="29"/>
      <c r="AQ243" s="30"/>
      <c r="AR243" s="28"/>
      <c r="AS243" s="28">
        <f t="shared" si="537"/>
        <v>3</v>
      </c>
      <c r="AT243" s="28"/>
      <c r="AU243" s="28">
        <f t="shared" si="538"/>
        <v>0</v>
      </c>
      <c r="AV243" s="28"/>
      <c r="AW243" s="28">
        <f t="shared" si="539"/>
        <v>3</v>
      </c>
      <c r="AX243" s="29"/>
      <c r="AY243" s="30"/>
      <c r="AZ243" s="28"/>
      <c r="BA243" s="28" t="str">
        <f t="shared" si="540"/>
        <v/>
      </c>
      <c r="BB243" s="28"/>
      <c r="BC243" s="28" t="str">
        <f t="shared" si="541"/>
        <v/>
      </c>
      <c r="BD243" s="28"/>
      <c r="BE243" s="28" t="str">
        <f t="shared" si="542"/>
        <v/>
      </c>
      <c r="BF243" s="29"/>
      <c r="BG243" s="30"/>
      <c r="BH243" s="26"/>
      <c r="BI243" s="28" t="str">
        <f t="shared" si="543"/>
        <v/>
      </c>
      <c r="BJ243" s="28"/>
      <c r="BK243" s="28" t="str">
        <f t="shared" si="544"/>
        <v/>
      </c>
      <c r="BL243" s="28"/>
      <c r="BM243" s="28" t="str">
        <f t="shared" si="545"/>
        <v/>
      </c>
      <c r="BN243" s="29"/>
      <c r="BO243" s="30"/>
      <c r="BP243" s="26"/>
      <c r="BQ243" s="28" t="str">
        <f t="shared" si="546"/>
        <v/>
      </c>
      <c r="BR243" s="28"/>
      <c r="BS243" s="28" t="str">
        <f t="shared" si="547"/>
        <v/>
      </c>
      <c r="BT243" s="28"/>
      <c r="BU243" s="28" t="str">
        <f t="shared" si="548"/>
        <v/>
      </c>
      <c r="BV243" s="29"/>
      <c r="BW243" s="30"/>
      <c r="BX243" s="31"/>
      <c r="BY243" s="28" t="str">
        <f t="shared" si="549"/>
        <v/>
      </c>
      <c r="BZ243" s="28"/>
      <c r="CA243" s="28" t="str">
        <f t="shared" si="550"/>
        <v/>
      </c>
      <c r="CB243" s="28"/>
      <c r="CC243" s="28" t="str">
        <f t="shared" si="551"/>
        <v/>
      </c>
      <c r="CD243" s="29"/>
      <c r="CE243" s="25"/>
      <c r="CF243" s="25"/>
      <c r="CG243" s="28">
        <f t="shared" si="552"/>
        <v>3</v>
      </c>
      <c r="CH243" s="28"/>
      <c r="CI243" s="28">
        <f t="shared" si="553"/>
        <v>0</v>
      </c>
      <c r="CJ243" s="28"/>
      <c r="CK243" s="28">
        <f t="shared" si="554"/>
        <v>3</v>
      </c>
      <c r="CL243" s="29"/>
    </row>
    <row r="244" spans="1:90" s="238" customFormat="1" ht="27" customHeight="1" x14ac:dyDescent="0.25">
      <c r="A244" s="2"/>
      <c r="B244" s="2"/>
      <c r="C244" s="21" t="str">
        <f t="shared" si="557"/>
        <v>7 - LES BLOCS SANITAIRES</v>
      </c>
      <c r="D244" s="5" t="str">
        <f t="shared" si="560"/>
        <v>Les lavabos</v>
      </c>
      <c r="E244" s="20"/>
      <c r="F244" s="15"/>
      <c r="G244" s="20"/>
      <c r="H244" s="13"/>
      <c r="I244" s="67" t="str">
        <f>IF(G244&lt;&gt;"",MAX(I$1:I243)+1,"")</f>
        <v/>
      </c>
      <c r="J244" s="71" t="s">
        <v>630</v>
      </c>
      <c r="K244" s="307"/>
      <c r="L244" s="33"/>
      <c r="M244" s="372"/>
      <c r="N244" s="24" t="str">
        <f t="shared" si="555"/>
        <v/>
      </c>
      <c r="O244" s="65"/>
      <c r="P244" s="353"/>
      <c r="Q244" s="76"/>
      <c r="R244" s="77"/>
      <c r="S244" s="74"/>
      <c r="T244" s="74"/>
      <c r="U244" s="74"/>
      <c r="V244" s="74"/>
      <c r="W244" s="74"/>
      <c r="X244" s="74"/>
      <c r="Y244" s="74"/>
      <c r="Z244" s="52"/>
      <c r="AA244" s="104"/>
      <c r="AB244" s="104"/>
      <c r="AC244" s="39" t="str">
        <f t="shared" si="531"/>
        <v/>
      </c>
      <c r="AD244" s="39"/>
      <c r="AE244" s="39" t="str">
        <f t="shared" si="532"/>
        <v/>
      </c>
      <c r="AF244" s="39"/>
      <c r="AG244" s="39" t="str">
        <f t="shared" si="533"/>
        <v/>
      </c>
      <c r="AH244" s="37"/>
      <c r="AI244" s="38"/>
      <c r="AJ244" s="39"/>
      <c r="AK244" s="39" t="str">
        <f t="shared" si="534"/>
        <v/>
      </c>
      <c r="AL244" s="39"/>
      <c r="AM244" s="39" t="str">
        <f t="shared" si="535"/>
        <v/>
      </c>
      <c r="AN244" s="39"/>
      <c r="AO244" s="39" t="str">
        <f t="shared" si="536"/>
        <v/>
      </c>
      <c r="AP244" s="37"/>
      <c r="AQ244" s="38"/>
      <c r="AR244" s="39"/>
      <c r="AS244" s="39" t="str">
        <f t="shared" si="537"/>
        <v/>
      </c>
      <c r="AT244" s="39"/>
      <c r="AU244" s="39" t="str">
        <f t="shared" si="538"/>
        <v/>
      </c>
      <c r="AV244" s="39"/>
      <c r="AW244" s="39" t="str">
        <f t="shared" si="539"/>
        <v/>
      </c>
      <c r="AX244" s="37"/>
      <c r="AY244" s="38"/>
      <c r="AZ244" s="39"/>
      <c r="BA244" s="39" t="str">
        <f t="shared" si="540"/>
        <v/>
      </c>
      <c r="BB244" s="39"/>
      <c r="BC244" s="39" t="str">
        <f t="shared" si="541"/>
        <v/>
      </c>
      <c r="BD244" s="39"/>
      <c r="BE244" s="39" t="str">
        <f t="shared" si="542"/>
        <v/>
      </c>
      <c r="BF244" s="37"/>
      <c r="BG244" s="38"/>
      <c r="BH244" s="34"/>
      <c r="BI244" s="39" t="str">
        <f t="shared" si="543"/>
        <v/>
      </c>
      <c r="BJ244" s="39"/>
      <c r="BK244" s="39" t="str">
        <f t="shared" si="544"/>
        <v/>
      </c>
      <c r="BL244" s="39"/>
      <c r="BM244" s="39" t="str">
        <f t="shared" si="545"/>
        <v/>
      </c>
      <c r="BN244" s="37"/>
      <c r="BO244" s="38"/>
      <c r="BP244" s="34"/>
      <c r="BQ244" s="39" t="str">
        <f t="shared" si="546"/>
        <v/>
      </c>
      <c r="BR244" s="39"/>
      <c r="BS244" s="39" t="str">
        <f t="shared" si="547"/>
        <v/>
      </c>
      <c r="BT244" s="39"/>
      <c r="BU244" s="39" t="str">
        <f t="shared" si="548"/>
        <v/>
      </c>
      <c r="BV244" s="37"/>
      <c r="BW244" s="38"/>
      <c r="BX244" s="40"/>
      <c r="BY244" s="39" t="str">
        <f t="shared" si="549"/>
        <v/>
      </c>
      <c r="BZ244" s="39"/>
      <c r="CA244" s="39" t="str">
        <f t="shared" si="550"/>
        <v/>
      </c>
      <c r="CB244" s="39"/>
      <c r="CC244" s="39" t="str">
        <f t="shared" si="551"/>
        <v/>
      </c>
      <c r="CD244" s="37"/>
      <c r="CE244" s="41"/>
      <c r="CF244" s="41"/>
      <c r="CG244" s="39" t="str">
        <f t="shared" si="552"/>
        <v/>
      </c>
      <c r="CH244" s="39"/>
      <c r="CI244" s="39" t="str">
        <f t="shared" si="553"/>
        <v/>
      </c>
      <c r="CJ244" s="39"/>
      <c r="CK244" s="39" t="str">
        <f t="shared" si="554"/>
        <v/>
      </c>
      <c r="CL244" s="37"/>
    </row>
    <row r="245" spans="1:90" ht="19.5" customHeight="1" x14ac:dyDescent="0.25">
      <c r="A245" s="20">
        <v>33</v>
      </c>
      <c r="B245" s="20" t="s">
        <v>28</v>
      </c>
      <c r="C245" s="21" t="str">
        <f t="shared" si="557"/>
        <v>7 - LES BLOCS SANITAIRES</v>
      </c>
      <c r="D245" s="5" t="str">
        <f t="shared" si="560"/>
        <v>Les lavabos</v>
      </c>
      <c r="E245" s="20"/>
      <c r="F245" s="15"/>
      <c r="G245" s="20">
        <f t="shared" ref="G245:G250" si="574">IF(H245="Information et Communication",1,IF(H245="Savoir-faire Savoir-être",2,IF(H245="Confort et hygiène",3,IF(H245="Qualité de la prestation",5,IF(H245="Développement Durable",4)))))</f>
        <v>3</v>
      </c>
      <c r="H245" s="22" t="s">
        <v>136</v>
      </c>
      <c r="I245" s="23">
        <f>IF(G245&lt;&gt;"",MAX(I$1:I244)+1,"")</f>
        <v>202</v>
      </c>
      <c r="J245" s="242" t="s">
        <v>639</v>
      </c>
      <c r="K245" s="243">
        <v>3</v>
      </c>
      <c r="L245" s="244" t="s">
        <v>30</v>
      </c>
      <c r="M245" s="245"/>
      <c r="N245" s="246" t="str">
        <f t="shared" si="555"/>
        <v/>
      </c>
      <c r="O245" s="242" t="s">
        <v>640</v>
      </c>
      <c r="P245" s="348" t="s">
        <v>37</v>
      </c>
      <c r="Q245" s="78"/>
      <c r="R245" s="79"/>
      <c r="S245" s="26">
        <f t="shared" ref="S245" si="575">K245</f>
        <v>3</v>
      </c>
      <c r="T245" s="26">
        <f t="shared" ref="T245" si="576">IF(L245="OUI",1,IF(L245="NON",0,IF(L245="Non Mesuré","",0)))</f>
        <v>1</v>
      </c>
      <c r="U245" s="26">
        <f t="shared" ref="U245" si="577">IF(L245&lt;&gt;"Non Mesuré",S245*T245,"")</f>
        <v>3</v>
      </c>
      <c r="V245" s="26"/>
      <c r="W245" s="26">
        <f t="shared" ref="W245" si="578">IF(L245="Non Mesuré",S245,0)</f>
        <v>0</v>
      </c>
      <c r="X245" s="26"/>
      <c r="Y245" s="26">
        <f t="shared" ref="Y245" si="579">S245-W245</f>
        <v>3</v>
      </c>
      <c r="Z245" s="50"/>
      <c r="AA245" s="70"/>
      <c r="AB245" s="70"/>
      <c r="AC245" s="28" t="str">
        <f t="shared" si="531"/>
        <v/>
      </c>
      <c r="AD245" s="28"/>
      <c r="AE245" s="28" t="str">
        <f t="shared" si="532"/>
        <v/>
      </c>
      <c r="AF245" s="28"/>
      <c r="AG245" s="28" t="str">
        <f t="shared" si="533"/>
        <v/>
      </c>
      <c r="AH245" s="29"/>
      <c r="AI245" s="30"/>
      <c r="AJ245" s="28"/>
      <c r="AK245" s="28" t="str">
        <f t="shared" si="534"/>
        <v/>
      </c>
      <c r="AL245" s="28"/>
      <c r="AM245" s="28" t="str">
        <f t="shared" si="535"/>
        <v/>
      </c>
      <c r="AN245" s="28"/>
      <c r="AO245" s="28" t="str">
        <f t="shared" si="536"/>
        <v/>
      </c>
      <c r="AP245" s="29"/>
      <c r="AQ245" s="30"/>
      <c r="AR245" s="28"/>
      <c r="AS245" s="28">
        <f t="shared" si="537"/>
        <v>3</v>
      </c>
      <c r="AT245" s="28"/>
      <c r="AU245" s="28">
        <f t="shared" si="538"/>
        <v>0</v>
      </c>
      <c r="AV245" s="28"/>
      <c r="AW245" s="28">
        <f t="shared" si="539"/>
        <v>3</v>
      </c>
      <c r="AX245" s="29"/>
      <c r="AY245" s="30"/>
      <c r="AZ245" s="28"/>
      <c r="BA245" s="28" t="str">
        <f t="shared" si="540"/>
        <v/>
      </c>
      <c r="BB245" s="28"/>
      <c r="BC245" s="28" t="str">
        <f t="shared" si="541"/>
        <v/>
      </c>
      <c r="BD245" s="28"/>
      <c r="BE245" s="28" t="str">
        <f t="shared" si="542"/>
        <v/>
      </c>
      <c r="BF245" s="29"/>
      <c r="BG245" s="30"/>
      <c r="BH245" s="26"/>
      <c r="BI245" s="28" t="str">
        <f t="shared" si="543"/>
        <v/>
      </c>
      <c r="BJ245" s="28"/>
      <c r="BK245" s="28" t="str">
        <f t="shared" si="544"/>
        <v/>
      </c>
      <c r="BL245" s="28"/>
      <c r="BM245" s="28" t="str">
        <f t="shared" si="545"/>
        <v/>
      </c>
      <c r="BN245" s="29"/>
      <c r="BO245" s="30"/>
      <c r="BP245" s="26"/>
      <c r="BQ245" s="28" t="str">
        <f t="shared" si="546"/>
        <v/>
      </c>
      <c r="BR245" s="28"/>
      <c r="BS245" s="28" t="str">
        <f t="shared" si="547"/>
        <v/>
      </c>
      <c r="BT245" s="28"/>
      <c r="BU245" s="28" t="str">
        <f t="shared" si="548"/>
        <v/>
      </c>
      <c r="BV245" s="29"/>
      <c r="BW245" s="30"/>
      <c r="BX245" s="31"/>
      <c r="BY245" s="28" t="str">
        <f t="shared" si="549"/>
        <v/>
      </c>
      <c r="BZ245" s="28"/>
      <c r="CA245" s="28" t="str">
        <f t="shared" si="550"/>
        <v/>
      </c>
      <c r="CB245" s="28"/>
      <c r="CC245" s="28" t="str">
        <f t="shared" si="551"/>
        <v/>
      </c>
      <c r="CD245" s="29"/>
      <c r="CE245" s="25"/>
      <c r="CF245" s="25"/>
      <c r="CG245" s="28">
        <f t="shared" si="552"/>
        <v>3</v>
      </c>
      <c r="CH245" s="28"/>
      <c r="CI245" s="28">
        <f t="shared" si="553"/>
        <v>0</v>
      </c>
      <c r="CJ245" s="28"/>
      <c r="CK245" s="28">
        <f t="shared" si="554"/>
        <v>3</v>
      </c>
      <c r="CL245" s="29"/>
    </row>
    <row r="246" spans="1:90" ht="19.5" customHeight="1" x14ac:dyDescent="0.25">
      <c r="A246" s="20">
        <v>33</v>
      </c>
      <c r="B246" s="20" t="s">
        <v>28</v>
      </c>
      <c r="C246" s="21" t="str">
        <f t="shared" si="557"/>
        <v>7 - LES BLOCS SANITAIRES</v>
      </c>
      <c r="D246" s="5" t="str">
        <f t="shared" si="560"/>
        <v>Les lavabos</v>
      </c>
      <c r="E246" s="20"/>
      <c r="F246" s="15"/>
      <c r="G246" s="20">
        <f t="shared" si="574"/>
        <v>3</v>
      </c>
      <c r="H246" s="22" t="s">
        <v>136</v>
      </c>
      <c r="I246" s="23">
        <f>IF(G246&lt;&gt;"",MAX(I$1:I245)+1,"")</f>
        <v>203</v>
      </c>
      <c r="J246" s="252" t="s">
        <v>322</v>
      </c>
      <c r="K246" s="253">
        <v>3</v>
      </c>
      <c r="L246" s="254" t="s">
        <v>30</v>
      </c>
      <c r="M246" s="255"/>
      <c r="N246" s="256" t="str">
        <f t="shared" si="555"/>
        <v/>
      </c>
      <c r="O246" s="252"/>
      <c r="P246" s="348" t="s">
        <v>37</v>
      </c>
      <c r="Q246" s="78"/>
      <c r="R246" s="79"/>
      <c r="S246" s="26">
        <f t="shared" si="569"/>
        <v>3</v>
      </c>
      <c r="T246" s="26">
        <f t="shared" si="570"/>
        <v>1</v>
      </c>
      <c r="U246" s="26">
        <f t="shared" si="571"/>
        <v>3</v>
      </c>
      <c r="V246" s="26"/>
      <c r="W246" s="26">
        <f t="shared" si="572"/>
        <v>0</v>
      </c>
      <c r="X246" s="26"/>
      <c r="Y246" s="26">
        <f t="shared" si="573"/>
        <v>3</v>
      </c>
      <c r="Z246" s="50"/>
      <c r="AA246" s="70"/>
      <c r="AB246" s="70"/>
      <c r="AC246" s="28" t="str">
        <f t="shared" si="531"/>
        <v/>
      </c>
      <c r="AD246" s="28"/>
      <c r="AE246" s="28" t="str">
        <f t="shared" si="532"/>
        <v/>
      </c>
      <c r="AF246" s="28"/>
      <c r="AG246" s="28" t="str">
        <f t="shared" si="533"/>
        <v/>
      </c>
      <c r="AH246" s="29"/>
      <c r="AI246" s="30"/>
      <c r="AJ246" s="28"/>
      <c r="AK246" s="28" t="str">
        <f t="shared" si="534"/>
        <v/>
      </c>
      <c r="AL246" s="28"/>
      <c r="AM246" s="28" t="str">
        <f t="shared" si="535"/>
        <v/>
      </c>
      <c r="AN246" s="28"/>
      <c r="AO246" s="28" t="str">
        <f t="shared" si="536"/>
        <v/>
      </c>
      <c r="AP246" s="29"/>
      <c r="AQ246" s="30"/>
      <c r="AR246" s="28"/>
      <c r="AS246" s="28">
        <f t="shared" si="537"/>
        <v>3</v>
      </c>
      <c r="AT246" s="28"/>
      <c r="AU246" s="28">
        <f t="shared" si="538"/>
        <v>0</v>
      </c>
      <c r="AV246" s="28"/>
      <c r="AW246" s="28">
        <f t="shared" si="539"/>
        <v>3</v>
      </c>
      <c r="AX246" s="29"/>
      <c r="AY246" s="30"/>
      <c r="AZ246" s="28"/>
      <c r="BA246" s="28" t="str">
        <f t="shared" si="540"/>
        <v/>
      </c>
      <c r="BB246" s="28"/>
      <c r="BC246" s="28" t="str">
        <f t="shared" si="541"/>
        <v/>
      </c>
      <c r="BD246" s="28"/>
      <c r="BE246" s="28" t="str">
        <f t="shared" si="542"/>
        <v/>
      </c>
      <c r="BF246" s="29"/>
      <c r="BG246" s="30"/>
      <c r="BH246" s="26"/>
      <c r="BI246" s="28" t="str">
        <f t="shared" si="543"/>
        <v/>
      </c>
      <c r="BJ246" s="28"/>
      <c r="BK246" s="28" t="str">
        <f t="shared" si="544"/>
        <v/>
      </c>
      <c r="BL246" s="28"/>
      <c r="BM246" s="28" t="str">
        <f t="shared" si="545"/>
        <v/>
      </c>
      <c r="BN246" s="29"/>
      <c r="BO246" s="30"/>
      <c r="BP246" s="26"/>
      <c r="BQ246" s="28" t="str">
        <f t="shared" si="546"/>
        <v/>
      </c>
      <c r="BR246" s="28"/>
      <c r="BS246" s="28" t="str">
        <f t="shared" si="547"/>
        <v/>
      </c>
      <c r="BT246" s="28"/>
      <c r="BU246" s="28" t="str">
        <f t="shared" si="548"/>
        <v/>
      </c>
      <c r="BV246" s="29"/>
      <c r="BW246" s="30"/>
      <c r="BX246" s="31"/>
      <c r="BY246" s="28" t="str">
        <f t="shared" si="549"/>
        <v/>
      </c>
      <c r="BZ246" s="28"/>
      <c r="CA246" s="28" t="str">
        <f t="shared" si="550"/>
        <v/>
      </c>
      <c r="CB246" s="28"/>
      <c r="CC246" s="28" t="str">
        <f t="shared" si="551"/>
        <v/>
      </c>
      <c r="CD246" s="29"/>
      <c r="CE246" s="25"/>
      <c r="CF246" s="25"/>
      <c r="CG246" s="28">
        <f t="shared" si="552"/>
        <v>3</v>
      </c>
      <c r="CH246" s="28"/>
      <c r="CI246" s="28">
        <f t="shared" si="553"/>
        <v>0</v>
      </c>
      <c r="CJ246" s="28"/>
      <c r="CK246" s="28">
        <f t="shared" si="554"/>
        <v>3</v>
      </c>
      <c r="CL246" s="29"/>
    </row>
    <row r="247" spans="1:90" ht="19.5" customHeight="1" x14ac:dyDescent="0.25">
      <c r="A247" s="20">
        <v>33</v>
      </c>
      <c r="B247" s="20" t="s">
        <v>28</v>
      </c>
      <c r="C247" s="21" t="str">
        <f t="shared" si="557"/>
        <v>7 - LES BLOCS SANITAIRES</v>
      </c>
      <c r="D247" s="5" t="str">
        <f t="shared" si="560"/>
        <v>Les lavabos</v>
      </c>
      <c r="E247" s="20"/>
      <c r="F247" s="15"/>
      <c r="G247" s="20">
        <f t="shared" si="574"/>
        <v>3</v>
      </c>
      <c r="H247" s="22" t="s">
        <v>136</v>
      </c>
      <c r="I247" s="23">
        <f>IF(G247&lt;&gt;"",MAX(I$1:I246)+1,"")</f>
        <v>204</v>
      </c>
      <c r="J247" s="252" t="s">
        <v>710</v>
      </c>
      <c r="K247" s="253">
        <v>3</v>
      </c>
      <c r="L247" s="254" t="s">
        <v>30</v>
      </c>
      <c r="M247" s="255"/>
      <c r="N247" s="256" t="str">
        <f t="shared" si="555"/>
        <v/>
      </c>
      <c r="O247" s="252"/>
      <c r="P247" s="348" t="s">
        <v>37</v>
      </c>
      <c r="Q247" s="78"/>
      <c r="R247" s="79"/>
      <c r="S247" s="26">
        <f t="shared" si="569"/>
        <v>3</v>
      </c>
      <c r="T247" s="26">
        <f t="shared" si="570"/>
        <v>1</v>
      </c>
      <c r="U247" s="26">
        <f t="shared" si="571"/>
        <v>3</v>
      </c>
      <c r="V247" s="26"/>
      <c r="W247" s="26">
        <f t="shared" si="572"/>
        <v>0</v>
      </c>
      <c r="X247" s="26"/>
      <c r="Y247" s="26">
        <f t="shared" si="573"/>
        <v>3</v>
      </c>
      <c r="Z247" s="50"/>
      <c r="AA247" s="70"/>
      <c r="AB247" s="70"/>
      <c r="AC247" s="28" t="str">
        <f t="shared" si="531"/>
        <v/>
      </c>
      <c r="AD247" s="28"/>
      <c r="AE247" s="28" t="str">
        <f t="shared" si="532"/>
        <v/>
      </c>
      <c r="AF247" s="28"/>
      <c r="AG247" s="28" t="str">
        <f t="shared" si="533"/>
        <v/>
      </c>
      <c r="AH247" s="29"/>
      <c r="AI247" s="30"/>
      <c r="AJ247" s="28"/>
      <c r="AK247" s="28" t="str">
        <f t="shared" si="534"/>
        <v/>
      </c>
      <c r="AL247" s="28"/>
      <c r="AM247" s="28" t="str">
        <f t="shared" si="535"/>
        <v/>
      </c>
      <c r="AN247" s="28"/>
      <c r="AO247" s="28" t="str">
        <f t="shared" si="536"/>
        <v/>
      </c>
      <c r="AP247" s="29"/>
      <c r="AQ247" s="30"/>
      <c r="AR247" s="28"/>
      <c r="AS247" s="28">
        <f t="shared" si="537"/>
        <v>3</v>
      </c>
      <c r="AT247" s="28"/>
      <c r="AU247" s="28">
        <f t="shared" si="538"/>
        <v>0</v>
      </c>
      <c r="AV247" s="28"/>
      <c r="AW247" s="28">
        <f t="shared" si="539"/>
        <v>3</v>
      </c>
      <c r="AX247" s="29"/>
      <c r="AY247" s="30"/>
      <c r="AZ247" s="28"/>
      <c r="BA247" s="28" t="str">
        <f t="shared" si="540"/>
        <v/>
      </c>
      <c r="BB247" s="28"/>
      <c r="BC247" s="28" t="str">
        <f t="shared" si="541"/>
        <v/>
      </c>
      <c r="BD247" s="28"/>
      <c r="BE247" s="28" t="str">
        <f t="shared" si="542"/>
        <v/>
      </c>
      <c r="BF247" s="29"/>
      <c r="BG247" s="30"/>
      <c r="BH247" s="26"/>
      <c r="BI247" s="28" t="str">
        <f t="shared" si="543"/>
        <v/>
      </c>
      <c r="BJ247" s="28"/>
      <c r="BK247" s="28" t="str">
        <f t="shared" si="544"/>
        <v/>
      </c>
      <c r="BL247" s="28"/>
      <c r="BM247" s="28" t="str">
        <f t="shared" si="545"/>
        <v/>
      </c>
      <c r="BN247" s="29"/>
      <c r="BO247" s="30"/>
      <c r="BP247" s="26"/>
      <c r="BQ247" s="28" t="str">
        <f t="shared" si="546"/>
        <v/>
      </c>
      <c r="BR247" s="28"/>
      <c r="BS247" s="28" t="str">
        <f t="shared" si="547"/>
        <v/>
      </c>
      <c r="BT247" s="28"/>
      <c r="BU247" s="28" t="str">
        <f t="shared" si="548"/>
        <v/>
      </c>
      <c r="BV247" s="29"/>
      <c r="BW247" s="30"/>
      <c r="BX247" s="31"/>
      <c r="BY247" s="28" t="str">
        <f t="shared" si="549"/>
        <v/>
      </c>
      <c r="BZ247" s="28"/>
      <c r="CA247" s="28" t="str">
        <f t="shared" si="550"/>
        <v/>
      </c>
      <c r="CB247" s="28"/>
      <c r="CC247" s="28" t="str">
        <f t="shared" si="551"/>
        <v/>
      </c>
      <c r="CD247" s="29"/>
      <c r="CE247" s="25"/>
      <c r="CF247" s="25"/>
      <c r="CG247" s="28">
        <f t="shared" si="552"/>
        <v>3</v>
      </c>
      <c r="CH247" s="28"/>
      <c r="CI247" s="28">
        <f t="shared" si="553"/>
        <v>0</v>
      </c>
      <c r="CJ247" s="28"/>
      <c r="CK247" s="28">
        <f t="shared" si="554"/>
        <v>3</v>
      </c>
      <c r="CL247" s="29"/>
    </row>
    <row r="248" spans="1:90" ht="48" customHeight="1" x14ac:dyDescent="0.25">
      <c r="A248" s="20">
        <v>31</v>
      </c>
      <c r="B248" s="20" t="s">
        <v>28</v>
      </c>
      <c r="C248" s="21" t="str">
        <f t="shared" si="557"/>
        <v>7 - LES BLOCS SANITAIRES</v>
      </c>
      <c r="D248" s="5" t="str">
        <f t="shared" si="560"/>
        <v>Les lavabos</v>
      </c>
      <c r="E248" s="20"/>
      <c r="F248" s="15"/>
      <c r="G248" s="20">
        <f t="shared" si="574"/>
        <v>3</v>
      </c>
      <c r="H248" s="22" t="s">
        <v>136</v>
      </c>
      <c r="I248" s="23">
        <f>IF(G248&lt;&gt;"",MAX(I$1:I247)+1,"")</f>
        <v>205</v>
      </c>
      <c r="J248" s="252" t="s">
        <v>644</v>
      </c>
      <c r="K248" s="253">
        <v>3</v>
      </c>
      <c r="L248" s="254" t="s">
        <v>39</v>
      </c>
      <c r="M248" s="255"/>
      <c r="N248" s="256" t="str">
        <f t="shared" si="555"/>
        <v/>
      </c>
      <c r="O248" s="252" t="s">
        <v>735</v>
      </c>
      <c r="P248" s="348" t="s">
        <v>37</v>
      </c>
      <c r="Q248" s="78"/>
      <c r="R248" s="79"/>
      <c r="S248" s="26">
        <f t="shared" si="569"/>
        <v>3</v>
      </c>
      <c r="T248" s="26">
        <f>IF(L248="Très Satisfaisant",1,IF(L248="Satisfaisant",0.75,IF(L248="Insatisfaisant",0.25,IF(L248="Très Insatisfaisant",0,IF(L248="Non Mesuré","",0)))))</f>
        <v>1</v>
      </c>
      <c r="U248" s="26">
        <f t="shared" si="571"/>
        <v>3</v>
      </c>
      <c r="V248" s="26"/>
      <c r="W248" s="26">
        <f t="shared" si="572"/>
        <v>0</v>
      </c>
      <c r="X248" s="26"/>
      <c r="Y248" s="26">
        <f t="shared" si="573"/>
        <v>3</v>
      </c>
      <c r="Z248" s="50"/>
      <c r="AA248" s="70"/>
      <c r="AB248" s="70"/>
      <c r="AC248" s="28" t="str">
        <f t="shared" si="531"/>
        <v/>
      </c>
      <c r="AD248" s="28"/>
      <c r="AE248" s="28" t="str">
        <f t="shared" si="532"/>
        <v/>
      </c>
      <c r="AF248" s="28"/>
      <c r="AG248" s="28" t="str">
        <f t="shared" si="533"/>
        <v/>
      </c>
      <c r="AH248" s="29"/>
      <c r="AI248" s="30"/>
      <c r="AJ248" s="28"/>
      <c r="AK248" s="28" t="str">
        <f t="shared" si="534"/>
        <v/>
      </c>
      <c r="AL248" s="28"/>
      <c r="AM248" s="28" t="str">
        <f t="shared" si="535"/>
        <v/>
      </c>
      <c r="AN248" s="28"/>
      <c r="AO248" s="28" t="str">
        <f t="shared" si="536"/>
        <v/>
      </c>
      <c r="AP248" s="29"/>
      <c r="AQ248" s="30"/>
      <c r="AR248" s="28"/>
      <c r="AS248" s="28">
        <f t="shared" si="537"/>
        <v>3</v>
      </c>
      <c r="AT248" s="28"/>
      <c r="AU248" s="28">
        <f t="shared" si="538"/>
        <v>0</v>
      </c>
      <c r="AV248" s="28"/>
      <c r="AW248" s="28">
        <f t="shared" si="539"/>
        <v>3</v>
      </c>
      <c r="AX248" s="29"/>
      <c r="AY248" s="30"/>
      <c r="AZ248" s="28"/>
      <c r="BA248" s="28" t="str">
        <f t="shared" si="540"/>
        <v/>
      </c>
      <c r="BB248" s="28"/>
      <c r="BC248" s="28" t="str">
        <f t="shared" si="541"/>
        <v/>
      </c>
      <c r="BD248" s="28"/>
      <c r="BE248" s="28" t="str">
        <f t="shared" si="542"/>
        <v/>
      </c>
      <c r="BF248" s="29"/>
      <c r="BG248" s="30"/>
      <c r="BH248" s="26"/>
      <c r="BI248" s="28" t="str">
        <f t="shared" si="543"/>
        <v/>
      </c>
      <c r="BJ248" s="28"/>
      <c r="BK248" s="28" t="str">
        <f t="shared" si="544"/>
        <v/>
      </c>
      <c r="BL248" s="28"/>
      <c r="BM248" s="28" t="str">
        <f t="shared" si="545"/>
        <v/>
      </c>
      <c r="BN248" s="29"/>
      <c r="BO248" s="30"/>
      <c r="BP248" s="26"/>
      <c r="BQ248" s="28">
        <f t="shared" si="546"/>
        <v>3</v>
      </c>
      <c r="BR248" s="28"/>
      <c r="BS248" s="28">
        <f t="shared" si="547"/>
        <v>0</v>
      </c>
      <c r="BT248" s="28"/>
      <c r="BU248" s="28">
        <f t="shared" si="548"/>
        <v>3</v>
      </c>
      <c r="BV248" s="29"/>
      <c r="BW248" s="30"/>
      <c r="BX248" s="31"/>
      <c r="BY248" s="28" t="str">
        <f t="shared" si="549"/>
        <v/>
      </c>
      <c r="BZ248" s="28"/>
      <c r="CA248" s="28" t="str">
        <f t="shared" si="550"/>
        <v/>
      </c>
      <c r="CB248" s="28"/>
      <c r="CC248" s="28" t="str">
        <f t="shared" si="551"/>
        <v/>
      </c>
      <c r="CD248" s="29"/>
      <c r="CE248" s="25"/>
      <c r="CF248" s="25"/>
      <c r="CG248" s="28" t="str">
        <f t="shared" si="552"/>
        <v/>
      </c>
      <c r="CH248" s="28"/>
      <c r="CI248" s="28" t="str">
        <f t="shared" si="553"/>
        <v/>
      </c>
      <c r="CJ248" s="28"/>
      <c r="CK248" s="28" t="str">
        <f t="shared" si="554"/>
        <v/>
      </c>
      <c r="CL248" s="29"/>
    </row>
    <row r="249" spans="1:90" ht="48" customHeight="1" x14ac:dyDescent="0.25">
      <c r="A249" s="25">
        <v>32</v>
      </c>
      <c r="B249" s="44" t="s">
        <v>36</v>
      </c>
      <c r="C249" s="21" t="str">
        <f t="shared" si="557"/>
        <v>7 - LES BLOCS SANITAIRES</v>
      </c>
      <c r="D249" s="5" t="str">
        <f t="shared" si="560"/>
        <v>Les lavabos</v>
      </c>
      <c r="E249" s="44"/>
      <c r="F249" s="44"/>
      <c r="G249" s="20">
        <f t="shared" si="574"/>
        <v>3</v>
      </c>
      <c r="H249" s="22" t="s">
        <v>136</v>
      </c>
      <c r="I249" s="23">
        <f>IF(G249&lt;&gt;"",MAX(I$1:I248)+1,"")</f>
        <v>206</v>
      </c>
      <c r="J249" s="252" t="s">
        <v>645</v>
      </c>
      <c r="K249" s="253">
        <v>3</v>
      </c>
      <c r="L249" s="254" t="s">
        <v>39</v>
      </c>
      <c r="M249" s="255"/>
      <c r="N249" s="256" t="str">
        <f t="shared" si="555"/>
        <v/>
      </c>
      <c r="O249" s="252" t="s">
        <v>781</v>
      </c>
      <c r="P249" s="348" t="s">
        <v>37</v>
      </c>
      <c r="Q249" s="22"/>
      <c r="R249" s="25"/>
      <c r="S249" s="26">
        <f t="shared" si="569"/>
        <v>3</v>
      </c>
      <c r="T249" s="26">
        <f>IF(L249="Très Satisfaisant",1,IF(L249="Satisfaisant",0.75,IF(L249="Insatisfaisant",0.25,IF(L249="Très Insatisfaisant",0,IF(L249="Non Mesuré","",0)))))</f>
        <v>1</v>
      </c>
      <c r="U249" s="26">
        <f t="shared" si="571"/>
        <v>3</v>
      </c>
      <c r="V249" s="26"/>
      <c r="W249" s="26">
        <f t="shared" si="572"/>
        <v>0</v>
      </c>
      <c r="X249" s="26"/>
      <c r="Y249" s="26">
        <f t="shared" si="573"/>
        <v>3</v>
      </c>
      <c r="Z249" s="50"/>
      <c r="AA249" s="70"/>
      <c r="AB249" s="70"/>
      <c r="AC249" s="28" t="str">
        <f t="shared" si="531"/>
        <v/>
      </c>
      <c r="AD249" s="28"/>
      <c r="AE249" s="28" t="str">
        <f t="shared" si="532"/>
        <v/>
      </c>
      <c r="AF249" s="28"/>
      <c r="AG249" s="28" t="str">
        <f t="shared" si="533"/>
        <v/>
      </c>
      <c r="AH249" s="29"/>
      <c r="AI249" s="30"/>
      <c r="AJ249" s="28"/>
      <c r="AK249" s="28" t="str">
        <f t="shared" si="534"/>
        <v/>
      </c>
      <c r="AL249" s="28"/>
      <c r="AM249" s="28" t="str">
        <f t="shared" si="535"/>
        <v/>
      </c>
      <c r="AN249" s="28"/>
      <c r="AO249" s="28" t="str">
        <f t="shared" si="536"/>
        <v/>
      </c>
      <c r="AP249" s="29"/>
      <c r="AQ249" s="30"/>
      <c r="AR249" s="28"/>
      <c r="AS249" s="28">
        <f t="shared" si="537"/>
        <v>3</v>
      </c>
      <c r="AT249" s="28"/>
      <c r="AU249" s="28">
        <f t="shared" si="538"/>
        <v>0</v>
      </c>
      <c r="AV249" s="28"/>
      <c r="AW249" s="28">
        <f t="shared" si="539"/>
        <v>3</v>
      </c>
      <c r="AX249" s="29"/>
      <c r="AY249" s="30"/>
      <c r="AZ249" s="28"/>
      <c r="BA249" s="28" t="str">
        <f t="shared" si="540"/>
        <v/>
      </c>
      <c r="BB249" s="28"/>
      <c r="BC249" s="28" t="str">
        <f t="shared" si="541"/>
        <v/>
      </c>
      <c r="BD249" s="28"/>
      <c r="BE249" s="28" t="str">
        <f t="shared" si="542"/>
        <v/>
      </c>
      <c r="BF249" s="29"/>
      <c r="BG249" s="30"/>
      <c r="BH249" s="26"/>
      <c r="BI249" s="28" t="str">
        <f t="shared" si="543"/>
        <v/>
      </c>
      <c r="BJ249" s="28"/>
      <c r="BK249" s="28" t="str">
        <f t="shared" si="544"/>
        <v/>
      </c>
      <c r="BL249" s="28"/>
      <c r="BM249" s="28" t="str">
        <f t="shared" si="545"/>
        <v/>
      </c>
      <c r="BN249" s="29"/>
      <c r="BO249" s="30"/>
      <c r="BP249" s="26"/>
      <c r="BQ249" s="28" t="str">
        <f t="shared" si="546"/>
        <v/>
      </c>
      <c r="BR249" s="28"/>
      <c r="BS249" s="28" t="str">
        <f t="shared" si="547"/>
        <v/>
      </c>
      <c r="BT249" s="28"/>
      <c r="BU249" s="28" t="str">
        <f t="shared" si="548"/>
        <v/>
      </c>
      <c r="BV249" s="29"/>
      <c r="BW249" s="30"/>
      <c r="BX249" s="31"/>
      <c r="BY249" s="28">
        <f t="shared" si="549"/>
        <v>3</v>
      </c>
      <c r="BZ249" s="28"/>
      <c r="CA249" s="28">
        <f t="shared" si="550"/>
        <v>0</v>
      </c>
      <c r="CB249" s="28"/>
      <c r="CC249" s="28">
        <f t="shared" si="551"/>
        <v>3</v>
      </c>
      <c r="CD249" s="29"/>
      <c r="CE249" s="25"/>
      <c r="CF249" s="25"/>
      <c r="CG249" s="28" t="str">
        <f t="shared" si="552"/>
        <v/>
      </c>
      <c r="CH249" s="28"/>
      <c r="CI249" s="28" t="str">
        <f t="shared" si="553"/>
        <v/>
      </c>
      <c r="CJ249" s="28"/>
      <c r="CK249" s="28" t="str">
        <f t="shared" si="554"/>
        <v/>
      </c>
      <c r="CL249" s="29"/>
    </row>
    <row r="250" spans="1:90" ht="19.5" customHeight="1" x14ac:dyDescent="0.25">
      <c r="A250" s="20">
        <v>33</v>
      </c>
      <c r="B250" s="20" t="s">
        <v>28</v>
      </c>
      <c r="C250" s="21" t="str">
        <f t="shared" si="557"/>
        <v>7 - LES BLOCS SANITAIRES</v>
      </c>
      <c r="D250" s="5" t="str">
        <f t="shared" si="560"/>
        <v>Les lavabos</v>
      </c>
      <c r="E250" s="20"/>
      <c r="F250" s="15"/>
      <c r="G250" s="20">
        <f t="shared" si="574"/>
        <v>3</v>
      </c>
      <c r="H250" s="22" t="s">
        <v>136</v>
      </c>
      <c r="I250" s="23">
        <f>IF(G250&lt;&gt;"",MAX(I$1:I249)+1,"")</f>
        <v>207</v>
      </c>
      <c r="J250" s="247" t="s">
        <v>646</v>
      </c>
      <c r="K250" s="248">
        <v>3</v>
      </c>
      <c r="L250" s="249" t="s">
        <v>30</v>
      </c>
      <c r="M250" s="250"/>
      <c r="N250" s="251" t="str">
        <f t="shared" si="555"/>
        <v/>
      </c>
      <c r="O250" s="247" t="s">
        <v>647</v>
      </c>
      <c r="P250" s="351" t="s">
        <v>37</v>
      </c>
      <c r="Q250" s="78"/>
      <c r="R250" s="79"/>
      <c r="S250" s="26">
        <f t="shared" ref="S250" si="580">K250</f>
        <v>3</v>
      </c>
      <c r="T250" s="26">
        <f t="shared" ref="T250" si="581">IF(L250="OUI",1,IF(L250="NON",0,IF(L250="Non Mesuré","",0)))</f>
        <v>1</v>
      </c>
      <c r="U250" s="26">
        <f t="shared" ref="U250" si="582">IF(L250&lt;&gt;"Non Mesuré",S250*T250,"")</f>
        <v>3</v>
      </c>
      <c r="V250" s="26"/>
      <c r="W250" s="26">
        <f t="shared" ref="W250" si="583">IF(L250="Non Mesuré",S250,0)</f>
        <v>0</v>
      </c>
      <c r="X250" s="26"/>
      <c r="Y250" s="26">
        <f t="shared" ref="Y250" si="584">S250-W250</f>
        <v>3</v>
      </c>
      <c r="Z250" s="50"/>
      <c r="AA250" s="70"/>
      <c r="AB250" s="70"/>
      <c r="AC250" s="28" t="str">
        <f t="shared" si="531"/>
        <v/>
      </c>
      <c r="AD250" s="28"/>
      <c r="AE250" s="28" t="str">
        <f t="shared" si="532"/>
        <v/>
      </c>
      <c r="AF250" s="28"/>
      <c r="AG250" s="28" t="str">
        <f t="shared" si="533"/>
        <v/>
      </c>
      <c r="AH250" s="29"/>
      <c r="AI250" s="30"/>
      <c r="AJ250" s="28"/>
      <c r="AK250" s="28" t="str">
        <f t="shared" si="534"/>
        <v/>
      </c>
      <c r="AL250" s="28"/>
      <c r="AM250" s="28" t="str">
        <f t="shared" si="535"/>
        <v/>
      </c>
      <c r="AN250" s="28"/>
      <c r="AO250" s="28" t="str">
        <f t="shared" si="536"/>
        <v/>
      </c>
      <c r="AP250" s="29"/>
      <c r="AQ250" s="30"/>
      <c r="AR250" s="28"/>
      <c r="AS250" s="28">
        <f t="shared" si="537"/>
        <v>3</v>
      </c>
      <c r="AT250" s="28"/>
      <c r="AU250" s="28">
        <f t="shared" si="538"/>
        <v>0</v>
      </c>
      <c r="AV250" s="28"/>
      <c r="AW250" s="28">
        <f t="shared" si="539"/>
        <v>3</v>
      </c>
      <c r="AX250" s="29"/>
      <c r="AY250" s="30"/>
      <c r="AZ250" s="28"/>
      <c r="BA250" s="28" t="str">
        <f t="shared" si="540"/>
        <v/>
      </c>
      <c r="BB250" s="28"/>
      <c r="BC250" s="28" t="str">
        <f t="shared" si="541"/>
        <v/>
      </c>
      <c r="BD250" s="28"/>
      <c r="BE250" s="28" t="str">
        <f t="shared" si="542"/>
        <v/>
      </c>
      <c r="BF250" s="29"/>
      <c r="BG250" s="30"/>
      <c r="BH250" s="26"/>
      <c r="BI250" s="28" t="str">
        <f t="shared" si="543"/>
        <v/>
      </c>
      <c r="BJ250" s="28"/>
      <c r="BK250" s="28" t="str">
        <f t="shared" si="544"/>
        <v/>
      </c>
      <c r="BL250" s="28"/>
      <c r="BM250" s="28" t="str">
        <f t="shared" si="545"/>
        <v/>
      </c>
      <c r="BN250" s="29"/>
      <c r="BO250" s="30"/>
      <c r="BP250" s="26"/>
      <c r="BQ250" s="28" t="str">
        <f t="shared" si="546"/>
        <v/>
      </c>
      <c r="BR250" s="28"/>
      <c r="BS250" s="28" t="str">
        <f t="shared" si="547"/>
        <v/>
      </c>
      <c r="BT250" s="28"/>
      <c r="BU250" s="28" t="str">
        <f t="shared" si="548"/>
        <v/>
      </c>
      <c r="BV250" s="29"/>
      <c r="BW250" s="30"/>
      <c r="BX250" s="31"/>
      <c r="BY250" s="28" t="str">
        <f t="shared" si="549"/>
        <v/>
      </c>
      <c r="BZ250" s="28"/>
      <c r="CA250" s="28" t="str">
        <f t="shared" si="550"/>
        <v/>
      </c>
      <c r="CB250" s="28"/>
      <c r="CC250" s="28" t="str">
        <f t="shared" si="551"/>
        <v/>
      </c>
      <c r="CD250" s="29"/>
      <c r="CE250" s="25"/>
      <c r="CF250" s="25"/>
      <c r="CG250" s="28">
        <f t="shared" si="552"/>
        <v>3</v>
      </c>
      <c r="CH250" s="28"/>
      <c r="CI250" s="28">
        <f t="shared" si="553"/>
        <v>0</v>
      </c>
      <c r="CJ250" s="28"/>
      <c r="CK250" s="28">
        <f t="shared" si="554"/>
        <v>3</v>
      </c>
      <c r="CL250" s="29"/>
    </row>
    <row r="251" spans="1:90" s="238" customFormat="1" ht="27" customHeight="1" x14ac:dyDescent="0.25">
      <c r="A251" s="2"/>
      <c r="B251" s="2"/>
      <c r="C251" s="21" t="str">
        <f t="shared" si="557"/>
        <v>7 - LES BLOCS SANITAIRES</v>
      </c>
      <c r="D251" s="5" t="str">
        <f t="shared" si="560"/>
        <v>Les lavabos</v>
      </c>
      <c r="E251" s="20"/>
      <c r="F251" s="15"/>
      <c r="G251" s="20"/>
      <c r="H251" s="13"/>
      <c r="I251" s="67" t="str">
        <f>IF(G251&lt;&gt;"",MAX(I$1:I250)+1,"")</f>
        <v/>
      </c>
      <c r="J251" s="71" t="s">
        <v>631</v>
      </c>
      <c r="K251" s="307"/>
      <c r="L251" s="33"/>
      <c r="M251" s="372"/>
      <c r="N251" s="24" t="str">
        <f t="shared" si="555"/>
        <v/>
      </c>
      <c r="O251" s="65"/>
      <c r="P251" s="353"/>
      <c r="Q251" s="76"/>
      <c r="R251" s="77"/>
      <c r="S251" s="74"/>
      <c r="T251" s="74"/>
      <c r="U251" s="74"/>
      <c r="V251" s="74"/>
      <c r="W251" s="74"/>
      <c r="X251" s="74"/>
      <c r="Y251" s="74"/>
      <c r="Z251" s="52"/>
      <c r="AA251" s="104"/>
      <c r="AB251" s="104"/>
      <c r="AC251" s="39" t="str">
        <f t="shared" si="531"/>
        <v/>
      </c>
      <c r="AD251" s="39"/>
      <c r="AE251" s="39" t="str">
        <f t="shared" si="532"/>
        <v/>
      </c>
      <c r="AF251" s="39"/>
      <c r="AG251" s="39" t="str">
        <f t="shared" si="533"/>
        <v/>
      </c>
      <c r="AH251" s="37"/>
      <c r="AI251" s="38"/>
      <c r="AJ251" s="39"/>
      <c r="AK251" s="39" t="str">
        <f t="shared" si="534"/>
        <v/>
      </c>
      <c r="AL251" s="39"/>
      <c r="AM251" s="39" t="str">
        <f t="shared" si="535"/>
        <v/>
      </c>
      <c r="AN251" s="39"/>
      <c r="AO251" s="39" t="str">
        <f t="shared" si="536"/>
        <v/>
      </c>
      <c r="AP251" s="37"/>
      <c r="AQ251" s="38"/>
      <c r="AR251" s="39"/>
      <c r="AS251" s="39" t="str">
        <f t="shared" si="537"/>
        <v/>
      </c>
      <c r="AT251" s="39"/>
      <c r="AU251" s="39" t="str">
        <f t="shared" si="538"/>
        <v/>
      </c>
      <c r="AV251" s="39"/>
      <c r="AW251" s="39" t="str">
        <f t="shared" si="539"/>
        <v/>
      </c>
      <c r="AX251" s="37"/>
      <c r="AY251" s="38"/>
      <c r="AZ251" s="39"/>
      <c r="BA251" s="39" t="str">
        <f t="shared" si="540"/>
        <v/>
      </c>
      <c r="BB251" s="39"/>
      <c r="BC251" s="39" t="str">
        <f t="shared" si="541"/>
        <v/>
      </c>
      <c r="BD251" s="39"/>
      <c r="BE251" s="39" t="str">
        <f t="shared" si="542"/>
        <v/>
      </c>
      <c r="BF251" s="37"/>
      <c r="BG251" s="38"/>
      <c r="BH251" s="34"/>
      <c r="BI251" s="39" t="str">
        <f t="shared" si="543"/>
        <v/>
      </c>
      <c r="BJ251" s="39"/>
      <c r="BK251" s="39" t="str">
        <f t="shared" si="544"/>
        <v/>
      </c>
      <c r="BL251" s="39"/>
      <c r="BM251" s="39" t="str">
        <f t="shared" si="545"/>
        <v/>
      </c>
      <c r="BN251" s="37"/>
      <c r="BO251" s="38"/>
      <c r="BP251" s="34"/>
      <c r="BQ251" s="39" t="str">
        <f t="shared" si="546"/>
        <v/>
      </c>
      <c r="BR251" s="39"/>
      <c r="BS251" s="39" t="str">
        <f t="shared" si="547"/>
        <v/>
      </c>
      <c r="BT251" s="39"/>
      <c r="BU251" s="39" t="str">
        <f t="shared" si="548"/>
        <v/>
      </c>
      <c r="BV251" s="37"/>
      <c r="BW251" s="38"/>
      <c r="BX251" s="40"/>
      <c r="BY251" s="39" t="str">
        <f t="shared" si="549"/>
        <v/>
      </c>
      <c r="BZ251" s="39"/>
      <c r="CA251" s="39" t="str">
        <f t="shared" si="550"/>
        <v/>
      </c>
      <c r="CB251" s="39"/>
      <c r="CC251" s="39" t="str">
        <f t="shared" si="551"/>
        <v/>
      </c>
      <c r="CD251" s="37"/>
      <c r="CE251" s="41"/>
      <c r="CF251" s="41"/>
      <c r="CG251" s="39" t="str">
        <f t="shared" si="552"/>
        <v/>
      </c>
      <c r="CH251" s="39"/>
      <c r="CI251" s="39" t="str">
        <f t="shared" si="553"/>
        <v/>
      </c>
      <c r="CJ251" s="39"/>
      <c r="CK251" s="39" t="str">
        <f t="shared" si="554"/>
        <v/>
      </c>
      <c r="CL251" s="37"/>
    </row>
    <row r="252" spans="1:90" ht="33.75" customHeight="1" x14ac:dyDescent="0.25">
      <c r="A252" s="20">
        <v>33</v>
      </c>
      <c r="B252" s="20" t="s">
        <v>28</v>
      </c>
      <c r="C252" s="21" t="str">
        <f t="shared" si="557"/>
        <v>7 - LES BLOCS SANITAIRES</v>
      </c>
      <c r="D252" s="5" t="str">
        <f t="shared" si="560"/>
        <v>Les lavabos</v>
      </c>
      <c r="E252" s="20"/>
      <c r="F252" s="15"/>
      <c r="G252" s="20">
        <f t="shared" ref="G252:G257" si="585">IF(H252="Information et Communication",1,IF(H252="Savoir-faire Savoir-être",2,IF(H252="Confort et hygiène",3,IF(H252="Qualité de la prestation",5,IF(H252="Développement Durable",4)))))</f>
        <v>3</v>
      </c>
      <c r="H252" s="5" t="s">
        <v>136</v>
      </c>
      <c r="I252" s="23">
        <f>IF(G252&lt;&gt;"",MAX(I$1:I251)+1,"")</f>
        <v>208</v>
      </c>
      <c r="J252" s="242" t="s">
        <v>651</v>
      </c>
      <c r="K252" s="243">
        <v>3</v>
      </c>
      <c r="L252" s="244" t="s">
        <v>30</v>
      </c>
      <c r="M252" s="245"/>
      <c r="N252" s="246" t="str">
        <f t="shared" si="555"/>
        <v/>
      </c>
      <c r="O252" s="242" t="s">
        <v>652</v>
      </c>
      <c r="P252" s="348" t="s">
        <v>37</v>
      </c>
      <c r="Q252" s="78"/>
      <c r="R252" s="79"/>
      <c r="S252" s="26">
        <f t="shared" si="569"/>
        <v>3</v>
      </c>
      <c r="T252" s="26">
        <f t="shared" si="570"/>
        <v>1</v>
      </c>
      <c r="U252" s="26">
        <f t="shared" si="571"/>
        <v>3</v>
      </c>
      <c r="V252" s="26"/>
      <c r="W252" s="26">
        <f t="shared" si="572"/>
        <v>0</v>
      </c>
      <c r="X252" s="26"/>
      <c r="Y252" s="26">
        <f t="shared" si="573"/>
        <v>3</v>
      </c>
      <c r="Z252" s="50"/>
      <c r="AA252" s="70"/>
      <c r="AB252" s="70"/>
      <c r="AC252" s="28" t="str">
        <f t="shared" si="531"/>
        <v/>
      </c>
      <c r="AD252" s="28"/>
      <c r="AE252" s="28" t="str">
        <f t="shared" si="532"/>
        <v/>
      </c>
      <c r="AF252" s="28"/>
      <c r="AG252" s="28" t="str">
        <f t="shared" si="533"/>
        <v/>
      </c>
      <c r="AH252" s="29"/>
      <c r="AI252" s="30"/>
      <c r="AJ252" s="28"/>
      <c r="AK252" s="28" t="str">
        <f t="shared" si="534"/>
        <v/>
      </c>
      <c r="AL252" s="28"/>
      <c r="AM252" s="28" t="str">
        <f t="shared" si="535"/>
        <v/>
      </c>
      <c r="AN252" s="28"/>
      <c r="AO252" s="28" t="str">
        <f t="shared" si="536"/>
        <v/>
      </c>
      <c r="AP252" s="29"/>
      <c r="AQ252" s="30"/>
      <c r="AR252" s="28"/>
      <c r="AS252" s="28">
        <f t="shared" si="537"/>
        <v>3</v>
      </c>
      <c r="AT252" s="28"/>
      <c r="AU252" s="28">
        <f t="shared" si="538"/>
        <v>0</v>
      </c>
      <c r="AV252" s="28"/>
      <c r="AW252" s="28">
        <f t="shared" si="539"/>
        <v>3</v>
      </c>
      <c r="AX252" s="29"/>
      <c r="AY252" s="30"/>
      <c r="AZ252" s="28"/>
      <c r="BA252" s="28" t="str">
        <f t="shared" si="540"/>
        <v/>
      </c>
      <c r="BB252" s="28"/>
      <c r="BC252" s="28" t="str">
        <f t="shared" si="541"/>
        <v/>
      </c>
      <c r="BD252" s="28"/>
      <c r="BE252" s="28" t="str">
        <f t="shared" si="542"/>
        <v/>
      </c>
      <c r="BF252" s="29"/>
      <c r="BG252" s="30"/>
      <c r="BH252" s="26"/>
      <c r="BI252" s="28" t="str">
        <f t="shared" si="543"/>
        <v/>
      </c>
      <c r="BJ252" s="28"/>
      <c r="BK252" s="28" t="str">
        <f t="shared" si="544"/>
        <v/>
      </c>
      <c r="BL252" s="28"/>
      <c r="BM252" s="28" t="str">
        <f t="shared" si="545"/>
        <v/>
      </c>
      <c r="BN252" s="29"/>
      <c r="BO252" s="30"/>
      <c r="BP252" s="26"/>
      <c r="BQ252" s="28" t="str">
        <f t="shared" si="546"/>
        <v/>
      </c>
      <c r="BR252" s="28"/>
      <c r="BS252" s="28" t="str">
        <f t="shared" si="547"/>
        <v/>
      </c>
      <c r="BT252" s="28"/>
      <c r="BU252" s="28" t="str">
        <f t="shared" si="548"/>
        <v/>
      </c>
      <c r="BV252" s="29"/>
      <c r="BW252" s="30"/>
      <c r="BX252" s="31"/>
      <c r="BY252" s="28" t="str">
        <f t="shared" si="549"/>
        <v/>
      </c>
      <c r="BZ252" s="28"/>
      <c r="CA252" s="28" t="str">
        <f t="shared" si="550"/>
        <v/>
      </c>
      <c r="CB252" s="28"/>
      <c r="CC252" s="28" t="str">
        <f t="shared" si="551"/>
        <v/>
      </c>
      <c r="CD252" s="29"/>
      <c r="CE252" s="25"/>
      <c r="CF252" s="25"/>
      <c r="CG252" s="28">
        <f t="shared" si="552"/>
        <v>3</v>
      </c>
      <c r="CH252" s="28"/>
      <c r="CI252" s="28">
        <f t="shared" si="553"/>
        <v>0</v>
      </c>
      <c r="CJ252" s="28"/>
      <c r="CK252" s="28">
        <f t="shared" si="554"/>
        <v>3</v>
      </c>
      <c r="CL252" s="29"/>
    </row>
    <row r="253" spans="1:90" ht="19.5" customHeight="1" x14ac:dyDescent="0.25">
      <c r="A253" s="46"/>
      <c r="B253" s="20" t="s">
        <v>28</v>
      </c>
      <c r="C253" s="21" t="str">
        <f t="shared" si="557"/>
        <v>7 - LES BLOCS SANITAIRES</v>
      </c>
      <c r="D253" s="5" t="str">
        <f t="shared" si="560"/>
        <v>Les lavabos</v>
      </c>
      <c r="E253" s="20"/>
      <c r="F253" s="15"/>
      <c r="G253" s="20">
        <f t="shared" si="585"/>
        <v>5</v>
      </c>
      <c r="H253" s="5" t="s">
        <v>130</v>
      </c>
      <c r="I253" s="23">
        <f>IF(G253&lt;&gt;"",MAX(I$1:I252)+1,"")</f>
        <v>209</v>
      </c>
      <c r="J253" s="252" t="s">
        <v>323</v>
      </c>
      <c r="K253" s="253">
        <v>3</v>
      </c>
      <c r="L253" s="254" t="s">
        <v>30</v>
      </c>
      <c r="M253" s="255"/>
      <c r="N253" s="256" t="str">
        <f t="shared" si="555"/>
        <v/>
      </c>
      <c r="O253" s="252" t="s">
        <v>632</v>
      </c>
      <c r="P253" s="348" t="s">
        <v>37</v>
      </c>
      <c r="Q253" s="78"/>
      <c r="R253" s="79"/>
      <c r="S253" s="26">
        <f t="shared" si="569"/>
        <v>3</v>
      </c>
      <c r="T253" s="26">
        <f t="shared" si="570"/>
        <v>1</v>
      </c>
      <c r="U253" s="26">
        <f t="shared" si="571"/>
        <v>3</v>
      </c>
      <c r="V253" s="26"/>
      <c r="W253" s="26">
        <f t="shared" si="572"/>
        <v>0</v>
      </c>
      <c r="X253" s="26"/>
      <c r="Y253" s="26">
        <f t="shared" si="573"/>
        <v>3</v>
      </c>
      <c r="Z253" s="50"/>
      <c r="AA253" s="70"/>
      <c r="AB253" s="70"/>
      <c r="AC253" s="28" t="str">
        <f t="shared" si="531"/>
        <v/>
      </c>
      <c r="AD253" s="28"/>
      <c r="AE253" s="28" t="str">
        <f t="shared" si="532"/>
        <v/>
      </c>
      <c r="AF253" s="28"/>
      <c r="AG253" s="28" t="str">
        <f t="shared" si="533"/>
        <v/>
      </c>
      <c r="AH253" s="29"/>
      <c r="AI253" s="30"/>
      <c r="AJ253" s="28"/>
      <c r="AK253" s="28" t="str">
        <f t="shared" si="534"/>
        <v/>
      </c>
      <c r="AL253" s="28"/>
      <c r="AM253" s="28" t="str">
        <f t="shared" si="535"/>
        <v/>
      </c>
      <c r="AN253" s="28"/>
      <c r="AO253" s="28" t="str">
        <f t="shared" si="536"/>
        <v/>
      </c>
      <c r="AP253" s="29"/>
      <c r="AQ253" s="30"/>
      <c r="AR253" s="28"/>
      <c r="AS253" s="28" t="str">
        <f t="shared" si="537"/>
        <v/>
      </c>
      <c r="AT253" s="28"/>
      <c r="AU253" s="28" t="str">
        <f t="shared" si="538"/>
        <v/>
      </c>
      <c r="AV253" s="28"/>
      <c r="AW253" s="28" t="str">
        <f t="shared" si="539"/>
        <v/>
      </c>
      <c r="AX253" s="29"/>
      <c r="AY253" s="30"/>
      <c r="AZ253" s="28"/>
      <c r="BA253" s="28" t="str">
        <f t="shared" si="540"/>
        <v/>
      </c>
      <c r="BB253" s="28"/>
      <c r="BC253" s="28" t="str">
        <f t="shared" si="541"/>
        <v/>
      </c>
      <c r="BD253" s="28"/>
      <c r="BE253" s="28" t="str">
        <f t="shared" si="542"/>
        <v/>
      </c>
      <c r="BF253" s="29"/>
      <c r="BG253" s="30"/>
      <c r="BH253" s="26"/>
      <c r="BI253" s="28">
        <f t="shared" si="543"/>
        <v>3</v>
      </c>
      <c r="BJ253" s="28"/>
      <c r="BK253" s="28">
        <f t="shared" si="544"/>
        <v>0</v>
      </c>
      <c r="BL253" s="28"/>
      <c r="BM253" s="28">
        <f t="shared" si="545"/>
        <v>3</v>
      </c>
      <c r="BN253" s="29"/>
      <c r="BO253" s="30"/>
      <c r="BP253" s="26"/>
      <c r="BQ253" s="28" t="str">
        <f t="shared" si="546"/>
        <v/>
      </c>
      <c r="BR253" s="28"/>
      <c r="BS253" s="28" t="str">
        <f t="shared" si="547"/>
        <v/>
      </c>
      <c r="BT253" s="28"/>
      <c r="BU253" s="28" t="str">
        <f t="shared" si="548"/>
        <v/>
      </c>
      <c r="BV253" s="29"/>
      <c r="BW253" s="30"/>
      <c r="BX253" s="31"/>
      <c r="BY253" s="28" t="str">
        <f t="shared" si="549"/>
        <v/>
      </c>
      <c r="BZ253" s="28"/>
      <c r="CA253" s="28" t="str">
        <f t="shared" si="550"/>
        <v/>
      </c>
      <c r="CB253" s="28"/>
      <c r="CC253" s="28" t="str">
        <f t="shared" si="551"/>
        <v/>
      </c>
      <c r="CD253" s="29"/>
      <c r="CE253" s="25"/>
      <c r="CF253" s="25"/>
      <c r="CG253" s="28" t="str">
        <f t="shared" si="552"/>
        <v/>
      </c>
      <c r="CH253" s="28"/>
      <c r="CI253" s="28" t="str">
        <f t="shared" si="553"/>
        <v/>
      </c>
      <c r="CJ253" s="28"/>
      <c r="CK253" s="28" t="str">
        <f t="shared" si="554"/>
        <v/>
      </c>
      <c r="CL253" s="29"/>
    </row>
    <row r="254" spans="1:90" ht="39.75" customHeight="1" x14ac:dyDescent="0.25">
      <c r="A254" s="20"/>
      <c r="B254" s="20" t="s">
        <v>28</v>
      </c>
      <c r="C254" s="21" t="str">
        <f t="shared" si="557"/>
        <v>7 - LES BLOCS SANITAIRES</v>
      </c>
      <c r="D254" s="5" t="str">
        <f t="shared" si="560"/>
        <v>Les lavabos</v>
      </c>
      <c r="E254" s="20"/>
      <c r="F254" s="15"/>
      <c r="G254" s="20">
        <f t="shared" si="585"/>
        <v>5</v>
      </c>
      <c r="H254" s="22" t="s">
        <v>130</v>
      </c>
      <c r="I254" s="23">
        <f>IF(G254&lt;&gt;"",MAX(I$1:I253)+1,"")</f>
        <v>210</v>
      </c>
      <c r="J254" s="252" t="s">
        <v>324</v>
      </c>
      <c r="K254" s="253">
        <v>3</v>
      </c>
      <c r="L254" s="254" t="s">
        <v>39</v>
      </c>
      <c r="M254" s="255"/>
      <c r="N254" s="256" t="str">
        <f t="shared" si="555"/>
        <v/>
      </c>
      <c r="O254" s="252" t="s">
        <v>641</v>
      </c>
      <c r="P254" s="348"/>
      <c r="Q254" s="78"/>
      <c r="R254" s="79"/>
      <c r="S254" s="26">
        <f t="shared" si="569"/>
        <v>3</v>
      </c>
      <c r="T254" s="26">
        <f>IF(L254="Très Satisfaisant",1,IF(L254="Satisfaisant",0.75,IF(L254="Insatisfaisant",0.25,IF(L254="Très Insatisfaisant",0,IF(L254="Non Mesuré","",0)))))</f>
        <v>1</v>
      </c>
      <c r="U254" s="26">
        <f t="shared" si="571"/>
        <v>3</v>
      </c>
      <c r="V254" s="26"/>
      <c r="W254" s="26">
        <f t="shared" si="572"/>
        <v>0</v>
      </c>
      <c r="X254" s="26"/>
      <c r="Y254" s="26">
        <f t="shared" si="573"/>
        <v>3</v>
      </c>
      <c r="Z254" s="50"/>
      <c r="AA254" s="70"/>
      <c r="AB254" s="70"/>
      <c r="AC254" s="28" t="str">
        <f t="shared" si="531"/>
        <v/>
      </c>
      <c r="AD254" s="28"/>
      <c r="AE254" s="28" t="str">
        <f t="shared" si="532"/>
        <v/>
      </c>
      <c r="AF254" s="28"/>
      <c r="AG254" s="28" t="str">
        <f t="shared" si="533"/>
        <v/>
      </c>
      <c r="AH254" s="29"/>
      <c r="AI254" s="30"/>
      <c r="AJ254" s="28"/>
      <c r="AK254" s="28" t="str">
        <f t="shared" si="534"/>
        <v/>
      </c>
      <c r="AL254" s="28"/>
      <c r="AM254" s="28" t="str">
        <f t="shared" si="535"/>
        <v/>
      </c>
      <c r="AN254" s="28"/>
      <c r="AO254" s="28" t="str">
        <f t="shared" si="536"/>
        <v/>
      </c>
      <c r="AP254" s="29"/>
      <c r="AQ254" s="30"/>
      <c r="AR254" s="28"/>
      <c r="AS254" s="28" t="str">
        <f t="shared" si="537"/>
        <v/>
      </c>
      <c r="AT254" s="28"/>
      <c r="AU254" s="28" t="str">
        <f t="shared" si="538"/>
        <v/>
      </c>
      <c r="AV254" s="28"/>
      <c r="AW254" s="28" t="str">
        <f t="shared" si="539"/>
        <v/>
      </c>
      <c r="AX254" s="29"/>
      <c r="AY254" s="30"/>
      <c r="AZ254" s="28"/>
      <c r="BA254" s="28" t="str">
        <f t="shared" si="540"/>
        <v/>
      </c>
      <c r="BB254" s="28"/>
      <c r="BC254" s="28" t="str">
        <f t="shared" si="541"/>
        <v/>
      </c>
      <c r="BD254" s="28"/>
      <c r="BE254" s="28" t="str">
        <f t="shared" si="542"/>
        <v/>
      </c>
      <c r="BF254" s="29"/>
      <c r="BG254" s="30"/>
      <c r="BH254" s="26"/>
      <c r="BI254" s="28">
        <f t="shared" si="543"/>
        <v>3</v>
      </c>
      <c r="BJ254" s="28"/>
      <c r="BK254" s="28">
        <f t="shared" si="544"/>
        <v>0</v>
      </c>
      <c r="BL254" s="28"/>
      <c r="BM254" s="28">
        <f t="shared" si="545"/>
        <v>3</v>
      </c>
      <c r="BN254" s="29"/>
      <c r="BO254" s="30"/>
      <c r="BP254" s="26"/>
      <c r="BQ254" s="28" t="str">
        <f t="shared" si="546"/>
        <v/>
      </c>
      <c r="BR254" s="28"/>
      <c r="BS254" s="28" t="str">
        <f t="shared" si="547"/>
        <v/>
      </c>
      <c r="BT254" s="28"/>
      <c r="BU254" s="28" t="str">
        <f t="shared" si="548"/>
        <v/>
      </c>
      <c r="BV254" s="29"/>
      <c r="BW254" s="30"/>
      <c r="BX254" s="31"/>
      <c r="BY254" s="28" t="str">
        <f t="shared" si="549"/>
        <v/>
      </c>
      <c r="BZ254" s="28"/>
      <c r="CA254" s="28" t="str">
        <f t="shared" si="550"/>
        <v/>
      </c>
      <c r="CB254" s="28"/>
      <c r="CC254" s="28" t="str">
        <f t="shared" si="551"/>
        <v/>
      </c>
      <c r="CD254" s="29"/>
      <c r="CE254" s="25"/>
      <c r="CF254" s="25"/>
      <c r="CG254" s="28" t="str">
        <f t="shared" si="552"/>
        <v/>
      </c>
      <c r="CH254" s="28"/>
      <c r="CI254" s="28" t="str">
        <f t="shared" si="553"/>
        <v/>
      </c>
      <c r="CJ254" s="28"/>
      <c r="CK254" s="28" t="str">
        <f t="shared" si="554"/>
        <v/>
      </c>
      <c r="CL254" s="29"/>
    </row>
    <row r="255" spans="1:90" ht="19.5" customHeight="1" x14ac:dyDescent="0.25">
      <c r="A255" s="20">
        <v>31</v>
      </c>
      <c r="B255" s="20" t="s">
        <v>28</v>
      </c>
      <c r="C255" s="21" t="str">
        <f t="shared" si="557"/>
        <v>7 - LES BLOCS SANITAIRES</v>
      </c>
      <c r="D255" s="5" t="str">
        <f t="shared" si="560"/>
        <v>Les lavabos</v>
      </c>
      <c r="E255" s="20"/>
      <c r="F255" s="15"/>
      <c r="G255" s="20">
        <f t="shared" si="585"/>
        <v>3</v>
      </c>
      <c r="H255" s="22" t="s">
        <v>136</v>
      </c>
      <c r="I255" s="23">
        <f>IF(G255&lt;&gt;"",MAX(I$1:I254)+1,"")</f>
        <v>211</v>
      </c>
      <c r="J255" s="252" t="s">
        <v>648</v>
      </c>
      <c r="K255" s="253">
        <v>3</v>
      </c>
      <c r="L255" s="254" t="s">
        <v>39</v>
      </c>
      <c r="M255" s="255"/>
      <c r="N255" s="256" t="str">
        <f t="shared" si="555"/>
        <v/>
      </c>
      <c r="O255" s="252"/>
      <c r="P255" s="348" t="s">
        <v>37</v>
      </c>
      <c r="Q255" s="78"/>
      <c r="R255" s="79"/>
      <c r="S255" s="26">
        <f t="shared" ref="S255:S257" si="586">K255</f>
        <v>3</v>
      </c>
      <c r="T255" s="26">
        <f>IF(L255="Très Satisfaisant",1,IF(L255="Satisfaisant",0.75,IF(L255="Insatisfaisant",0.25,IF(L255="Très Insatisfaisant",0,IF(L255="Non Mesuré","",0)))))</f>
        <v>1</v>
      </c>
      <c r="U255" s="26">
        <f t="shared" ref="U255:U257" si="587">IF(L255&lt;&gt;"Non Mesuré",S255*T255,"")</f>
        <v>3</v>
      </c>
      <c r="V255" s="26"/>
      <c r="W255" s="26">
        <f t="shared" ref="W255:W257" si="588">IF(L255="Non Mesuré",S255,0)</f>
        <v>0</v>
      </c>
      <c r="X255" s="26"/>
      <c r="Y255" s="26">
        <f t="shared" ref="Y255:Y257" si="589">S255-W255</f>
        <v>3</v>
      </c>
      <c r="Z255" s="50"/>
      <c r="AA255" s="70"/>
      <c r="AB255" s="70"/>
      <c r="AC255" s="28" t="str">
        <f t="shared" si="531"/>
        <v/>
      </c>
      <c r="AD255" s="28"/>
      <c r="AE255" s="28" t="str">
        <f t="shared" si="532"/>
        <v/>
      </c>
      <c r="AF255" s="28"/>
      <c r="AG255" s="28" t="str">
        <f t="shared" si="533"/>
        <v/>
      </c>
      <c r="AH255" s="29"/>
      <c r="AI255" s="30"/>
      <c r="AJ255" s="28"/>
      <c r="AK255" s="28" t="str">
        <f t="shared" si="534"/>
        <v/>
      </c>
      <c r="AL255" s="28"/>
      <c r="AM255" s="28" t="str">
        <f t="shared" si="535"/>
        <v/>
      </c>
      <c r="AN255" s="28"/>
      <c r="AO255" s="28" t="str">
        <f t="shared" si="536"/>
        <v/>
      </c>
      <c r="AP255" s="29"/>
      <c r="AQ255" s="30"/>
      <c r="AR255" s="28"/>
      <c r="AS255" s="28">
        <f t="shared" si="537"/>
        <v>3</v>
      </c>
      <c r="AT255" s="28"/>
      <c r="AU255" s="28">
        <f t="shared" si="538"/>
        <v>0</v>
      </c>
      <c r="AV255" s="28"/>
      <c r="AW255" s="28">
        <f t="shared" si="539"/>
        <v>3</v>
      </c>
      <c r="AX255" s="29"/>
      <c r="AY255" s="30"/>
      <c r="AZ255" s="28"/>
      <c r="BA255" s="28" t="str">
        <f t="shared" si="540"/>
        <v/>
      </c>
      <c r="BB255" s="28"/>
      <c r="BC255" s="28" t="str">
        <f t="shared" si="541"/>
        <v/>
      </c>
      <c r="BD255" s="28"/>
      <c r="BE255" s="28" t="str">
        <f t="shared" si="542"/>
        <v/>
      </c>
      <c r="BF255" s="29"/>
      <c r="BG255" s="30"/>
      <c r="BH255" s="26"/>
      <c r="BI255" s="28" t="str">
        <f t="shared" si="543"/>
        <v/>
      </c>
      <c r="BJ255" s="28"/>
      <c r="BK255" s="28" t="str">
        <f t="shared" si="544"/>
        <v/>
      </c>
      <c r="BL255" s="28"/>
      <c r="BM255" s="28" t="str">
        <f t="shared" si="545"/>
        <v/>
      </c>
      <c r="BN255" s="29"/>
      <c r="BO255" s="30"/>
      <c r="BP255" s="26"/>
      <c r="BQ255" s="28">
        <f t="shared" si="546"/>
        <v>3</v>
      </c>
      <c r="BR255" s="28"/>
      <c r="BS255" s="28">
        <f t="shared" si="547"/>
        <v>0</v>
      </c>
      <c r="BT255" s="28"/>
      <c r="BU255" s="28">
        <f t="shared" si="548"/>
        <v>3</v>
      </c>
      <c r="BV255" s="29"/>
      <c r="BW255" s="30"/>
      <c r="BX255" s="31"/>
      <c r="BY255" s="28" t="str">
        <f t="shared" si="549"/>
        <v/>
      </c>
      <c r="BZ255" s="28"/>
      <c r="CA255" s="28" t="str">
        <f t="shared" si="550"/>
        <v/>
      </c>
      <c r="CB255" s="28"/>
      <c r="CC255" s="28" t="str">
        <f t="shared" si="551"/>
        <v/>
      </c>
      <c r="CD255" s="29"/>
      <c r="CE255" s="25"/>
      <c r="CF255" s="25"/>
      <c r="CG255" s="28" t="str">
        <f t="shared" si="552"/>
        <v/>
      </c>
      <c r="CH255" s="28"/>
      <c r="CI255" s="28" t="str">
        <f t="shared" si="553"/>
        <v/>
      </c>
      <c r="CJ255" s="28"/>
      <c r="CK255" s="28" t="str">
        <f t="shared" si="554"/>
        <v/>
      </c>
      <c r="CL255" s="29"/>
    </row>
    <row r="256" spans="1:90" ht="19.5" customHeight="1" x14ac:dyDescent="0.25">
      <c r="A256" s="25">
        <v>32</v>
      </c>
      <c r="B256" s="44" t="s">
        <v>36</v>
      </c>
      <c r="C256" s="21" t="str">
        <f t="shared" si="557"/>
        <v>7 - LES BLOCS SANITAIRES</v>
      </c>
      <c r="D256" s="5" t="str">
        <f t="shared" si="560"/>
        <v>Les lavabos</v>
      </c>
      <c r="E256" s="44"/>
      <c r="F256" s="44"/>
      <c r="G256" s="20">
        <f t="shared" si="585"/>
        <v>3</v>
      </c>
      <c r="H256" s="22" t="s">
        <v>136</v>
      </c>
      <c r="I256" s="23">
        <f>IF(G256&lt;&gt;"",MAX(I$1:I255)+1,"")</f>
        <v>212</v>
      </c>
      <c r="J256" s="252" t="s">
        <v>649</v>
      </c>
      <c r="K256" s="253">
        <v>3</v>
      </c>
      <c r="L256" s="254" t="s">
        <v>39</v>
      </c>
      <c r="M256" s="255"/>
      <c r="N256" s="256" t="str">
        <f t="shared" si="555"/>
        <v/>
      </c>
      <c r="O256" s="252"/>
      <c r="P256" s="348" t="s">
        <v>37</v>
      </c>
      <c r="Q256" s="22"/>
      <c r="R256" s="25"/>
      <c r="S256" s="26">
        <f t="shared" si="586"/>
        <v>3</v>
      </c>
      <c r="T256" s="26">
        <f>IF(L256="Très Satisfaisant",1,IF(L256="Satisfaisant",0.75,IF(L256="Insatisfaisant",0.25,IF(L256="Très Insatisfaisant",0,IF(L256="Non Mesuré","",0)))))</f>
        <v>1</v>
      </c>
      <c r="U256" s="26">
        <f t="shared" si="587"/>
        <v>3</v>
      </c>
      <c r="V256" s="26"/>
      <c r="W256" s="26">
        <f t="shared" si="588"/>
        <v>0</v>
      </c>
      <c r="X256" s="26"/>
      <c r="Y256" s="26">
        <f t="shared" si="589"/>
        <v>3</v>
      </c>
      <c r="Z256" s="50"/>
      <c r="AA256" s="70"/>
      <c r="AB256" s="70"/>
      <c r="AC256" s="28" t="str">
        <f t="shared" si="531"/>
        <v/>
      </c>
      <c r="AD256" s="28"/>
      <c r="AE256" s="28" t="str">
        <f t="shared" si="532"/>
        <v/>
      </c>
      <c r="AF256" s="28"/>
      <c r="AG256" s="28" t="str">
        <f t="shared" si="533"/>
        <v/>
      </c>
      <c r="AH256" s="29"/>
      <c r="AI256" s="30"/>
      <c r="AJ256" s="28"/>
      <c r="AK256" s="28" t="str">
        <f t="shared" si="534"/>
        <v/>
      </c>
      <c r="AL256" s="28"/>
      <c r="AM256" s="28" t="str">
        <f t="shared" si="535"/>
        <v/>
      </c>
      <c r="AN256" s="28"/>
      <c r="AO256" s="28" t="str">
        <f t="shared" si="536"/>
        <v/>
      </c>
      <c r="AP256" s="29"/>
      <c r="AQ256" s="30"/>
      <c r="AR256" s="28"/>
      <c r="AS256" s="28">
        <f t="shared" si="537"/>
        <v>3</v>
      </c>
      <c r="AT256" s="28"/>
      <c r="AU256" s="28">
        <f t="shared" si="538"/>
        <v>0</v>
      </c>
      <c r="AV256" s="28"/>
      <c r="AW256" s="28">
        <f t="shared" si="539"/>
        <v>3</v>
      </c>
      <c r="AX256" s="29"/>
      <c r="AY256" s="30"/>
      <c r="AZ256" s="28"/>
      <c r="BA256" s="28" t="str">
        <f t="shared" si="540"/>
        <v/>
      </c>
      <c r="BB256" s="28"/>
      <c r="BC256" s="28" t="str">
        <f t="shared" si="541"/>
        <v/>
      </c>
      <c r="BD256" s="28"/>
      <c r="BE256" s="28" t="str">
        <f t="shared" si="542"/>
        <v/>
      </c>
      <c r="BF256" s="29"/>
      <c r="BG256" s="30"/>
      <c r="BH256" s="26"/>
      <c r="BI256" s="28" t="str">
        <f t="shared" si="543"/>
        <v/>
      </c>
      <c r="BJ256" s="28"/>
      <c r="BK256" s="28" t="str">
        <f t="shared" si="544"/>
        <v/>
      </c>
      <c r="BL256" s="28"/>
      <c r="BM256" s="28" t="str">
        <f t="shared" si="545"/>
        <v/>
      </c>
      <c r="BN256" s="29"/>
      <c r="BO256" s="30"/>
      <c r="BP256" s="26"/>
      <c r="BQ256" s="28" t="str">
        <f t="shared" si="546"/>
        <v/>
      </c>
      <c r="BR256" s="28"/>
      <c r="BS256" s="28" t="str">
        <f t="shared" si="547"/>
        <v/>
      </c>
      <c r="BT256" s="28"/>
      <c r="BU256" s="28" t="str">
        <f t="shared" si="548"/>
        <v/>
      </c>
      <c r="BV256" s="29"/>
      <c r="BW256" s="30"/>
      <c r="BX256" s="31"/>
      <c r="BY256" s="28">
        <f t="shared" si="549"/>
        <v>3</v>
      </c>
      <c r="BZ256" s="28"/>
      <c r="CA256" s="28">
        <f t="shared" si="550"/>
        <v>0</v>
      </c>
      <c r="CB256" s="28"/>
      <c r="CC256" s="28">
        <f t="shared" si="551"/>
        <v>3</v>
      </c>
      <c r="CD256" s="29"/>
      <c r="CE256" s="25"/>
      <c r="CF256" s="25"/>
      <c r="CG256" s="28" t="str">
        <f t="shared" si="552"/>
        <v/>
      </c>
      <c r="CH256" s="28"/>
      <c r="CI256" s="28" t="str">
        <f t="shared" si="553"/>
        <v/>
      </c>
      <c r="CJ256" s="28"/>
      <c r="CK256" s="28" t="str">
        <f t="shared" si="554"/>
        <v/>
      </c>
      <c r="CL256" s="29"/>
    </row>
    <row r="257" spans="1:90" ht="33.75" customHeight="1" x14ac:dyDescent="0.25">
      <c r="A257" s="20">
        <v>33</v>
      </c>
      <c r="B257" s="20" t="s">
        <v>28</v>
      </c>
      <c r="C257" s="21" t="str">
        <f t="shared" si="557"/>
        <v>7 - LES BLOCS SANITAIRES</v>
      </c>
      <c r="D257" s="5" t="str">
        <f t="shared" si="560"/>
        <v>Les lavabos</v>
      </c>
      <c r="E257" s="20"/>
      <c r="F257" s="15"/>
      <c r="G257" s="20">
        <f t="shared" si="585"/>
        <v>3</v>
      </c>
      <c r="H257" s="22" t="s">
        <v>136</v>
      </c>
      <c r="I257" s="23">
        <f>IF(G257&lt;&gt;"",MAX(I$1:I256)+1,"")</f>
        <v>213</v>
      </c>
      <c r="J257" s="247" t="s">
        <v>650</v>
      </c>
      <c r="K257" s="248">
        <v>3</v>
      </c>
      <c r="L257" s="249" t="s">
        <v>30</v>
      </c>
      <c r="M257" s="250"/>
      <c r="N257" s="251" t="str">
        <f t="shared" si="555"/>
        <v/>
      </c>
      <c r="O257" s="247" t="s">
        <v>737</v>
      </c>
      <c r="P257" s="351" t="s">
        <v>37</v>
      </c>
      <c r="Q257" s="78"/>
      <c r="R257" s="79"/>
      <c r="S257" s="26">
        <f t="shared" si="586"/>
        <v>3</v>
      </c>
      <c r="T257" s="26">
        <f t="shared" ref="T257" si="590">IF(L257="OUI",1,IF(L257="NON",0,IF(L257="Non Mesuré","",0)))</f>
        <v>1</v>
      </c>
      <c r="U257" s="26">
        <f t="shared" si="587"/>
        <v>3</v>
      </c>
      <c r="V257" s="26"/>
      <c r="W257" s="26">
        <f t="shared" si="588"/>
        <v>0</v>
      </c>
      <c r="X257" s="26"/>
      <c r="Y257" s="26">
        <f t="shared" si="589"/>
        <v>3</v>
      </c>
      <c r="Z257" s="50"/>
      <c r="AA257" s="70"/>
      <c r="AB257" s="70"/>
      <c r="AC257" s="28" t="str">
        <f t="shared" si="531"/>
        <v/>
      </c>
      <c r="AD257" s="28"/>
      <c r="AE257" s="28" t="str">
        <f t="shared" si="532"/>
        <v/>
      </c>
      <c r="AF257" s="28"/>
      <c r="AG257" s="28" t="str">
        <f t="shared" si="533"/>
        <v/>
      </c>
      <c r="AH257" s="29"/>
      <c r="AI257" s="30"/>
      <c r="AJ257" s="28"/>
      <c r="AK257" s="28" t="str">
        <f t="shared" si="534"/>
        <v/>
      </c>
      <c r="AL257" s="28"/>
      <c r="AM257" s="28" t="str">
        <f t="shared" si="535"/>
        <v/>
      </c>
      <c r="AN257" s="28"/>
      <c r="AO257" s="28" t="str">
        <f t="shared" si="536"/>
        <v/>
      </c>
      <c r="AP257" s="29"/>
      <c r="AQ257" s="30"/>
      <c r="AR257" s="28"/>
      <c r="AS257" s="28">
        <f t="shared" si="537"/>
        <v>3</v>
      </c>
      <c r="AT257" s="28"/>
      <c r="AU257" s="28">
        <f t="shared" si="538"/>
        <v>0</v>
      </c>
      <c r="AV257" s="28"/>
      <c r="AW257" s="28">
        <f t="shared" si="539"/>
        <v>3</v>
      </c>
      <c r="AX257" s="29"/>
      <c r="AY257" s="30"/>
      <c r="AZ257" s="28"/>
      <c r="BA257" s="28" t="str">
        <f t="shared" si="540"/>
        <v/>
      </c>
      <c r="BB257" s="28"/>
      <c r="BC257" s="28" t="str">
        <f t="shared" si="541"/>
        <v/>
      </c>
      <c r="BD257" s="28"/>
      <c r="BE257" s="28" t="str">
        <f t="shared" si="542"/>
        <v/>
      </c>
      <c r="BF257" s="29"/>
      <c r="BG257" s="30"/>
      <c r="BH257" s="26"/>
      <c r="BI257" s="28" t="str">
        <f t="shared" si="543"/>
        <v/>
      </c>
      <c r="BJ257" s="28"/>
      <c r="BK257" s="28" t="str">
        <f t="shared" si="544"/>
        <v/>
      </c>
      <c r="BL257" s="28"/>
      <c r="BM257" s="28" t="str">
        <f t="shared" si="545"/>
        <v/>
      </c>
      <c r="BN257" s="29"/>
      <c r="BO257" s="30"/>
      <c r="BP257" s="26"/>
      <c r="BQ257" s="28" t="str">
        <f t="shared" si="546"/>
        <v/>
      </c>
      <c r="BR257" s="28"/>
      <c r="BS257" s="28" t="str">
        <f t="shared" si="547"/>
        <v/>
      </c>
      <c r="BT257" s="28"/>
      <c r="BU257" s="28" t="str">
        <f t="shared" si="548"/>
        <v/>
      </c>
      <c r="BV257" s="29"/>
      <c r="BW257" s="30"/>
      <c r="BX257" s="31"/>
      <c r="BY257" s="28" t="str">
        <f t="shared" si="549"/>
        <v/>
      </c>
      <c r="BZ257" s="28"/>
      <c r="CA257" s="28" t="str">
        <f t="shared" si="550"/>
        <v/>
      </c>
      <c r="CB257" s="28"/>
      <c r="CC257" s="28" t="str">
        <f t="shared" si="551"/>
        <v/>
      </c>
      <c r="CD257" s="29"/>
      <c r="CE257" s="25"/>
      <c r="CF257" s="25"/>
      <c r="CG257" s="28">
        <f t="shared" si="552"/>
        <v>3</v>
      </c>
      <c r="CH257" s="28"/>
      <c r="CI257" s="28">
        <f t="shared" si="553"/>
        <v>0</v>
      </c>
      <c r="CJ257" s="28"/>
      <c r="CK257" s="28">
        <f t="shared" si="554"/>
        <v>3</v>
      </c>
      <c r="CL257" s="29"/>
    </row>
    <row r="258" spans="1:90" s="238" customFormat="1" ht="27" customHeight="1" x14ac:dyDescent="0.25">
      <c r="A258" s="2"/>
      <c r="B258" s="2"/>
      <c r="C258" s="21" t="str">
        <f t="shared" si="557"/>
        <v>7 - LES BLOCS SANITAIRES</v>
      </c>
      <c r="D258" s="5" t="str">
        <f t="shared" si="560"/>
        <v>Les lavabos</v>
      </c>
      <c r="E258" s="20"/>
      <c r="F258" s="15"/>
      <c r="G258" s="20"/>
      <c r="H258" s="13"/>
      <c r="I258" s="67" t="str">
        <f>IF(G258&lt;&gt;"",MAX(I$1:I257)+1,"")</f>
        <v/>
      </c>
      <c r="J258" s="71" t="s">
        <v>633</v>
      </c>
      <c r="K258" s="307"/>
      <c r="L258" s="33"/>
      <c r="M258" s="372"/>
      <c r="N258" s="24" t="str">
        <f t="shared" si="555"/>
        <v/>
      </c>
      <c r="O258" s="65"/>
      <c r="P258" s="353"/>
      <c r="Q258" s="76"/>
      <c r="R258" s="77"/>
      <c r="S258" s="74"/>
      <c r="T258" s="74"/>
      <c r="U258" s="74"/>
      <c r="V258" s="74"/>
      <c r="W258" s="74"/>
      <c r="X258" s="74"/>
      <c r="Y258" s="74"/>
      <c r="Z258" s="52"/>
      <c r="AA258" s="104"/>
      <c r="AB258" s="104"/>
      <c r="AC258" s="39" t="str">
        <f t="shared" si="531"/>
        <v/>
      </c>
      <c r="AD258" s="39"/>
      <c r="AE258" s="39" t="str">
        <f t="shared" si="532"/>
        <v/>
      </c>
      <c r="AF258" s="39"/>
      <c r="AG258" s="39" t="str">
        <f t="shared" si="533"/>
        <v/>
      </c>
      <c r="AH258" s="37"/>
      <c r="AI258" s="38"/>
      <c r="AJ258" s="39"/>
      <c r="AK258" s="39" t="str">
        <f t="shared" si="534"/>
        <v/>
      </c>
      <c r="AL258" s="39"/>
      <c r="AM258" s="39" t="str">
        <f t="shared" si="535"/>
        <v/>
      </c>
      <c r="AN258" s="39"/>
      <c r="AO258" s="39" t="str">
        <f t="shared" si="536"/>
        <v/>
      </c>
      <c r="AP258" s="37"/>
      <c r="AQ258" s="38"/>
      <c r="AR258" s="39"/>
      <c r="AS258" s="39" t="str">
        <f t="shared" si="537"/>
        <v/>
      </c>
      <c r="AT258" s="39"/>
      <c r="AU258" s="39" t="str">
        <f t="shared" si="538"/>
        <v/>
      </c>
      <c r="AV258" s="39"/>
      <c r="AW258" s="39" t="str">
        <f t="shared" si="539"/>
        <v/>
      </c>
      <c r="AX258" s="37"/>
      <c r="AY258" s="38"/>
      <c r="AZ258" s="39"/>
      <c r="BA258" s="39" t="str">
        <f t="shared" si="540"/>
        <v/>
      </c>
      <c r="BB258" s="39"/>
      <c r="BC258" s="39" t="str">
        <f t="shared" si="541"/>
        <v/>
      </c>
      <c r="BD258" s="39"/>
      <c r="BE258" s="39" t="str">
        <f t="shared" si="542"/>
        <v/>
      </c>
      <c r="BF258" s="37"/>
      <c r="BG258" s="38"/>
      <c r="BH258" s="34"/>
      <c r="BI258" s="39" t="str">
        <f t="shared" si="543"/>
        <v/>
      </c>
      <c r="BJ258" s="39"/>
      <c r="BK258" s="39" t="str">
        <f t="shared" si="544"/>
        <v/>
      </c>
      <c r="BL258" s="39"/>
      <c r="BM258" s="39" t="str">
        <f t="shared" si="545"/>
        <v/>
      </c>
      <c r="BN258" s="37"/>
      <c r="BO258" s="38"/>
      <c r="BP258" s="34"/>
      <c r="BQ258" s="39" t="str">
        <f t="shared" si="546"/>
        <v/>
      </c>
      <c r="BR258" s="39"/>
      <c r="BS258" s="39" t="str">
        <f t="shared" si="547"/>
        <v/>
      </c>
      <c r="BT258" s="39"/>
      <c r="BU258" s="39" t="str">
        <f t="shared" si="548"/>
        <v/>
      </c>
      <c r="BV258" s="37"/>
      <c r="BW258" s="38"/>
      <c r="BX258" s="40"/>
      <c r="BY258" s="39" t="str">
        <f t="shared" si="549"/>
        <v/>
      </c>
      <c r="BZ258" s="39"/>
      <c r="CA258" s="39" t="str">
        <f t="shared" si="550"/>
        <v/>
      </c>
      <c r="CB258" s="39"/>
      <c r="CC258" s="39" t="str">
        <f t="shared" si="551"/>
        <v/>
      </c>
      <c r="CD258" s="37"/>
      <c r="CE258" s="41"/>
      <c r="CF258" s="41"/>
      <c r="CG258" s="39" t="str">
        <f t="shared" si="552"/>
        <v/>
      </c>
      <c r="CH258" s="39"/>
      <c r="CI258" s="39" t="str">
        <f t="shared" si="553"/>
        <v/>
      </c>
      <c r="CJ258" s="39"/>
      <c r="CK258" s="39" t="str">
        <f t="shared" si="554"/>
        <v/>
      </c>
      <c r="CL258" s="37"/>
    </row>
    <row r="259" spans="1:90" ht="19.5" customHeight="1" x14ac:dyDescent="0.25">
      <c r="A259" s="20">
        <v>33</v>
      </c>
      <c r="B259" s="20" t="s">
        <v>28</v>
      </c>
      <c r="C259" s="21" t="str">
        <f t="shared" si="557"/>
        <v>7 - LES BLOCS SANITAIRES</v>
      </c>
      <c r="D259" s="5" t="str">
        <f t="shared" si="560"/>
        <v>Les lavabos</v>
      </c>
      <c r="E259" s="20"/>
      <c r="F259" s="15"/>
      <c r="G259" s="20">
        <f>IF(H259="Information et Communication",1,IF(H259="Savoir-faire Savoir-être",2,IF(H259="Confort et hygiène",3,IF(H259="Qualité de la prestation",5,IF(H259="Développement Durable",4)))))</f>
        <v>3</v>
      </c>
      <c r="H259" s="22" t="s">
        <v>136</v>
      </c>
      <c r="I259" s="23">
        <f>IF(G259&lt;&gt;"",MAX(I$1:I258)+1,"")</f>
        <v>214</v>
      </c>
      <c r="J259" s="242" t="s">
        <v>634</v>
      </c>
      <c r="K259" s="243">
        <v>1</v>
      </c>
      <c r="L259" s="244" t="s">
        <v>30</v>
      </c>
      <c r="M259" s="245"/>
      <c r="N259" s="246" t="str">
        <f t="shared" si="555"/>
        <v/>
      </c>
      <c r="O259" s="242" t="s">
        <v>642</v>
      </c>
      <c r="P259" s="348" t="s">
        <v>37</v>
      </c>
      <c r="Q259" s="78"/>
      <c r="R259" s="79"/>
      <c r="S259" s="26">
        <f t="shared" ref="S259" si="591">K259</f>
        <v>1</v>
      </c>
      <c r="T259" s="26">
        <f t="shared" ref="T259" si="592">IF(L259="OUI",1,IF(L259="NON",0,IF(L259="Non Mesuré","",0)))</f>
        <v>1</v>
      </c>
      <c r="U259" s="26">
        <f t="shared" ref="U259" si="593">IF(L259&lt;&gt;"Non Mesuré",S259*T259,"")</f>
        <v>1</v>
      </c>
      <c r="V259" s="26"/>
      <c r="W259" s="26">
        <f t="shared" ref="W259" si="594">IF(L259="Non Mesuré",S259,0)</f>
        <v>0</v>
      </c>
      <c r="X259" s="26"/>
      <c r="Y259" s="26">
        <f t="shared" ref="Y259" si="595">S259-W259</f>
        <v>1</v>
      </c>
      <c r="Z259" s="50"/>
      <c r="AA259" s="70"/>
      <c r="AB259" s="70"/>
      <c r="AC259" s="28" t="str">
        <f t="shared" si="531"/>
        <v/>
      </c>
      <c r="AD259" s="28"/>
      <c r="AE259" s="28" t="str">
        <f t="shared" si="532"/>
        <v/>
      </c>
      <c r="AF259" s="28"/>
      <c r="AG259" s="28" t="str">
        <f t="shared" si="533"/>
        <v/>
      </c>
      <c r="AH259" s="29"/>
      <c r="AI259" s="30"/>
      <c r="AJ259" s="28"/>
      <c r="AK259" s="28" t="str">
        <f t="shared" si="534"/>
        <v/>
      </c>
      <c r="AL259" s="28"/>
      <c r="AM259" s="28" t="str">
        <f t="shared" si="535"/>
        <v/>
      </c>
      <c r="AN259" s="28"/>
      <c r="AO259" s="28" t="str">
        <f t="shared" si="536"/>
        <v/>
      </c>
      <c r="AP259" s="29"/>
      <c r="AQ259" s="30"/>
      <c r="AR259" s="28"/>
      <c r="AS259" s="28">
        <f t="shared" si="537"/>
        <v>1</v>
      </c>
      <c r="AT259" s="28"/>
      <c r="AU259" s="28">
        <f t="shared" si="538"/>
        <v>0</v>
      </c>
      <c r="AV259" s="28"/>
      <c r="AW259" s="28">
        <f t="shared" si="539"/>
        <v>1</v>
      </c>
      <c r="AX259" s="29"/>
      <c r="AY259" s="30"/>
      <c r="AZ259" s="28"/>
      <c r="BA259" s="28" t="str">
        <f t="shared" si="540"/>
        <v/>
      </c>
      <c r="BB259" s="28"/>
      <c r="BC259" s="28" t="str">
        <f t="shared" si="541"/>
        <v/>
      </c>
      <c r="BD259" s="28"/>
      <c r="BE259" s="28" t="str">
        <f t="shared" si="542"/>
        <v/>
      </c>
      <c r="BF259" s="29"/>
      <c r="BG259" s="30"/>
      <c r="BH259" s="26"/>
      <c r="BI259" s="28" t="str">
        <f t="shared" si="543"/>
        <v/>
      </c>
      <c r="BJ259" s="28"/>
      <c r="BK259" s="28" t="str">
        <f t="shared" si="544"/>
        <v/>
      </c>
      <c r="BL259" s="28"/>
      <c r="BM259" s="28" t="str">
        <f t="shared" si="545"/>
        <v/>
      </c>
      <c r="BN259" s="29"/>
      <c r="BO259" s="30"/>
      <c r="BP259" s="26"/>
      <c r="BQ259" s="28" t="str">
        <f t="shared" si="546"/>
        <v/>
      </c>
      <c r="BR259" s="28"/>
      <c r="BS259" s="28" t="str">
        <f t="shared" si="547"/>
        <v/>
      </c>
      <c r="BT259" s="28"/>
      <c r="BU259" s="28" t="str">
        <f t="shared" si="548"/>
        <v/>
      </c>
      <c r="BV259" s="29"/>
      <c r="BW259" s="30"/>
      <c r="BX259" s="31"/>
      <c r="BY259" s="28" t="str">
        <f t="shared" si="549"/>
        <v/>
      </c>
      <c r="BZ259" s="28"/>
      <c r="CA259" s="28" t="str">
        <f t="shared" si="550"/>
        <v/>
      </c>
      <c r="CB259" s="28"/>
      <c r="CC259" s="28" t="str">
        <f t="shared" si="551"/>
        <v/>
      </c>
      <c r="CD259" s="29"/>
      <c r="CE259" s="25"/>
      <c r="CF259" s="25"/>
      <c r="CG259" s="28">
        <f t="shared" si="552"/>
        <v>1</v>
      </c>
      <c r="CH259" s="28"/>
      <c r="CI259" s="28">
        <f t="shared" si="553"/>
        <v>0</v>
      </c>
      <c r="CJ259" s="28"/>
      <c r="CK259" s="28">
        <f t="shared" si="554"/>
        <v>1</v>
      </c>
      <c r="CL259" s="29"/>
    </row>
    <row r="260" spans="1:90" ht="36" customHeight="1" x14ac:dyDescent="0.25">
      <c r="A260" s="20">
        <v>33</v>
      </c>
      <c r="B260" s="20" t="s">
        <v>28</v>
      </c>
      <c r="C260" s="21" t="str">
        <f t="shared" si="557"/>
        <v>7 - LES BLOCS SANITAIRES</v>
      </c>
      <c r="D260" s="5" t="str">
        <f t="shared" si="560"/>
        <v>Les lavabos</v>
      </c>
      <c r="E260" s="20"/>
      <c r="F260" s="15"/>
      <c r="G260" s="20">
        <f>IF(H260="Information et Communication",1,IF(H260="Savoir-faire Savoir-être",2,IF(H260="Confort et hygiène",3,IF(H260="Qualité de la prestation",5,IF(H260="Développement Durable",4)))))</f>
        <v>3</v>
      </c>
      <c r="H260" s="22" t="s">
        <v>136</v>
      </c>
      <c r="I260" s="23">
        <f>IF(G260&lt;&gt;"",MAX(I$1:I259)+1,"")</f>
        <v>215</v>
      </c>
      <c r="J260" s="247" t="s">
        <v>635</v>
      </c>
      <c r="K260" s="248">
        <v>1</v>
      </c>
      <c r="L260" s="249" t="s">
        <v>30</v>
      </c>
      <c r="M260" s="250"/>
      <c r="N260" s="251" t="str">
        <f t="shared" si="555"/>
        <v/>
      </c>
      <c r="O260" s="247" t="s">
        <v>783</v>
      </c>
      <c r="P260" s="348" t="s">
        <v>37</v>
      </c>
      <c r="Q260" s="78"/>
      <c r="R260" s="79"/>
      <c r="S260" s="26">
        <f t="shared" ref="S260" si="596">K260</f>
        <v>1</v>
      </c>
      <c r="T260" s="26">
        <f t="shared" ref="T260" si="597">IF(L260="OUI",1,IF(L260="NON",0,IF(L260="Non Mesuré","",0)))</f>
        <v>1</v>
      </c>
      <c r="U260" s="26">
        <f t="shared" ref="U260" si="598">IF(L260&lt;&gt;"Non Mesuré",S260*T260,"")</f>
        <v>1</v>
      </c>
      <c r="V260" s="26"/>
      <c r="W260" s="26">
        <f t="shared" ref="W260" si="599">IF(L260="Non Mesuré",S260,0)</f>
        <v>0</v>
      </c>
      <c r="X260" s="26"/>
      <c r="Y260" s="26">
        <f t="shared" ref="Y260" si="600">S260-W260</f>
        <v>1</v>
      </c>
      <c r="Z260" s="50"/>
      <c r="AA260" s="70"/>
      <c r="AB260" s="70"/>
      <c r="AC260" s="28" t="str">
        <f t="shared" si="531"/>
        <v/>
      </c>
      <c r="AD260" s="28"/>
      <c r="AE260" s="28" t="str">
        <f t="shared" si="532"/>
        <v/>
      </c>
      <c r="AF260" s="28"/>
      <c r="AG260" s="28" t="str">
        <f t="shared" si="533"/>
        <v/>
      </c>
      <c r="AH260" s="29"/>
      <c r="AI260" s="30"/>
      <c r="AJ260" s="28"/>
      <c r="AK260" s="28" t="str">
        <f t="shared" si="534"/>
        <v/>
      </c>
      <c r="AL260" s="28"/>
      <c r="AM260" s="28" t="str">
        <f t="shared" si="535"/>
        <v/>
      </c>
      <c r="AN260" s="28"/>
      <c r="AO260" s="28" t="str">
        <f t="shared" si="536"/>
        <v/>
      </c>
      <c r="AP260" s="29"/>
      <c r="AQ260" s="30"/>
      <c r="AR260" s="28"/>
      <c r="AS260" s="28">
        <f t="shared" si="537"/>
        <v>1</v>
      </c>
      <c r="AT260" s="28"/>
      <c r="AU260" s="28">
        <f t="shared" si="538"/>
        <v>0</v>
      </c>
      <c r="AV260" s="28"/>
      <c r="AW260" s="28">
        <f t="shared" si="539"/>
        <v>1</v>
      </c>
      <c r="AX260" s="29"/>
      <c r="AY260" s="30"/>
      <c r="AZ260" s="28"/>
      <c r="BA260" s="28" t="str">
        <f t="shared" si="540"/>
        <v/>
      </c>
      <c r="BB260" s="28"/>
      <c r="BC260" s="28" t="str">
        <f t="shared" si="541"/>
        <v/>
      </c>
      <c r="BD260" s="28"/>
      <c r="BE260" s="28" t="str">
        <f t="shared" si="542"/>
        <v/>
      </c>
      <c r="BF260" s="29"/>
      <c r="BG260" s="30"/>
      <c r="BH260" s="26"/>
      <c r="BI260" s="28" t="str">
        <f t="shared" si="543"/>
        <v/>
      </c>
      <c r="BJ260" s="28"/>
      <c r="BK260" s="28" t="str">
        <f t="shared" si="544"/>
        <v/>
      </c>
      <c r="BL260" s="28"/>
      <c r="BM260" s="28" t="str">
        <f t="shared" si="545"/>
        <v/>
      </c>
      <c r="BN260" s="29"/>
      <c r="BO260" s="30"/>
      <c r="BP260" s="26"/>
      <c r="BQ260" s="28" t="str">
        <f t="shared" si="546"/>
        <v/>
      </c>
      <c r="BR260" s="28"/>
      <c r="BS260" s="28" t="str">
        <f t="shared" si="547"/>
        <v/>
      </c>
      <c r="BT260" s="28"/>
      <c r="BU260" s="28" t="str">
        <f t="shared" si="548"/>
        <v/>
      </c>
      <c r="BV260" s="29"/>
      <c r="BW260" s="30"/>
      <c r="BX260" s="31"/>
      <c r="BY260" s="28" t="str">
        <f t="shared" si="549"/>
        <v/>
      </c>
      <c r="BZ260" s="28"/>
      <c r="CA260" s="28" t="str">
        <f t="shared" si="550"/>
        <v/>
      </c>
      <c r="CB260" s="28"/>
      <c r="CC260" s="28" t="str">
        <f t="shared" si="551"/>
        <v/>
      </c>
      <c r="CD260" s="29"/>
      <c r="CE260" s="25"/>
      <c r="CF260" s="25"/>
      <c r="CG260" s="28">
        <f t="shared" si="552"/>
        <v>1</v>
      </c>
      <c r="CH260" s="28"/>
      <c r="CI260" s="28">
        <f t="shared" si="553"/>
        <v>0</v>
      </c>
      <c r="CJ260" s="28"/>
      <c r="CK260" s="28">
        <f t="shared" si="554"/>
        <v>1</v>
      </c>
      <c r="CL260" s="29"/>
    </row>
    <row r="261" spans="1:90" s="238" customFormat="1" ht="37.5" customHeight="1" x14ac:dyDescent="0.25">
      <c r="A261" s="20"/>
      <c r="B261" s="20" t="s">
        <v>36</v>
      </c>
      <c r="C261" s="21" t="str">
        <f t="shared" si="557"/>
        <v>7 - LES BLOCS SANITAIRES</v>
      </c>
      <c r="D261" s="5" t="str">
        <f>J$234</f>
        <v>L'aspect intérieur des bâtiments des sanitaires communs</v>
      </c>
      <c r="E261" s="20"/>
      <c r="F261" s="15"/>
      <c r="G261" s="20"/>
      <c r="H261" s="5"/>
      <c r="I261" s="67" t="str">
        <f>IF(G261&lt;&gt;"",MAX(I$1:I260)+1,"")</f>
        <v/>
      </c>
      <c r="J261" s="71" t="s">
        <v>658</v>
      </c>
      <c r="K261" s="307"/>
      <c r="L261" s="33"/>
      <c r="M261" s="371"/>
      <c r="N261" s="24" t="str">
        <f t="shared" si="555"/>
        <v/>
      </c>
      <c r="O261" s="65" t="s">
        <v>659</v>
      </c>
      <c r="P261" s="353"/>
      <c r="Q261" s="76"/>
      <c r="R261" s="77"/>
      <c r="S261" s="74"/>
      <c r="T261" s="74"/>
      <c r="U261" s="74"/>
      <c r="V261" s="74"/>
      <c r="W261" s="74"/>
      <c r="X261" s="74"/>
      <c r="Y261" s="74"/>
      <c r="Z261" s="74"/>
      <c r="AA261" s="73"/>
      <c r="AB261" s="73"/>
      <c r="AC261" s="39" t="str">
        <f t="shared" si="531"/>
        <v/>
      </c>
      <c r="AD261" s="39"/>
      <c r="AE261" s="39" t="str">
        <f t="shared" si="532"/>
        <v/>
      </c>
      <c r="AF261" s="39"/>
      <c r="AG261" s="39" t="str">
        <f t="shared" si="533"/>
        <v/>
      </c>
      <c r="AH261" s="37"/>
      <c r="AI261" s="38"/>
      <c r="AJ261" s="39"/>
      <c r="AK261" s="39" t="str">
        <f t="shared" si="534"/>
        <v/>
      </c>
      <c r="AL261" s="39"/>
      <c r="AM261" s="39" t="str">
        <f t="shared" si="535"/>
        <v/>
      </c>
      <c r="AN261" s="39"/>
      <c r="AO261" s="39" t="str">
        <f t="shared" si="536"/>
        <v/>
      </c>
      <c r="AP261" s="37"/>
      <c r="AQ261" s="38"/>
      <c r="AR261" s="39"/>
      <c r="AS261" s="39" t="str">
        <f t="shared" si="537"/>
        <v/>
      </c>
      <c r="AT261" s="39"/>
      <c r="AU261" s="39" t="str">
        <f t="shared" si="538"/>
        <v/>
      </c>
      <c r="AV261" s="39"/>
      <c r="AW261" s="39" t="str">
        <f t="shared" si="539"/>
        <v/>
      </c>
      <c r="AX261" s="37"/>
      <c r="AY261" s="38"/>
      <c r="AZ261" s="39"/>
      <c r="BA261" s="39" t="str">
        <f t="shared" si="540"/>
        <v/>
      </c>
      <c r="BB261" s="39"/>
      <c r="BC261" s="39" t="str">
        <f t="shared" si="541"/>
        <v/>
      </c>
      <c r="BD261" s="39"/>
      <c r="BE261" s="39" t="str">
        <f t="shared" si="542"/>
        <v/>
      </c>
      <c r="BF261" s="37"/>
      <c r="BG261" s="38"/>
      <c r="BH261" s="34"/>
      <c r="BI261" s="39" t="str">
        <f t="shared" si="543"/>
        <v/>
      </c>
      <c r="BJ261" s="39"/>
      <c r="BK261" s="39" t="str">
        <f t="shared" si="544"/>
        <v/>
      </c>
      <c r="BL261" s="39"/>
      <c r="BM261" s="39" t="str">
        <f t="shared" si="545"/>
        <v/>
      </c>
      <c r="BN261" s="37"/>
      <c r="BO261" s="38"/>
      <c r="BP261" s="34"/>
      <c r="BQ261" s="39" t="str">
        <f t="shared" si="546"/>
        <v/>
      </c>
      <c r="BR261" s="39"/>
      <c r="BS261" s="39" t="str">
        <f t="shared" si="547"/>
        <v/>
      </c>
      <c r="BT261" s="39"/>
      <c r="BU261" s="39" t="str">
        <f t="shared" si="548"/>
        <v/>
      </c>
      <c r="BV261" s="37"/>
      <c r="BW261" s="38"/>
      <c r="BX261" s="40"/>
      <c r="BY261" s="39" t="str">
        <f t="shared" si="549"/>
        <v/>
      </c>
      <c r="BZ261" s="39"/>
      <c r="CA261" s="39" t="str">
        <f t="shared" si="550"/>
        <v/>
      </c>
      <c r="CB261" s="39"/>
      <c r="CC261" s="39" t="str">
        <f t="shared" si="551"/>
        <v/>
      </c>
      <c r="CD261" s="37"/>
      <c r="CE261" s="41"/>
      <c r="CF261" s="41"/>
      <c r="CG261" s="39" t="str">
        <f t="shared" si="552"/>
        <v/>
      </c>
      <c r="CH261" s="39"/>
      <c r="CI261" s="39" t="str">
        <f t="shared" si="553"/>
        <v/>
      </c>
      <c r="CJ261" s="39"/>
      <c r="CK261" s="39" t="str">
        <f t="shared" si="554"/>
        <v/>
      </c>
      <c r="CL261" s="37"/>
    </row>
    <row r="262" spans="1:90" ht="32.25" customHeight="1" x14ac:dyDescent="0.25">
      <c r="A262" s="46"/>
      <c r="B262" s="20" t="s">
        <v>28</v>
      </c>
      <c r="C262" s="21" t="str">
        <f t="shared" si="557"/>
        <v>7 - LES BLOCS SANITAIRES</v>
      </c>
      <c r="D262" s="99" t="str">
        <f>J$276</f>
        <v>L'aspect extérieur des bâtiments des sanitaires communs</v>
      </c>
      <c r="E262" s="20"/>
      <c r="F262" s="15"/>
      <c r="G262" s="20">
        <f t="shared" ref="G262:G269" si="601">IF(H262="Information et Communication",1,IF(H262="Savoir-faire Savoir-être",2,IF(H262="Confort et hygiène",3,IF(H262="Qualité de la prestation",5,IF(H262="Développement Durable",4)))))</f>
        <v>5</v>
      </c>
      <c r="H262" s="5" t="s">
        <v>130</v>
      </c>
      <c r="I262" s="23">
        <f>IF(G262&lt;&gt;"",MAX(I$1:I261)+1,"")</f>
        <v>216</v>
      </c>
      <c r="J262" s="242" t="s">
        <v>706</v>
      </c>
      <c r="K262" s="243">
        <v>3</v>
      </c>
      <c r="L262" s="244" t="s">
        <v>39</v>
      </c>
      <c r="M262" s="245"/>
      <c r="N262" s="246" t="str">
        <f t="shared" si="555"/>
        <v/>
      </c>
      <c r="O262" s="242" t="s">
        <v>694</v>
      </c>
      <c r="P262" s="348" t="s">
        <v>37</v>
      </c>
      <c r="Q262" s="78"/>
      <c r="R262" s="79"/>
      <c r="S262" s="26">
        <f>K262</f>
        <v>3</v>
      </c>
      <c r="T262" s="26">
        <f t="shared" ref="T262:T263" si="602">IF(L262="Très Satisfaisant",1,IF(L262="Satisfaisant",0.75,IF(L262="Insatisfaisant",0.25,IF(L262="Très Insatisfaisant",0,IF(L262="Non Mesuré","",0)))))</f>
        <v>1</v>
      </c>
      <c r="U262" s="26">
        <f>IF(L262&lt;&gt;"Non Mesuré",S262*T262,"")</f>
        <v>3</v>
      </c>
      <c r="V262" s="26"/>
      <c r="W262" s="26">
        <f>IF(L262="Non Mesuré",S262,0)</f>
        <v>0</v>
      </c>
      <c r="X262" s="26"/>
      <c r="Y262" s="26">
        <f>S262-W262</f>
        <v>3</v>
      </c>
      <c r="Z262" s="50"/>
      <c r="AA262" s="70"/>
      <c r="AB262" s="70"/>
      <c r="AC262" s="28" t="str">
        <f t="shared" si="531"/>
        <v/>
      </c>
      <c r="AD262" s="28"/>
      <c r="AE262" s="28" t="str">
        <f t="shared" si="532"/>
        <v/>
      </c>
      <c r="AF262" s="28"/>
      <c r="AG262" s="28" t="str">
        <f t="shared" si="533"/>
        <v/>
      </c>
      <c r="AH262" s="29"/>
      <c r="AI262" s="30"/>
      <c r="AJ262" s="28"/>
      <c r="AK262" s="28" t="str">
        <f t="shared" si="534"/>
        <v/>
      </c>
      <c r="AL262" s="28"/>
      <c r="AM262" s="28" t="str">
        <f t="shared" si="535"/>
        <v/>
      </c>
      <c r="AN262" s="28"/>
      <c r="AO262" s="28" t="str">
        <f t="shared" si="536"/>
        <v/>
      </c>
      <c r="AP262" s="29"/>
      <c r="AQ262" s="30"/>
      <c r="AR262" s="28"/>
      <c r="AS262" s="28" t="str">
        <f t="shared" si="537"/>
        <v/>
      </c>
      <c r="AT262" s="28"/>
      <c r="AU262" s="28" t="str">
        <f t="shared" si="538"/>
        <v/>
      </c>
      <c r="AV262" s="28"/>
      <c r="AW262" s="28" t="str">
        <f t="shared" si="539"/>
        <v/>
      </c>
      <c r="AX262" s="29"/>
      <c r="AY262" s="30"/>
      <c r="AZ262" s="28"/>
      <c r="BA262" s="28" t="str">
        <f t="shared" si="540"/>
        <v/>
      </c>
      <c r="BB262" s="28"/>
      <c r="BC262" s="28" t="str">
        <f t="shared" si="541"/>
        <v/>
      </c>
      <c r="BD262" s="28"/>
      <c r="BE262" s="28" t="str">
        <f t="shared" si="542"/>
        <v/>
      </c>
      <c r="BF262" s="29"/>
      <c r="BG262" s="30"/>
      <c r="BH262" s="26"/>
      <c r="BI262" s="28">
        <f t="shared" si="543"/>
        <v>3</v>
      </c>
      <c r="BJ262" s="28"/>
      <c r="BK262" s="28">
        <f t="shared" si="544"/>
        <v>0</v>
      </c>
      <c r="BL262" s="28"/>
      <c r="BM262" s="28">
        <f t="shared" si="545"/>
        <v>3</v>
      </c>
      <c r="BN262" s="29"/>
      <c r="BO262" s="30"/>
      <c r="BP262" s="26"/>
      <c r="BQ262" s="28" t="str">
        <f t="shared" si="546"/>
        <v/>
      </c>
      <c r="BR262" s="28"/>
      <c r="BS262" s="28" t="str">
        <f t="shared" si="547"/>
        <v/>
      </c>
      <c r="BT262" s="28"/>
      <c r="BU262" s="28" t="str">
        <f t="shared" si="548"/>
        <v/>
      </c>
      <c r="BV262" s="29"/>
      <c r="BW262" s="30"/>
      <c r="BX262" s="31"/>
      <c r="BY262" s="28" t="str">
        <f t="shared" si="549"/>
        <v/>
      </c>
      <c r="BZ262" s="28"/>
      <c r="CA262" s="28" t="str">
        <f t="shared" si="550"/>
        <v/>
      </c>
      <c r="CB262" s="28"/>
      <c r="CC262" s="28" t="str">
        <f t="shared" si="551"/>
        <v/>
      </c>
      <c r="CD262" s="29"/>
      <c r="CE262" s="25"/>
      <c r="CF262" s="25"/>
      <c r="CG262" s="28" t="str">
        <f t="shared" si="552"/>
        <v/>
      </c>
      <c r="CH262" s="28"/>
      <c r="CI262" s="28" t="str">
        <f t="shared" si="553"/>
        <v/>
      </c>
      <c r="CJ262" s="28"/>
      <c r="CK262" s="28" t="str">
        <f t="shared" si="554"/>
        <v/>
      </c>
      <c r="CL262" s="29"/>
    </row>
    <row r="263" spans="1:90" ht="32.25" customHeight="1" x14ac:dyDescent="0.25">
      <c r="A263" s="46"/>
      <c r="B263" s="20" t="s">
        <v>28</v>
      </c>
      <c r="C263" s="21" t="str">
        <f t="shared" si="557"/>
        <v>7 - LES BLOCS SANITAIRES</v>
      </c>
      <c r="D263" s="99" t="str">
        <f>J$276</f>
        <v>L'aspect extérieur des bâtiments des sanitaires communs</v>
      </c>
      <c r="E263" s="20"/>
      <c r="F263" s="15"/>
      <c r="G263" s="20">
        <f t="shared" si="601"/>
        <v>5</v>
      </c>
      <c r="H263" s="5" t="s">
        <v>130</v>
      </c>
      <c r="I263" s="23">
        <f>IF(G263&lt;&gt;"",MAX(I$1:I262)+1,"")</f>
        <v>217</v>
      </c>
      <c r="J263" s="252" t="s">
        <v>707</v>
      </c>
      <c r="K263" s="253">
        <v>3</v>
      </c>
      <c r="L263" s="254" t="s">
        <v>39</v>
      </c>
      <c r="M263" s="255"/>
      <c r="N263" s="256" t="str">
        <f t="shared" si="555"/>
        <v/>
      </c>
      <c r="O263" s="252" t="s">
        <v>738</v>
      </c>
      <c r="P263" s="348" t="s">
        <v>37</v>
      </c>
      <c r="Q263" s="78"/>
      <c r="R263" s="79"/>
      <c r="S263" s="26">
        <f>K263</f>
        <v>3</v>
      </c>
      <c r="T263" s="26">
        <f t="shared" si="602"/>
        <v>1</v>
      </c>
      <c r="U263" s="26">
        <f>IF(L263&lt;&gt;"Non Mesuré",S263*T263,"")</f>
        <v>3</v>
      </c>
      <c r="V263" s="26"/>
      <c r="W263" s="26">
        <f>IF(L263="Non Mesuré",S263,0)</f>
        <v>0</v>
      </c>
      <c r="X263" s="26"/>
      <c r="Y263" s="26">
        <f>S263-W263</f>
        <v>3</v>
      </c>
      <c r="Z263" s="50"/>
      <c r="AA263" s="70"/>
      <c r="AB263" s="70"/>
      <c r="AC263" s="28" t="str">
        <f t="shared" si="531"/>
        <v/>
      </c>
      <c r="AD263" s="28"/>
      <c r="AE263" s="28" t="str">
        <f t="shared" si="532"/>
        <v/>
      </c>
      <c r="AF263" s="28"/>
      <c r="AG263" s="28" t="str">
        <f t="shared" si="533"/>
        <v/>
      </c>
      <c r="AH263" s="29"/>
      <c r="AI263" s="30"/>
      <c r="AJ263" s="28"/>
      <c r="AK263" s="28" t="str">
        <f t="shared" si="534"/>
        <v/>
      </c>
      <c r="AL263" s="28"/>
      <c r="AM263" s="28" t="str">
        <f t="shared" si="535"/>
        <v/>
      </c>
      <c r="AN263" s="28"/>
      <c r="AO263" s="28" t="str">
        <f t="shared" si="536"/>
        <v/>
      </c>
      <c r="AP263" s="29"/>
      <c r="AQ263" s="30"/>
      <c r="AR263" s="28"/>
      <c r="AS263" s="28" t="str">
        <f t="shared" si="537"/>
        <v/>
      </c>
      <c r="AT263" s="28"/>
      <c r="AU263" s="28" t="str">
        <f t="shared" si="538"/>
        <v/>
      </c>
      <c r="AV263" s="28"/>
      <c r="AW263" s="28" t="str">
        <f t="shared" si="539"/>
        <v/>
      </c>
      <c r="AX263" s="29"/>
      <c r="AY263" s="30"/>
      <c r="AZ263" s="28"/>
      <c r="BA263" s="28" t="str">
        <f t="shared" si="540"/>
        <v/>
      </c>
      <c r="BB263" s="28"/>
      <c r="BC263" s="28" t="str">
        <f t="shared" si="541"/>
        <v/>
      </c>
      <c r="BD263" s="28"/>
      <c r="BE263" s="28" t="str">
        <f t="shared" si="542"/>
        <v/>
      </c>
      <c r="BF263" s="29"/>
      <c r="BG263" s="30"/>
      <c r="BH263" s="26"/>
      <c r="BI263" s="28">
        <f t="shared" si="543"/>
        <v>3</v>
      </c>
      <c r="BJ263" s="28"/>
      <c r="BK263" s="28">
        <f t="shared" si="544"/>
        <v>0</v>
      </c>
      <c r="BL263" s="28"/>
      <c r="BM263" s="28">
        <f t="shared" si="545"/>
        <v>3</v>
      </c>
      <c r="BN263" s="29"/>
      <c r="BO263" s="30"/>
      <c r="BP263" s="26"/>
      <c r="BQ263" s="28" t="str">
        <f t="shared" si="546"/>
        <v/>
      </c>
      <c r="BR263" s="28"/>
      <c r="BS263" s="28" t="str">
        <f t="shared" si="547"/>
        <v/>
      </c>
      <c r="BT263" s="28"/>
      <c r="BU263" s="28" t="str">
        <f t="shared" si="548"/>
        <v/>
      </c>
      <c r="BV263" s="29"/>
      <c r="BW263" s="30"/>
      <c r="BX263" s="31"/>
      <c r="BY263" s="28" t="str">
        <f t="shared" si="549"/>
        <v/>
      </c>
      <c r="BZ263" s="28"/>
      <c r="CA263" s="28" t="str">
        <f t="shared" si="550"/>
        <v/>
      </c>
      <c r="CB263" s="28"/>
      <c r="CC263" s="28" t="str">
        <f t="shared" si="551"/>
        <v/>
      </c>
      <c r="CD263" s="29"/>
      <c r="CE263" s="25"/>
      <c r="CF263" s="25"/>
      <c r="CG263" s="28" t="str">
        <f t="shared" si="552"/>
        <v/>
      </c>
      <c r="CH263" s="28"/>
      <c r="CI263" s="28" t="str">
        <f t="shared" si="553"/>
        <v/>
      </c>
      <c r="CJ263" s="28"/>
      <c r="CK263" s="28" t="str">
        <f t="shared" si="554"/>
        <v/>
      </c>
      <c r="CL263" s="29"/>
    </row>
    <row r="264" spans="1:90" ht="19.5" customHeight="1" x14ac:dyDescent="0.25">
      <c r="A264" s="46">
        <v>31</v>
      </c>
      <c r="B264" s="20" t="s">
        <v>28</v>
      </c>
      <c r="C264" s="21" t="str">
        <f t="shared" si="557"/>
        <v>7 - LES BLOCS SANITAIRES</v>
      </c>
      <c r="D264" s="5" t="str">
        <f>J$234</f>
        <v>L'aspect intérieur des bâtiments des sanitaires communs</v>
      </c>
      <c r="E264" s="20"/>
      <c r="F264" s="15"/>
      <c r="G264" s="20">
        <f t="shared" si="601"/>
        <v>3</v>
      </c>
      <c r="H264" s="5" t="s">
        <v>136</v>
      </c>
      <c r="I264" s="23">
        <f>IF(G264&lt;&gt;"",MAX(I$1:I263)+1,"")</f>
        <v>218</v>
      </c>
      <c r="J264" s="252" t="s">
        <v>178</v>
      </c>
      <c r="K264" s="253">
        <v>3</v>
      </c>
      <c r="L264" s="254" t="s">
        <v>39</v>
      </c>
      <c r="M264" s="255"/>
      <c r="N264" s="256" t="str">
        <f t="shared" si="555"/>
        <v/>
      </c>
      <c r="O264" s="252" t="s">
        <v>695</v>
      </c>
      <c r="P264" s="348" t="s">
        <v>37</v>
      </c>
      <c r="Q264" s="78"/>
      <c r="R264" s="79"/>
      <c r="S264" s="26">
        <f>K264</f>
        <v>3</v>
      </c>
      <c r="T264" s="26">
        <f t="shared" ref="T264:T265" si="603">IF(L264="Très Satisfaisant",1,IF(L264="Satisfaisant",0.75,IF(L264="Insatisfaisant",0.25,IF(L264="Très Insatisfaisant",0,IF(L264="Non Mesuré","",0)))))</f>
        <v>1</v>
      </c>
      <c r="U264" s="26">
        <f>IF(L264&lt;&gt;"Non Mesuré",S264*T264,"")</f>
        <v>3</v>
      </c>
      <c r="V264" s="26"/>
      <c r="W264" s="26">
        <f>IF(L264="Non Mesuré",S264,0)</f>
        <v>0</v>
      </c>
      <c r="X264" s="26"/>
      <c r="Y264" s="26">
        <f>S264-W264</f>
        <v>3</v>
      </c>
      <c r="Z264" s="50"/>
      <c r="AA264" s="70"/>
      <c r="AB264" s="70"/>
      <c r="AC264" s="28" t="str">
        <f t="shared" si="531"/>
        <v/>
      </c>
      <c r="AD264" s="28"/>
      <c r="AE264" s="28" t="str">
        <f t="shared" si="532"/>
        <v/>
      </c>
      <c r="AF264" s="28"/>
      <c r="AG264" s="28" t="str">
        <f t="shared" si="533"/>
        <v/>
      </c>
      <c r="AH264" s="29"/>
      <c r="AI264" s="30"/>
      <c r="AJ264" s="28"/>
      <c r="AK264" s="28" t="str">
        <f t="shared" si="534"/>
        <v/>
      </c>
      <c r="AL264" s="28"/>
      <c r="AM264" s="28" t="str">
        <f t="shared" si="535"/>
        <v/>
      </c>
      <c r="AN264" s="28"/>
      <c r="AO264" s="28" t="str">
        <f t="shared" si="536"/>
        <v/>
      </c>
      <c r="AP264" s="29"/>
      <c r="AQ264" s="30"/>
      <c r="AR264" s="28"/>
      <c r="AS264" s="28">
        <f t="shared" si="537"/>
        <v>3</v>
      </c>
      <c r="AT264" s="28"/>
      <c r="AU264" s="28">
        <f t="shared" si="538"/>
        <v>0</v>
      </c>
      <c r="AV264" s="28"/>
      <c r="AW264" s="28">
        <f t="shared" si="539"/>
        <v>3</v>
      </c>
      <c r="AX264" s="29"/>
      <c r="AY264" s="30"/>
      <c r="AZ264" s="28"/>
      <c r="BA264" s="28" t="str">
        <f t="shared" si="540"/>
        <v/>
      </c>
      <c r="BB264" s="28"/>
      <c r="BC264" s="28" t="str">
        <f t="shared" si="541"/>
        <v/>
      </c>
      <c r="BD264" s="28"/>
      <c r="BE264" s="28" t="str">
        <f t="shared" si="542"/>
        <v/>
      </c>
      <c r="BF264" s="29"/>
      <c r="BG264" s="30"/>
      <c r="BH264" s="26"/>
      <c r="BI264" s="28" t="str">
        <f t="shared" si="543"/>
        <v/>
      </c>
      <c r="BJ264" s="28"/>
      <c r="BK264" s="28" t="str">
        <f t="shared" si="544"/>
        <v/>
      </c>
      <c r="BL264" s="28"/>
      <c r="BM264" s="28" t="str">
        <f t="shared" si="545"/>
        <v/>
      </c>
      <c r="BN264" s="29"/>
      <c r="BO264" s="30"/>
      <c r="BP264" s="26"/>
      <c r="BQ264" s="28">
        <f t="shared" si="546"/>
        <v>3</v>
      </c>
      <c r="BR264" s="28"/>
      <c r="BS264" s="28">
        <f t="shared" si="547"/>
        <v>0</v>
      </c>
      <c r="BT264" s="28"/>
      <c r="BU264" s="28">
        <f t="shared" si="548"/>
        <v>3</v>
      </c>
      <c r="BV264" s="29"/>
      <c r="BW264" s="30"/>
      <c r="BX264" s="31"/>
      <c r="BY264" s="28" t="str">
        <f t="shared" si="549"/>
        <v/>
      </c>
      <c r="BZ264" s="28"/>
      <c r="CA264" s="28" t="str">
        <f t="shared" si="550"/>
        <v/>
      </c>
      <c r="CB264" s="28"/>
      <c r="CC264" s="28" t="str">
        <f t="shared" si="551"/>
        <v/>
      </c>
      <c r="CD264" s="29"/>
      <c r="CE264" s="25"/>
      <c r="CF264" s="25"/>
      <c r="CG264" s="28" t="str">
        <f t="shared" si="552"/>
        <v/>
      </c>
      <c r="CH264" s="28"/>
      <c r="CI264" s="28" t="str">
        <f t="shared" si="553"/>
        <v/>
      </c>
      <c r="CJ264" s="28"/>
      <c r="CK264" s="28" t="str">
        <f t="shared" si="554"/>
        <v/>
      </c>
      <c r="CL264" s="29"/>
    </row>
    <row r="265" spans="1:90" ht="19.5" customHeight="1" x14ac:dyDescent="0.25">
      <c r="A265" s="20">
        <v>32</v>
      </c>
      <c r="B265" s="20" t="s">
        <v>36</v>
      </c>
      <c r="C265" s="21" t="str">
        <f t="shared" si="557"/>
        <v>7 - LES BLOCS SANITAIRES</v>
      </c>
      <c r="D265" s="5" t="str">
        <f>J$234</f>
        <v>L'aspect intérieur des bâtiments des sanitaires communs</v>
      </c>
      <c r="E265" s="20"/>
      <c r="F265" s="15"/>
      <c r="G265" s="20">
        <f t="shared" si="601"/>
        <v>3</v>
      </c>
      <c r="H265" s="5" t="s">
        <v>136</v>
      </c>
      <c r="I265" s="23">
        <f>IF(G265&lt;&gt;"",MAX(I$1:I264)+1,"")</f>
        <v>219</v>
      </c>
      <c r="J265" s="252" t="s">
        <v>179</v>
      </c>
      <c r="K265" s="253">
        <v>3</v>
      </c>
      <c r="L265" s="254" t="s">
        <v>39</v>
      </c>
      <c r="M265" s="255"/>
      <c r="N265" s="256" t="str">
        <f t="shared" si="555"/>
        <v/>
      </c>
      <c r="O265" s="252" t="s">
        <v>695</v>
      </c>
      <c r="P265" s="348" t="s">
        <v>37</v>
      </c>
      <c r="Q265" s="78"/>
      <c r="R265" s="79"/>
      <c r="S265" s="26">
        <f>K265</f>
        <v>3</v>
      </c>
      <c r="T265" s="26">
        <f t="shared" si="603"/>
        <v>1</v>
      </c>
      <c r="U265" s="26">
        <f>IF(L265&lt;&gt;"Non Mesuré",S265*T265,"")</f>
        <v>3</v>
      </c>
      <c r="V265" s="26"/>
      <c r="W265" s="26">
        <f>IF(L265="Non Mesuré",S265,0)</f>
        <v>0</v>
      </c>
      <c r="X265" s="26"/>
      <c r="Y265" s="26">
        <f>S265-W265</f>
        <v>3</v>
      </c>
      <c r="Z265" s="50"/>
      <c r="AA265" s="105"/>
      <c r="AB265" s="69"/>
      <c r="AC265" s="28" t="str">
        <f t="shared" si="531"/>
        <v/>
      </c>
      <c r="AD265" s="28"/>
      <c r="AE265" s="28" t="str">
        <f t="shared" si="532"/>
        <v/>
      </c>
      <c r="AF265" s="28"/>
      <c r="AG265" s="28" t="str">
        <f t="shared" si="533"/>
        <v/>
      </c>
      <c r="AH265" s="29"/>
      <c r="AI265" s="30"/>
      <c r="AJ265" s="28"/>
      <c r="AK265" s="28" t="str">
        <f t="shared" si="534"/>
        <v/>
      </c>
      <c r="AL265" s="28"/>
      <c r="AM265" s="28" t="str">
        <f t="shared" si="535"/>
        <v/>
      </c>
      <c r="AN265" s="28"/>
      <c r="AO265" s="28" t="str">
        <f t="shared" si="536"/>
        <v/>
      </c>
      <c r="AP265" s="29"/>
      <c r="AQ265" s="30"/>
      <c r="AR265" s="28"/>
      <c r="AS265" s="28">
        <f t="shared" si="537"/>
        <v>3</v>
      </c>
      <c r="AT265" s="28"/>
      <c r="AU265" s="28">
        <f t="shared" si="538"/>
        <v>0</v>
      </c>
      <c r="AV265" s="28"/>
      <c r="AW265" s="28">
        <f t="shared" si="539"/>
        <v>3</v>
      </c>
      <c r="AX265" s="29"/>
      <c r="AY265" s="30"/>
      <c r="AZ265" s="28"/>
      <c r="BA265" s="28" t="str">
        <f t="shared" si="540"/>
        <v/>
      </c>
      <c r="BB265" s="28"/>
      <c r="BC265" s="28" t="str">
        <f t="shared" si="541"/>
        <v/>
      </c>
      <c r="BD265" s="28"/>
      <c r="BE265" s="28" t="str">
        <f t="shared" si="542"/>
        <v/>
      </c>
      <c r="BF265" s="29"/>
      <c r="BG265" s="30"/>
      <c r="BH265" s="26"/>
      <c r="BI265" s="28" t="str">
        <f t="shared" si="543"/>
        <v/>
      </c>
      <c r="BJ265" s="28"/>
      <c r="BK265" s="28" t="str">
        <f t="shared" si="544"/>
        <v/>
      </c>
      <c r="BL265" s="28"/>
      <c r="BM265" s="28" t="str">
        <f t="shared" si="545"/>
        <v/>
      </c>
      <c r="BN265" s="29"/>
      <c r="BO265" s="30"/>
      <c r="BP265" s="26"/>
      <c r="BQ265" s="28" t="str">
        <f t="shared" si="546"/>
        <v/>
      </c>
      <c r="BR265" s="28"/>
      <c r="BS265" s="28" t="str">
        <f t="shared" si="547"/>
        <v/>
      </c>
      <c r="BT265" s="28"/>
      <c r="BU265" s="28" t="str">
        <f t="shared" si="548"/>
        <v/>
      </c>
      <c r="BV265" s="29"/>
      <c r="BW265" s="30"/>
      <c r="BX265" s="31"/>
      <c r="BY265" s="28">
        <f t="shared" si="549"/>
        <v>3</v>
      </c>
      <c r="BZ265" s="28"/>
      <c r="CA265" s="28">
        <f t="shared" si="550"/>
        <v>0</v>
      </c>
      <c r="CB265" s="28"/>
      <c r="CC265" s="28">
        <f t="shared" si="551"/>
        <v>3</v>
      </c>
      <c r="CD265" s="29"/>
      <c r="CE265" s="25"/>
      <c r="CF265" s="25"/>
      <c r="CG265" s="28" t="str">
        <f t="shared" si="552"/>
        <v/>
      </c>
      <c r="CH265" s="28"/>
      <c r="CI265" s="28" t="str">
        <f t="shared" si="553"/>
        <v/>
      </c>
      <c r="CJ265" s="28"/>
      <c r="CK265" s="28" t="str">
        <f t="shared" si="554"/>
        <v/>
      </c>
      <c r="CL265" s="29"/>
    </row>
    <row r="266" spans="1:90" ht="32.25" customHeight="1" x14ac:dyDescent="0.25">
      <c r="A266" s="2"/>
      <c r="B266" s="2" t="s">
        <v>28</v>
      </c>
      <c r="C266" s="21" t="str">
        <f t="shared" si="557"/>
        <v>7 - LES BLOCS SANITAIRES</v>
      </c>
      <c r="D266" s="5" t="str">
        <f>J$239</f>
        <v>Les lavabos</v>
      </c>
      <c r="E266" s="20"/>
      <c r="F266" s="15"/>
      <c r="G266" s="20">
        <f t="shared" si="601"/>
        <v>5</v>
      </c>
      <c r="H266" s="13" t="s">
        <v>130</v>
      </c>
      <c r="I266" s="23">
        <f>IF(G266&lt;&gt;"",MAX(I$1:I265)+1,"")</f>
        <v>220</v>
      </c>
      <c r="J266" s="252" t="s">
        <v>711</v>
      </c>
      <c r="K266" s="253">
        <v>3</v>
      </c>
      <c r="L266" s="254" t="s">
        <v>30</v>
      </c>
      <c r="M266" s="255"/>
      <c r="N266" s="256" t="str">
        <f t="shared" si="555"/>
        <v/>
      </c>
      <c r="O266" s="252" t="s">
        <v>318</v>
      </c>
      <c r="P266" s="348" t="s">
        <v>37</v>
      </c>
      <c r="Q266" s="76"/>
      <c r="R266" s="77"/>
      <c r="S266" s="26">
        <f>K266</f>
        <v>3</v>
      </c>
      <c r="T266" s="26">
        <f>IF(L266="OUI",1,IF(L266="NON",0,IF(L266="Non Mesuré","",0)))</f>
        <v>1</v>
      </c>
      <c r="U266" s="26">
        <f>IF(L266&lt;&gt;"Non Mesuré",S266*T266,"")</f>
        <v>3</v>
      </c>
      <c r="V266" s="26"/>
      <c r="W266" s="26">
        <f>IF(L266="Non Mesuré",S266,0)</f>
        <v>0</v>
      </c>
      <c r="X266" s="26"/>
      <c r="Y266" s="26">
        <f>S266-W266</f>
        <v>3</v>
      </c>
      <c r="Z266" s="74"/>
      <c r="AA266" s="73"/>
      <c r="AB266" s="73"/>
      <c r="AC266" s="28" t="str">
        <f t="shared" si="531"/>
        <v/>
      </c>
      <c r="AD266" s="28"/>
      <c r="AE266" s="28" t="str">
        <f t="shared" si="532"/>
        <v/>
      </c>
      <c r="AF266" s="28"/>
      <c r="AG266" s="28" t="str">
        <f t="shared" si="533"/>
        <v/>
      </c>
      <c r="AH266" s="29"/>
      <c r="AI266" s="30"/>
      <c r="AJ266" s="28"/>
      <c r="AK266" s="28" t="str">
        <f t="shared" si="534"/>
        <v/>
      </c>
      <c r="AL266" s="28"/>
      <c r="AM266" s="28" t="str">
        <f t="shared" si="535"/>
        <v/>
      </c>
      <c r="AN266" s="28"/>
      <c r="AO266" s="28" t="str">
        <f t="shared" si="536"/>
        <v/>
      </c>
      <c r="AP266" s="29"/>
      <c r="AQ266" s="30"/>
      <c r="AR266" s="28"/>
      <c r="AS266" s="28" t="str">
        <f t="shared" si="537"/>
        <v/>
      </c>
      <c r="AT266" s="28"/>
      <c r="AU266" s="28" t="str">
        <f t="shared" si="538"/>
        <v/>
      </c>
      <c r="AV266" s="28"/>
      <c r="AW266" s="28" t="str">
        <f t="shared" si="539"/>
        <v/>
      </c>
      <c r="AX266" s="29"/>
      <c r="AY266" s="30"/>
      <c r="AZ266" s="28"/>
      <c r="BA266" s="28" t="str">
        <f t="shared" si="540"/>
        <v/>
      </c>
      <c r="BB266" s="28"/>
      <c r="BC266" s="28" t="str">
        <f t="shared" si="541"/>
        <v/>
      </c>
      <c r="BD266" s="28"/>
      <c r="BE266" s="28" t="str">
        <f t="shared" si="542"/>
        <v/>
      </c>
      <c r="BF266" s="29"/>
      <c r="BG266" s="30"/>
      <c r="BH266" s="26"/>
      <c r="BI266" s="28">
        <f t="shared" si="543"/>
        <v>3</v>
      </c>
      <c r="BJ266" s="28"/>
      <c r="BK266" s="28">
        <f t="shared" si="544"/>
        <v>0</v>
      </c>
      <c r="BL266" s="28"/>
      <c r="BM266" s="28">
        <f t="shared" si="545"/>
        <v>3</v>
      </c>
      <c r="BN266" s="29"/>
      <c r="BO266" s="30"/>
      <c r="BP266" s="26"/>
      <c r="BQ266" s="28" t="str">
        <f t="shared" si="546"/>
        <v/>
      </c>
      <c r="BR266" s="28"/>
      <c r="BS266" s="28" t="str">
        <f t="shared" si="547"/>
        <v/>
      </c>
      <c r="BT266" s="28"/>
      <c r="BU266" s="28" t="str">
        <f t="shared" si="548"/>
        <v/>
      </c>
      <c r="BV266" s="29"/>
      <c r="BW266" s="30"/>
      <c r="BX266" s="31"/>
      <c r="BY266" s="28" t="str">
        <f t="shared" si="549"/>
        <v/>
      </c>
      <c r="BZ266" s="28"/>
      <c r="CA266" s="28" t="str">
        <f t="shared" si="550"/>
        <v/>
      </c>
      <c r="CB266" s="28"/>
      <c r="CC266" s="28" t="str">
        <f t="shared" si="551"/>
        <v/>
      </c>
      <c r="CD266" s="29"/>
      <c r="CE266" s="25"/>
      <c r="CF266" s="25"/>
      <c r="CG266" s="28" t="str">
        <f t="shared" si="552"/>
        <v/>
      </c>
      <c r="CH266" s="28"/>
      <c r="CI266" s="28" t="str">
        <f t="shared" si="553"/>
        <v/>
      </c>
      <c r="CJ266" s="28"/>
      <c r="CK266" s="28" t="str">
        <f t="shared" si="554"/>
        <v/>
      </c>
      <c r="CL266" s="29"/>
    </row>
    <row r="267" spans="1:90" ht="32.25" customHeight="1" x14ac:dyDescent="0.25">
      <c r="A267" s="20">
        <v>31</v>
      </c>
      <c r="B267" s="2" t="s">
        <v>28</v>
      </c>
      <c r="C267" s="21" t="str">
        <f t="shared" si="557"/>
        <v>7 - LES BLOCS SANITAIRES</v>
      </c>
      <c r="D267" s="5" t="str">
        <f>J$239</f>
        <v>Les lavabos</v>
      </c>
      <c r="E267" s="20"/>
      <c r="F267" s="15"/>
      <c r="G267" s="20">
        <f t="shared" si="601"/>
        <v>3</v>
      </c>
      <c r="H267" s="22" t="s">
        <v>136</v>
      </c>
      <c r="I267" s="23">
        <f>IF(G267&lt;&gt;"",MAX(I$1:I266)+1,"")</f>
        <v>221</v>
      </c>
      <c r="J267" s="252" t="s">
        <v>712</v>
      </c>
      <c r="K267" s="253">
        <v>3</v>
      </c>
      <c r="L267" s="254" t="s">
        <v>39</v>
      </c>
      <c r="M267" s="255"/>
      <c r="N267" s="256" t="str">
        <f t="shared" si="555"/>
        <v/>
      </c>
      <c r="O267" s="252" t="s">
        <v>318</v>
      </c>
      <c r="P267" s="348" t="s">
        <v>37</v>
      </c>
      <c r="Q267" s="78"/>
      <c r="R267" s="79"/>
      <c r="S267" s="26">
        <f t="shared" ref="S267" si="604">K267</f>
        <v>3</v>
      </c>
      <c r="T267" s="26">
        <f>IF(L267="Très Satisfaisant",1,IF(L267="Satisfaisant",0.75,IF(L267="Insatisfaisant",0.25,IF(L267="Très Insatisfaisant",0,IF(L267="Non Mesuré","",0)))))</f>
        <v>1</v>
      </c>
      <c r="U267" s="26">
        <f t="shared" ref="U267" si="605">IF(L267&lt;&gt;"Non Mesuré",S267*T267,"")</f>
        <v>3</v>
      </c>
      <c r="V267" s="26"/>
      <c r="W267" s="26">
        <f t="shared" ref="W267" si="606">IF(L267="Non Mesuré",S267,0)</f>
        <v>0</v>
      </c>
      <c r="X267" s="26"/>
      <c r="Y267" s="26">
        <f t="shared" ref="Y267" si="607">S267-W267</f>
        <v>3</v>
      </c>
      <c r="Z267" s="50"/>
      <c r="AA267" s="70"/>
      <c r="AB267" s="70"/>
      <c r="AC267" s="28" t="str">
        <f t="shared" si="531"/>
        <v/>
      </c>
      <c r="AD267" s="28"/>
      <c r="AE267" s="28" t="str">
        <f t="shared" si="532"/>
        <v/>
      </c>
      <c r="AF267" s="28"/>
      <c r="AG267" s="28" t="str">
        <f t="shared" si="533"/>
        <v/>
      </c>
      <c r="AH267" s="29"/>
      <c r="AI267" s="30"/>
      <c r="AJ267" s="28"/>
      <c r="AK267" s="28" t="str">
        <f t="shared" si="534"/>
        <v/>
      </c>
      <c r="AL267" s="28"/>
      <c r="AM267" s="28" t="str">
        <f t="shared" si="535"/>
        <v/>
      </c>
      <c r="AN267" s="28"/>
      <c r="AO267" s="28" t="str">
        <f t="shared" si="536"/>
        <v/>
      </c>
      <c r="AP267" s="29"/>
      <c r="AQ267" s="30"/>
      <c r="AR267" s="28"/>
      <c r="AS267" s="28">
        <f t="shared" si="537"/>
        <v>3</v>
      </c>
      <c r="AT267" s="28"/>
      <c r="AU267" s="28">
        <f t="shared" si="538"/>
        <v>0</v>
      </c>
      <c r="AV267" s="28"/>
      <c r="AW267" s="28">
        <f t="shared" si="539"/>
        <v>3</v>
      </c>
      <c r="AX267" s="29"/>
      <c r="AY267" s="30"/>
      <c r="AZ267" s="28"/>
      <c r="BA267" s="28" t="str">
        <f t="shared" si="540"/>
        <v/>
      </c>
      <c r="BB267" s="28"/>
      <c r="BC267" s="28" t="str">
        <f t="shared" si="541"/>
        <v/>
      </c>
      <c r="BD267" s="28"/>
      <c r="BE267" s="28" t="str">
        <f t="shared" si="542"/>
        <v/>
      </c>
      <c r="BF267" s="29"/>
      <c r="BG267" s="30"/>
      <c r="BH267" s="26"/>
      <c r="BI267" s="28" t="str">
        <f t="shared" si="543"/>
        <v/>
      </c>
      <c r="BJ267" s="28"/>
      <c r="BK267" s="28" t="str">
        <f t="shared" si="544"/>
        <v/>
      </c>
      <c r="BL267" s="28"/>
      <c r="BM267" s="28" t="str">
        <f t="shared" si="545"/>
        <v/>
      </c>
      <c r="BN267" s="29"/>
      <c r="BO267" s="30"/>
      <c r="BP267" s="26"/>
      <c r="BQ267" s="28">
        <f t="shared" si="546"/>
        <v>3</v>
      </c>
      <c r="BR267" s="28"/>
      <c r="BS267" s="28">
        <f t="shared" si="547"/>
        <v>0</v>
      </c>
      <c r="BT267" s="28"/>
      <c r="BU267" s="28">
        <f t="shared" si="548"/>
        <v>3</v>
      </c>
      <c r="BV267" s="29"/>
      <c r="BW267" s="30"/>
      <c r="BX267" s="31"/>
      <c r="BY267" s="28" t="str">
        <f t="shared" si="549"/>
        <v/>
      </c>
      <c r="BZ267" s="28"/>
      <c r="CA267" s="28" t="str">
        <f t="shared" si="550"/>
        <v/>
      </c>
      <c r="CB267" s="28"/>
      <c r="CC267" s="28" t="str">
        <f t="shared" si="551"/>
        <v/>
      </c>
      <c r="CD267" s="29"/>
      <c r="CE267" s="25"/>
      <c r="CF267" s="25"/>
      <c r="CG267" s="28" t="str">
        <f t="shared" si="552"/>
        <v/>
      </c>
      <c r="CH267" s="28"/>
      <c r="CI267" s="28" t="str">
        <f t="shared" si="553"/>
        <v/>
      </c>
      <c r="CJ267" s="28"/>
      <c r="CK267" s="28" t="str">
        <f t="shared" si="554"/>
        <v/>
      </c>
      <c r="CL267" s="29"/>
    </row>
    <row r="268" spans="1:90" ht="32.25" customHeight="1" x14ac:dyDescent="0.25">
      <c r="A268" s="25">
        <v>32</v>
      </c>
      <c r="B268" s="44" t="s">
        <v>36</v>
      </c>
      <c r="C268" s="21" t="str">
        <f t="shared" si="557"/>
        <v>7 - LES BLOCS SANITAIRES</v>
      </c>
      <c r="D268" s="5" t="str">
        <f>J$239</f>
        <v>Les lavabos</v>
      </c>
      <c r="E268" s="44"/>
      <c r="F268" s="44"/>
      <c r="G268" s="20">
        <f t="shared" si="601"/>
        <v>3</v>
      </c>
      <c r="H268" s="22" t="s">
        <v>136</v>
      </c>
      <c r="I268" s="23">
        <f>IF(G268&lt;&gt;"",MAX(I$1:I267)+1,"")</f>
        <v>222</v>
      </c>
      <c r="J268" s="252" t="s">
        <v>713</v>
      </c>
      <c r="K268" s="253">
        <v>3</v>
      </c>
      <c r="L268" s="254" t="s">
        <v>39</v>
      </c>
      <c r="M268" s="255"/>
      <c r="N268" s="256" t="str">
        <f t="shared" si="555"/>
        <v/>
      </c>
      <c r="O268" s="252" t="s">
        <v>318</v>
      </c>
      <c r="P268" s="348" t="s">
        <v>37</v>
      </c>
      <c r="Q268" s="22"/>
      <c r="R268" s="25"/>
      <c r="S268" s="26">
        <f t="shared" ref="S268:S269" si="608">K268</f>
        <v>3</v>
      </c>
      <c r="T268" s="26">
        <f>IF(L268="Très Satisfaisant",1,IF(L268="Satisfaisant",0.75,IF(L268="Insatisfaisant",0.25,IF(L268="Très Insatisfaisant",0,IF(L268="Non Mesuré","",0)))))</f>
        <v>1</v>
      </c>
      <c r="U268" s="26">
        <f t="shared" ref="U268:U269" si="609">IF(L268&lt;&gt;"Non Mesuré",S268*T268,"")</f>
        <v>3</v>
      </c>
      <c r="V268" s="26"/>
      <c r="W268" s="26">
        <f t="shared" ref="W268:W269" si="610">IF(L268="Non Mesuré",S268,0)</f>
        <v>0</v>
      </c>
      <c r="X268" s="26"/>
      <c r="Y268" s="26">
        <f t="shared" ref="Y268:Y269" si="611">S268-W268</f>
        <v>3</v>
      </c>
      <c r="Z268" s="50"/>
      <c r="AA268" s="70"/>
      <c r="AB268" s="70"/>
      <c r="AC268" s="28" t="str">
        <f t="shared" si="531"/>
        <v/>
      </c>
      <c r="AD268" s="28"/>
      <c r="AE268" s="28" t="str">
        <f t="shared" si="532"/>
        <v/>
      </c>
      <c r="AF268" s="28"/>
      <c r="AG268" s="28" t="str">
        <f t="shared" si="533"/>
        <v/>
      </c>
      <c r="AH268" s="29"/>
      <c r="AI268" s="30"/>
      <c r="AJ268" s="28"/>
      <c r="AK268" s="28" t="str">
        <f t="shared" si="534"/>
        <v/>
      </c>
      <c r="AL268" s="28"/>
      <c r="AM268" s="28" t="str">
        <f t="shared" si="535"/>
        <v/>
      </c>
      <c r="AN268" s="28"/>
      <c r="AO268" s="28" t="str">
        <f t="shared" si="536"/>
        <v/>
      </c>
      <c r="AP268" s="29"/>
      <c r="AQ268" s="30"/>
      <c r="AR268" s="28"/>
      <c r="AS268" s="28">
        <f t="shared" si="537"/>
        <v>3</v>
      </c>
      <c r="AT268" s="28"/>
      <c r="AU268" s="28">
        <f t="shared" si="538"/>
        <v>0</v>
      </c>
      <c r="AV268" s="28"/>
      <c r="AW268" s="28">
        <f t="shared" si="539"/>
        <v>3</v>
      </c>
      <c r="AX268" s="29"/>
      <c r="AY268" s="30"/>
      <c r="AZ268" s="28"/>
      <c r="BA268" s="28" t="str">
        <f t="shared" si="540"/>
        <v/>
      </c>
      <c r="BB268" s="28"/>
      <c r="BC268" s="28" t="str">
        <f t="shared" si="541"/>
        <v/>
      </c>
      <c r="BD268" s="28"/>
      <c r="BE268" s="28" t="str">
        <f t="shared" si="542"/>
        <v/>
      </c>
      <c r="BF268" s="29"/>
      <c r="BG268" s="30"/>
      <c r="BH268" s="26"/>
      <c r="BI268" s="28" t="str">
        <f t="shared" si="543"/>
        <v/>
      </c>
      <c r="BJ268" s="28"/>
      <c r="BK268" s="28" t="str">
        <f t="shared" si="544"/>
        <v/>
      </c>
      <c r="BL268" s="28"/>
      <c r="BM268" s="28" t="str">
        <f t="shared" si="545"/>
        <v/>
      </c>
      <c r="BN268" s="29"/>
      <c r="BO268" s="30"/>
      <c r="BP268" s="26"/>
      <c r="BQ268" s="28" t="str">
        <f t="shared" si="546"/>
        <v/>
      </c>
      <c r="BR268" s="28"/>
      <c r="BS268" s="28" t="str">
        <f t="shared" si="547"/>
        <v/>
      </c>
      <c r="BT268" s="28"/>
      <c r="BU268" s="28" t="str">
        <f t="shared" si="548"/>
        <v/>
      </c>
      <c r="BV268" s="29"/>
      <c r="BW268" s="30"/>
      <c r="BX268" s="31"/>
      <c r="BY268" s="28">
        <f t="shared" si="549"/>
        <v>3</v>
      </c>
      <c r="BZ268" s="28"/>
      <c r="CA268" s="28">
        <f t="shared" si="550"/>
        <v>0</v>
      </c>
      <c r="CB268" s="28"/>
      <c r="CC268" s="28">
        <f t="shared" si="551"/>
        <v>3</v>
      </c>
      <c r="CD268" s="29"/>
      <c r="CE268" s="25"/>
      <c r="CF268" s="25"/>
      <c r="CG268" s="28" t="str">
        <f t="shared" si="552"/>
        <v/>
      </c>
      <c r="CH268" s="28"/>
      <c r="CI268" s="28" t="str">
        <f t="shared" si="553"/>
        <v/>
      </c>
      <c r="CJ268" s="28"/>
      <c r="CK268" s="28" t="str">
        <f t="shared" si="554"/>
        <v/>
      </c>
      <c r="CL268" s="29"/>
    </row>
    <row r="269" spans="1:90" ht="32.25" customHeight="1" x14ac:dyDescent="0.25">
      <c r="A269" s="20">
        <v>33</v>
      </c>
      <c r="B269" s="20" t="s">
        <v>28</v>
      </c>
      <c r="C269" s="21" t="str">
        <f t="shared" si="557"/>
        <v>7 - LES BLOCS SANITAIRES</v>
      </c>
      <c r="D269" s="5" t="str">
        <f>J$239</f>
        <v>Les lavabos</v>
      </c>
      <c r="E269" s="20"/>
      <c r="F269" s="15"/>
      <c r="G269" s="20">
        <f t="shared" si="601"/>
        <v>3</v>
      </c>
      <c r="H269" s="22" t="s">
        <v>136</v>
      </c>
      <c r="I269" s="23">
        <f>IF(G269&lt;&gt;"",MAX(I$1:I268)+1,"")</f>
        <v>223</v>
      </c>
      <c r="J269" s="247" t="s">
        <v>714</v>
      </c>
      <c r="K269" s="248">
        <v>3</v>
      </c>
      <c r="L269" s="249" t="s">
        <v>30</v>
      </c>
      <c r="M269" s="250"/>
      <c r="N269" s="251" t="str">
        <f t="shared" si="555"/>
        <v/>
      </c>
      <c r="O269" s="247" t="s">
        <v>318</v>
      </c>
      <c r="P269" s="351" t="s">
        <v>37</v>
      </c>
      <c r="Q269" s="78"/>
      <c r="R269" s="79"/>
      <c r="S269" s="26">
        <f t="shared" si="608"/>
        <v>3</v>
      </c>
      <c r="T269" s="26">
        <f t="shared" ref="T269" si="612">IF(L269="OUI",1,IF(L269="NON",0,IF(L269="Non Mesuré","",0)))</f>
        <v>1</v>
      </c>
      <c r="U269" s="26">
        <f t="shared" si="609"/>
        <v>3</v>
      </c>
      <c r="V269" s="26"/>
      <c r="W269" s="26">
        <f t="shared" si="610"/>
        <v>0</v>
      </c>
      <c r="X269" s="26"/>
      <c r="Y269" s="26">
        <f t="shared" si="611"/>
        <v>3</v>
      </c>
      <c r="Z269" s="50"/>
      <c r="AA269" s="70"/>
      <c r="AB269" s="70"/>
      <c r="AC269" s="28" t="str">
        <f t="shared" si="531"/>
        <v/>
      </c>
      <c r="AD269" s="28"/>
      <c r="AE269" s="28" t="str">
        <f t="shared" si="532"/>
        <v/>
      </c>
      <c r="AF269" s="28"/>
      <c r="AG269" s="28" t="str">
        <f t="shared" si="533"/>
        <v/>
      </c>
      <c r="AH269" s="29"/>
      <c r="AI269" s="30"/>
      <c r="AJ269" s="28"/>
      <c r="AK269" s="28" t="str">
        <f t="shared" si="534"/>
        <v/>
      </c>
      <c r="AL269" s="28"/>
      <c r="AM269" s="28" t="str">
        <f t="shared" si="535"/>
        <v/>
      </c>
      <c r="AN269" s="28"/>
      <c r="AO269" s="28" t="str">
        <f t="shared" si="536"/>
        <v/>
      </c>
      <c r="AP269" s="29"/>
      <c r="AQ269" s="30"/>
      <c r="AR269" s="28"/>
      <c r="AS269" s="28">
        <f t="shared" si="537"/>
        <v>3</v>
      </c>
      <c r="AT269" s="28"/>
      <c r="AU269" s="28">
        <f t="shared" si="538"/>
        <v>0</v>
      </c>
      <c r="AV269" s="28"/>
      <c r="AW269" s="28">
        <f t="shared" si="539"/>
        <v>3</v>
      </c>
      <c r="AX269" s="29"/>
      <c r="AY269" s="30"/>
      <c r="AZ269" s="28"/>
      <c r="BA269" s="28" t="str">
        <f t="shared" si="540"/>
        <v/>
      </c>
      <c r="BB269" s="28"/>
      <c r="BC269" s="28" t="str">
        <f t="shared" si="541"/>
        <v/>
      </c>
      <c r="BD269" s="28"/>
      <c r="BE269" s="28" t="str">
        <f t="shared" si="542"/>
        <v/>
      </c>
      <c r="BF269" s="29"/>
      <c r="BG269" s="30"/>
      <c r="BH269" s="26"/>
      <c r="BI269" s="28" t="str">
        <f t="shared" si="543"/>
        <v/>
      </c>
      <c r="BJ269" s="28"/>
      <c r="BK269" s="28" t="str">
        <f t="shared" si="544"/>
        <v/>
      </c>
      <c r="BL269" s="28"/>
      <c r="BM269" s="28" t="str">
        <f t="shared" si="545"/>
        <v/>
      </c>
      <c r="BN269" s="29"/>
      <c r="BO269" s="30"/>
      <c r="BP269" s="26"/>
      <c r="BQ269" s="28" t="str">
        <f t="shared" si="546"/>
        <v/>
      </c>
      <c r="BR269" s="28"/>
      <c r="BS269" s="28" t="str">
        <f t="shared" si="547"/>
        <v/>
      </c>
      <c r="BT269" s="28"/>
      <c r="BU269" s="28" t="str">
        <f t="shared" si="548"/>
        <v/>
      </c>
      <c r="BV269" s="29"/>
      <c r="BW269" s="30"/>
      <c r="BX269" s="31"/>
      <c r="BY269" s="28" t="str">
        <f t="shared" si="549"/>
        <v/>
      </c>
      <c r="BZ269" s="28"/>
      <c r="CA269" s="28" t="str">
        <f t="shared" si="550"/>
        <v/>
      </c>
      <c r="CB269" s="28"/>
      <c r="CC269" s="28" t="str">
        <f t="shared" si="551"/>
        <v/>
      </c>
      <c r="CD269" s="29"/>
      <c r="CE269" s="25"/>
      <c r="CF269" s="25"/>
      <c r="CG269" s="28">
        <f t="shared" si="552"/>
        <v>3</v>
      </c>
      <c r="CH269" s="28"/>
      <c r="CI269" s="28">
        <f t="shared" si="553"/>
        <v>0</v>
      </c>
      <c r="CJ269" s="28"/>
      <c r="CK269" s="28">
        <f t="shared" si="554"/>
        <v>3</v>
      </c>
      <c r="CL269" s="29"/>
    </row>
    <row r="270" spans="1:90" s="237" customFormat="1" ht="33.75" customHeight="1" x14ac:dyDescent="0.25">
      <c r="A270" s="20"/>
      <c r="B270" s="20"/>
      <c r="C270" s="21" t="str">
        <f>J270</f>
        <v>8 - LES ESPACES ET EQUIPEMENTS COMMUNS : SANITAIRES, SALLES COMMUNES, EQUIPEMENTS ET ACTVITES LUDIQUES</v>
      </c>
      <c r="D270" s="5"/>
      <c r="E270" s="20"/>
      <c r="F270" s="21"/>
      <c r="G270" s="20"/>
      <c r="H270" s="5"/>
      <c r="I270" s="23" t="str">
        <f>IF(G270&lt;&gt;"",MAX(I$1:I269)+1,"")</f>
        <v/>
      </c>
      <c r="J270" s="331" t="s">
        <v>715</v>
      </c>
      <c r="K270" s="339" t="s">
        <v>2</v>
      </c>
      <c r="L270" s="329" t="s">
        <v>3</v>
      </c>
      <c r="M270" s="330" t="s">
        <v>656</v>
      </c>
      <c r="N270" s="331" t="s">
        <v>4</v>
      </c>
      <c r="O270" s="327" t="s">
        <v>4</v>
      </c>
      <c r="P270" s="349" t="s">
        <v>778</v>
      </c>
      <c r="Q270" s="23"/>
      <c r="R270" s="46"/>
      <c r="S270" s="50"/>
      <c r="T270" s="50"/>
      <c r="U270" s="50"/>
      <c r="V270" s="26">
        <f>SUM(U229:U254)</f>
        <v>63</v>
      </c>
      <c r="W270" s="31"/>
      <c r="X270" s="26">
        <f>SUM(W229:W254)</f>
        <v>0</v>
      </c>
      <c r="Y270" s="31"/>
      <c r="Z270" s="26">
        <f>SUM(Y229:Y254)</f>
        <v>63</v>
      </c>
      <c r="AA270" s="27">
        <f>V270/Z270</f>
        <v>1</v>
      </c>
      <c r="AB270" s="69"/>
      <c r="AC270" s="28" t="str">
        <f t="shared" si="493"/>
        <v/>
      </c>
      <c r="AD270" s="28"/>
      <c r="AE270" s="28" t="str">
        <f t="shared" si="494"/>
        <v/>
      </c>
      <c r="AF270" s="28"/>
      <c r="AG270" s="28" t="str">
        <f t="shared" si="495"/>
        <v/>
      </c>
      <c r="AH270" s="29"/>
      <c r="AI270" s="30"/>
      <c r="AJ270" s="28"/>
      <c r="AK270" s="28" t="str">
        <f t="shared" si="496"/>
        <v/>
      </c>
      <c r="AL270" s="28"/>
      <c r="AM270" s="28" t="str">
        <f t="shared" si="497"/>
        <v/>
      </c>
      <c r="AN270" s="28"/>
      <c r="AO270" s="28" t="str">
        <f t="shared" si="498"/>
        <v/>
      </c>
      <c r="AP270" s="29"/>
      <c r="AQ270" s="30"/>
      <c r="AR270" s="28"/>
      <c r="AS270" s="28" t="str">
        <f t="shared" si="499"/>
        <v/>
      </c>
      <c r="AT270" s="28"/>
      <c r="AU270" s="28" t="str">
        <f t="shared" si="500"/>
        <v/>
      </c>
      <c r="AV270" s="28"/>
      <c r="AW270" s="28" t="str">
        <f t="shared" si="501"/>
        <v/>
      </c>
      <c r="AX270" s="29"/>
      <c r="AY270" s="30"/>
      <c r="AZ270" s="28"/>
      <c r="BA270" s="28" t="str">
        <f t="shared" si="502"/>
        <v/>
      </c>
      <c r="BB270" s="28"/>
      <c r="BC270" s="28" t="str">
        <f t="shared" si="503"/>
        <v/>
      </c>
      <c r="BD270" s="28"/>
      <c r="BE270" s="28" t="str">
        <f t="shared" si="504"/>
        <v/>
      </c>
      <c r="BF270" s="29"/>
      <c r="BG270" s="30"/>
      <c r="BH270" s="26"/>
      <c r="BI270" s="28" t="str">
        <f t="shared" si="505"/>
        <v/>
      </c>
      <c r="BJ270" s="28"/>
      <c r="BK270" s="28" t="str">
        <f t="shared" si="506"/>
        <v/>
      </c>
      <c r="BL270" s="28"/>
      <c r="BM270" s="28" t="str">
        <f t="shared" si="507"/>
        <v/>
      </c>
      <c r="BN270" s="29"/>
      <c r="BO270" s="30"/>
      <c r="BP270" s="26"/>
      <c r="BQ270" s="28" t="str">
        <f t="shared" si="508"/>
        <v/>
      </c>
      <c r="BR270" s="28"/>
      <c r="BS270" s="28" t="str">
        <f t="shared" si="509"/>
        <v/>
      </c>
      <c r="BT270" s="28"/>
      <c r="BU270" s="28" t="str">
        <f t="shared" si="510"/>
        <v/>
      </c>
      <c r="BV270" s="29"/>
      <c r="BW270" s="30"/>
      <c r="BX270" s="31"/>
      <c r="BY270" s="28" t="str">
        <f t="shared" si="511"/>
        <v/>
      </c>
      <c r="BZ270" s="28"/>
      <c r="CA270" s="28" t="str">
        <f t="shared" si="512"/>
        <v/>
      </c>
      <c r="CB270" s="28"/>
      <c r="CC270" s="28" t="str">
        <f t="shared" si="513"/>
        <v/>
      </c>
      <c r="CD270" s="29"/>
      <c r="CE270" s="25"/>
      <c r="CF270" s="25"/>
      <c r="CG270" s="28" t="str">
        <f t="shared" si="514"/>
        <v/>
      </c>
      <c r="CH270" s="28"/>
      <c r="CI270" s="28" t="str">
        <f t="shared" si="515"/>
        <v/>
      </c>
      <c r="CJ270" s="28"/>
      <c r="CK270" s="28" t="str">
        <f t="shared" si="516"/>
        <v/>
      </c>
      <c r="CL270" s="29"/>
    </row>
    <row r="271" spans="1:90" s="238" customFormat="1" ht="27" customHeight="1" x14ac:dyDescent="0.25">
      <c r="A271" s="20"/>
      <c r="B271" s="20" t="s">
        <v>36</v>
      </c>
      <c r="C271" s="21" t="str">
        <f t="shared" ref="C271:C290" si="613">J$270</f>
        <v>8 - LES ESPACES ET EQUIPEMENTS COMMUNS : SANITAIRES, SALLES COMMUNES, EQUIPEMENTS ET ACTVITES LUDIQUES</v>
      </c>
      <c r="D271" s="5" t="str">
        <f>J$271</f>
        <v>L'intérieur du camping</v>
      </c>
      <c r="E271" s="20"/>
      <c r="F271" s="15"/>
      <c r="G271" s="20"/>
      <c r="H271" s="5"/>
      <c r="I271" s="67" t="str">
        <f>IF(G271&lt;&gt;"",MAX(I$1:I270)+1,"")</f>
        <v/>
      </c>
      <c r="J271" s="71" t="s">
        <v>599</v>
      </c>
      <c r="K271" s="307"/>
      <c r="L271" s="33"/>
      <c r="M271" s="372"/>
      <c r="N271" s="24" t="str">
        <f t="shared" ref="N271:N282" si="614">IF(ISERROR(SEARCH("Pas de NM possible",O271)),"","oui")</f>
        <v/>
      </c>
      <c r="O271" s="65"/>
      <c r="P271" s="353"/>
      <c r="Q271" s="67"/>
      <c r="R271" s="1"/>
      <c r="S271" s="74"/>
      <c r="T271" s="74"/>
      <c r="U271" s="74"/>
      <c r="V271" s="74"/>
      <c r="W271" s="74"/>
      <c r="X271" s="74"/>
      <c r="Y271" s="74"/>
      <c r="Z271" s="52"/>
      <c r="AA271" s="104"/>
      <c r="AB271" s="104"/>
      <c r="AC271" s="39" t="str">
        <f t="shared" si="493"/>
        <v/>
      </c>
      <c r="AD271" s="39"/>
      <c r="AE271" s="39" t="str">
        <f t="shared" si="494"/>
        <v/>
      </c>
      <c r="AF271" s="39"/>
      <c r="AG271" s="39" t="str">
        <f t="shared" si="495"/>
        <v/>
      </c>
      <c r="AH271" s="37"/>
      <c r="AI271" s="38"/>
      <c r="AJ271" s="39"/>
      <c r="AK271" s="39" t="str">
        <f t="shared" si="496"/>
        <v/>
      </c>
      <c r="AL271" s="39"/>
      <c r="AM271" s="39" t="str">
        <f t="shared" si="497"/>
        <v/>
      </c>
      <c r="AN271" s="39"/>
      <c r="AO271" s="39" t="str">
        <f t="shared" si="498"/>
        <v/>
      </c>
      <c r="AP271" s="37"/>
      <c r="AQ271" s="38"/>
      <c r="AR271" s="39"/>
      <c r="AS271" s="39" t="str">
        <f t="shared" si="499"/>
        <v/>
      </c>
      <c r="AT271" s="39"/>
      <c r="AU271" s="39" t="str">
        <f t="shared" si="500"/>
        <v/>
      </c>
      <c r="AV271" s="39"/>
      <c r="AW271" s="39" t="str">
        <f t="shared" si="501"/>
        <v/>
      </c>
      <c r="AX271" s="37"/>
      <c r="AY271" s="38"/>
      <c r="AZ271" s="39"/>
      <c r="BA271" s="39" t="str">
        <f t="shared" si="502"/>
        <v/>
      </c>
      <c r="BB271" s="39"/>
      <c r="BC271" s="39" t="str">
        <f t="shared" si="503"/>
        <v/>
      </c>
      <c r="BD271" s="39"/>
      <c r="BE271" s="39" t="str">
        <f t="shared" si="504"/>
        <v/>
      </c>
      <c r="BF271" s="37"/>
      <c r="BG271" s="38"/>
      <c r="BH271" s="34"/>
      <c r="BI271" s="39" t="str">
        <f t="shared" si="505"/>
        <v/>
      </c>
      <c r="BJ271" s="39"/>
      <c r="BK271" s="39" t="str">
        <f t="shared" si="506"/>
        <v/>
      </c>
      <c r="BL271" s="39"/>
      <c r="BM271" s="39" t="str">
        <f t="shared" si="507"/>
        <v/>
      </c>
      <c r="BN271" s="37"/>
      <c r="BO271" s="38"/>
      <c r="BP271" s="34"/>
      <c r="BQ271" s="39" t="str">
        <f t="shared" si="508"/>
        <v/>
      </c>
      <c r="BR271" s="39"/>
      <c r="BS271" s="39" t="str">
        <f t="shared" si="509"/>
        <v/>
      </c>
      <c r="BT271" s="39"/>
      <c r="BU271" s="39" t="str">
        <f t="shared" si="510"/>
        <v/>
      </c>
      <c r="BV271" s="37"/>
      <c r="BW271" s="38"/>
      <c r="BX271" s="40"/>
      <c r="BY271" s="39" t="str">
        <f t="shared" si="511"/>
        <v/>
      </c>
      <c r="BZ271" s="39"/>
      <c r="CA271" s="39" t="str">
        <f t="shared" si="512"/>
        <v/>
      </c>
      <c r="CB271" s="39"/>
      <c r="CC271" s="39" t="str">
        <f t="shared" si="513"/>
        <v/>
      </c>
      <c r="CD271" s="37"/>
      <c r="CE271" s="41"/>
      <c r="CF271" s="41"/>
      <c r="CG271" s="39" t="str">
        <f t="shared" si="514"/>
        <v/>
      </c>
      <c r="CH271" s="39"/>
      <c r="CI271" s="39" t="str">
        <f t="shared" si="515"/>
        <v/>
      </c>
      <c r="CJ271" s="39"/>
      <c r="CK271" s="39" t="str">
        <f t="shared" si="516"/>
        <v/>
      </c>
      <c r="CL271" s="37"/>
    </row>
    <row r="272" spans="1:90" ht="19.5" customHeight="1" x14ac:dyDescent="0.25">
      <c r="A272" s="20"/>
      <c r="B272" s="20" t="s">
        <v>36</v>
      </c>
      <c r="C272" s="21" t="str">
        <f t="shared" si="613"/>
        <v>8 - LES ESPACES ET EQUIPEMENTS COMMUNS : SANITAIRES, SALLES COMMUNES, EQUIPEMENTS ET ACTVITES LUDIQUES</v>
      </c>
      <c r="D272" s="5" t="str">
        <f>J$271</f>
        <v>L'intérieur du camping</v>
      </c>
      <c r="E272" s="20"/>
      <c r="F272" s="15"/>
      <c r="G272" s="20">
        <f>IF(H272="Information et Communication",1,IF(H272="Savoir-faire Savoir-être",2,IF(H272="Confort et hygiène",3,IF(H272="Qualité de la prestation",5,IF(H272="Développement Durable",4)))))</f>
        <v>5</v>
      </c>
      <c r="H272" s="5" t="s">
        <v>130</v>
      </c>
      <c r="I272" s="23">
        <f>IF(G272&lt;&gt;"",MAX(I$1:I271)+1,"")</f>
        <v>224</v>
      </c>
      <c r="J272" s="242" t="s">
        <v>716</v>
      </c>
      <c r="K272" s="243">
        <v>3</v>
      </c>
      <c r="L272" s="244" t="s">
        <v>39</v>
      </c>
      <c r="M272" s="245"/>
      <c r="N272" s="246" t="str">
        <f t="shared" si="614"/>
        <v/>
      </c>
      <c r="O272" s="242" t="s">
        <v>307</v>
      </c>
      <c r="P272" s="348" t="s">
        <v>37</v>
      </c>
      <c r="Q272" s="23"/>
      <c r="R272" s="46"/>
      <c r="S272" s="26">
        <f t="shared" ref="S272:S275" si="615">K272</f>
        <v>3</v>
      </c>
      <c r="T272" s="26">
        <f>IF(L272="Très Satisfaisant",1,IF(L272="Satisfaisant",0.75,IF(L272="Insatisfaisant",0.25,IF(L272="Très Insatisfaisant",0,IF(L272="Non Mesuré","",0)))))</f>
        <v>1</v>
      </c>
      <c r="U272" s="26">
        <f t="shared" ref="U272:U275" si="616">IF(L272&lt;&gt;"Non Mesuré",S272*T272,"")</f>
        <v>3</v>
      </c>
      <c r="V272" s="26"/>
      <c r="W272" s="26">
        <f t="shared" ref="W272:W275" si="617">IF(L272="Non Mesuré",S272,0)</f>
        <v>0</v>
      </c>
      <c r="X272" s="26"/>
      <c r="Y272" s="26">
        <f t="shared" ref="Y272:Y275" si="618">S272-W272</f>
        <v>3</v>
      </c>
      <c r="Z272" s="50"/>
      <c r="AA272" s="70"/>
      <c r="AB272" s="70"/>
      <c r="AC272" s="28" t="str">
        <f t="shared" si="493"/>
        <v/>
      </c>
      <c r="AD272" s="28"/>
      <c r="AE272" s="28" t="str">
        <f t="shared" si="494"/>
        <v/>
      </c>
      <c r="AF272" s="28"/>
      <c r="AG272" s="28" t="str">
        <f t="shared" si="495"/>
        <v/>
      </c>
      <c r="AH272" s="29"/>
      <c r="AI272" s="30"/>
      <c r="AJ272" s="28"/>
      <c r="AK272" s="28" t="str">
        <f t="shared" si="496"/>
        <v/>
      </c>
      <c r="AL272" s="28"/>
      <c r="AM272" s="28" t="str">
        <f t="shared" si="497"/>
        <v/>
      </c>
      <c r="AN272" s="28"/>
      <c r="AO272" s="28" t="str">
        <f t="shared" si="498"/>
        <v/>
      </c>
      <c r="AP272" s="29"/>
      <c r="AQ272" s="30"/>
      <c r="AR272" s="28"/>
      <c r="AS272" s="28" t="str">
        <f t="shared" si="499"/>
        <v/>
      </c>
      <c r="AT272" s="28"/>
      <c r="AU272" s="28" t="str">
        <f t="shared" si="500"/>
        <v/>
      </c>
      <c r="AV272" s="28"/>
      <c r="AW272" s="28" t="str">
        <f t="shared" si="501"/>
        <v/>
      </c>
      <c r="AX272" s="29"/>
      <c r="AY272" s="30"/>
      <c r="AZ272" s="28"/>
      <c r="BA272" s="28" t="str">
        <f t="shared" si="502"/>
        <v/>
      </c>
      <c r="BB272" s="28"/>
      <c r="BC272" s="28" t="str">
        <f t="shared" si="503"/>
        <v/>
      </c>
      <c r="BD272" s="28"/>
      <c r="BE272" s="28" t="str">
        <f t="shared" si="504"/>
        <v/>
      </c>
      <c r="BF272" s="29"/>
      <c r="BG272" s="30"/>
      <c r="BH272" s="26"/>
      <c r="BI272" s="28">
        <f t="shared" si="505"/>
        <v>3</v>
      </c>
      <c r="BJ272" s="28"/>
      <c r="BK272" s="28">
        <f t="shared" si="506"/>
        <v>0</v>
      </c>
      <c r="BL272" s="28"/>
      <c r="BM272" s="28">
        <f t="shared" si="507"/>
        <v>3</v>
      </c>
      <c r="BN272" s="29"/>
      <c r="BO272" s="30"/>
      <c r="BP272" s="26"/>
      <c r="BQ272" s="28" t="str">
        <f t="shared" si="508"/>
        <v/>
      </c>
      <c r="BR272" s="28"/>
      <c r="BS272" s="28" t="str">
        <f t="shared" si="509"/>
        <v/>
      </c>
      <c r="BT272" s="28"/>
      <c r="BU272" s="28" t="str">
        <f t="shared" si="510"/>
        <v/>
      </c>
      <c r="BV272" s="29"/>
      <c r="BW272" s="30"/>
      <c r="BX272" s="31"/>
      <c r="BY272" s="28" t="str">
        <f t="shared" si="511"/>
        <v/>
      </c>
      <c r="BZ272" s="28"/>
      <c r="CA272" s="28" t="str">
        <f t="shared" si="512"/>
        <v/>
      </c>
      <c r="CB272" s="28"/>
      <c r="CC272" s="28" t="str">
        <f t="shared" si="513"/>
        <v/>
      </c>
      <c r="CD272" s="29"/>
      <c r="CE272" s="25"/>
      <c r="CF272" s="25"/>
      <c r="CG272" s="28" t="str">
        <f t="shared" si="514"/>
        <v/>
      </c>
      <c r="CH272" s="28"/>
      <c r="CI272" s="28" t="str">
        <f t="shared" si="515"/>
        <v/>
      </c>
      <c r="CJ272" s="28"/>
      <c r="CK272" s="28" t="str">
        <f t="shared" si="516"/>
        <v/>
      </c>
      <c r="CL272" s="29"/>
    </row>
    <row r="273" spans="1:90" ht="19.5" customHeight="1" x14ac:dyDescent="0.25">
      <c r="A273" s="46"/>
      <c r="B273" s="20" t="s">
        <v>28</v>
      </c>
      <c r="C273" s="21" t="str">
        <f t="shared" si="613"/>
        <v>8 - LES ESPACES ET EQUIPEMENTS COMMUNS : SANITAIRES, SALLES COMMUNES, EQUIPEMENTS ET ACTVITES LUDIQUES</v>
      </c>
      <c r="D273" s="5" t="str">
        <f>J$271</f>
        <v>L'intérieur du camping</v>
      </c>
      <c r="E273" s="20"/>
      <c r="F273" s="15"/>
      <c r="G273" s="20">
        <f>IF(H273="Information et Communication",1,IF(H273="Savoir-faire Savoir-être",2,IF(H273="Confort et hygiène",3,IF(H273="Qualité de la prestation",5,IF(H273="Développement Durable",4)))))</f>
        <v>5</v>
      </c>
      <c r="H273" s="5" t="s">
        <v>130</v>
      </c>
      <c r="I273" s="23">
        <f>IF(G273&lt;&gt;"",MAX(I$1:I272)+1,"")</f>
        <v>225</v>
      </c>
      <c r="J273" s="252" t="s">
        <v>600</v>
      </c>
      <c r="K273" s="253">
        <v>1</v>
      </c>
      <c r="L273" s="254" t="s">
        <v>30</v>
      </c>
      <c r="M273" s="255"/>
      <c r="N273" s="256" t="str">
        <f t="shared" si="614"/>
        <v/>
      </c>
      <c r="O273" s="252" t="s">
        <v>696</v>
      </c>
      <c r="P273" s="348" t="s">
        <v>37</v>
      </c>
      <c r="Q273" s="23"/>
      <c r="R273" s="46"/>
      <c r="S273" s="26">
        <f t="shared" si="615"/>
        <v>1</v>
      </c>
      <c r="T273" s="26">
        <f t="shared" ref="T273:T275" si="619">IF(L273="OUI",1,IF(L273="NON",0,IF(L273="Non Mesuré","",0)))</f>
        <v>1</v>
      </c>
      <c r="U273" s="26">
        <f t="shared" si="616"/>
        <v>1</v>
      </c>
      <c r="V273" s="26"/>
      <c r="W273" s="26">
        <f t="shared" si="617"/>
        <v>0</v>
      </c>
      <c r="X273" s="26"/>
      <c r="Y273" s="26">
        <f t="shared" si="618"/>
        <v>1</v>
      </c>
      <c r="Z273" s="68"/>
      <c r="AA273" s="69"/>
      <c r="AB273" s="69"/>
      <c r="AC273" s="28" t="str">
        <f t="shared" si="493"/>
        <v/>
      </c>
      <c r="AD273" s="28"/>
      <c r="AE273" s="28" t="str">
        <f t="shared" si="494"/>
        <v/>
      </c>
      <c r="AF273" s="28"/>
      <c r="AG273" s="28" t="str">
        <f t="shared" si="495"/>
        <v/>
      </c>
      <c r="AH273" s="29"/>
      <c r="AI273" s="30"/>
      <c r="AJ273" s="28"/>
      <c r="AK273" s="28" t="str">
        <f t="shared" si="496"/>
        <v/>
      </c>
      <c r="AL273" s="28"/>
      <c r="AM273" s="28" t="str">
        <f t="shared" si="497"/>
        <v/>
      </c>
      <c r="AN273" s="28"/>
      <c r="AO273" s="28" t="str">
        <f t="shared" si="498"/>
        <v/>
      </c>
      <c r="AP273" s="29"/>
      <c r="AQ273" s="30"/>
      <c r="AR273" s="28"/>
      <c r="AS273" s="28" t="str">
        <f t="shared" si="499"/>
        <v/>
      </c>
      <c r="AT273" s="28"/>
      <c r="AU273" s="28" t="str">
        <f t="shared" si="500"/>
        <v/>
      </c>
      <c r="AV273" s="28"/>
      <c r="AW273" s="28" t="str">
        <f t="shared" si="501"/>
        <v/>
      </c>
      <c r="AX273" s="29"/>
      <c r="AY273" s="30"/>
      <c r="AZ273" s="28"/>
      <c r="BA273" s="28" t="str">
        <f t="shared" si="502"/>
        <v/>
      </c>
      <c r="BB273" s="28"/>
      <c r="BC273" s="28" t="str">
        <f t="shared" si="503"/>
        <v/>
      </c>
      <c r="BD273" s="28"/>
      <c r="BE273" s="28" t="str">
        <f t="shared" si="504"/>
        <v/>
      </c>
      <c r="BF273" s="29"/>
      <c r="BG273" s="30"/>
      <c r="BH273" s="26"/>
      <c r="BI273" s="28">
        <f t="shared" si="505"/>
        <v>1</v>
      </c>
      <c r="BJ273" s="28"/>
      <c r="BK273" s="28">
        <f t="shared" si="506"/>
        <v>0</v>
      </c>
      <c r="BL273" s="28"/>
      <c r="BM273" s="28">
        <f t="shared" si="507"/>
        <v>1</v>
      </c>
      <c r="BN273" s="29"/>
      <c r="BO273" s="30"/>
      <c r="BP273" s="26"/>
      <c r="BQ273" s="28" t="str">
        <f t="shared" si="508"/>
        <v/>
      </c>
      <c r="BR273" s="28"/>
      <c r="BS273" s="28" t="str">
        <f t="shared" si="509"/>
        <v/>
      </c>
      <c r="BT273" s="28"/>
      <c r="BU273" s="28" t="str">
        <f t="shared" si="510"/>
        <v/>
      </c>
      <c r="BV273" s="29"/>
      <c r="BW273" s="30"/>
      <c r="BX273" s="31"/>
      <c r="BY273" s="28" t="str">
        <f t="shared" si="511"/>
        <v/>
      </c>
      <c r="BZ273" s="28"/>
      <c r="CA273" s="28" t="str">
        <f t="shared" si="512"/>
        <v/>
      </c>
      <c r="CB273" s="28"/>
      <c r="CC273" s="28" t="str">
        <f t="shared" si="513"/>
        <v/>
      </c>
      <c r="CD273" s="29"/>
      <c r="CE273" s="25"/>
      <c r="CF273" s="25"/>
      <c r="CG273" s="28" t="str">
        <f t="shared" si="514"/>
        <v/>
      </c>
      <c r="CH273" s="28"/>
      <c r="CI273" s="28" t="str">
        <f t="shared" si="515"/>
        <v/>
      </c>
      <c r="CJ273" s="28"/>
      <c r="CK273" s="28" t="str">
        <f t="shared" si="516"/>
        <v/>
      </c>
      <c r="CL273" s="29"/>
    </row>
    <row r="274" spans="1:90" ht="36" customHeight="1" x14ac:dyDescent="0.25">
      <c r="A274" s="20"/>
      <c r="B274" s="20" t="s">
        <v>36</v>
      </c>
      <c r="C274" s="21" t="str">
        <f t="shared" si="613"/>
        <v>8 - LES ESPACES ET EQUIPEMENTS COMMUNS : SANITAIRES, SALLES COMMUNES, EQUIPEMENTS ET ACTVITES LUDIQUES</v>
      </c>
      <c r="D274" s="5" t="str">
        <f>J$271</f>
        <v>L'intérieur du camping</v>
      </c>
      <c r="E274" s="20"/>
      <c r="F274" s="15"/>
      <c r="G274" s="20">
        <f>IF(H274="Information et Communication",1,IF(H274="Savoir-faire Savoir-être",2,IF(H274="Confort et hygiène",3,IF(H274="Qualité de la prestation",5,IF(H274="Développement Durable",4)))))</f>
        <v>5</v>
      </c>
      <c r="H274" s="5" t="s">
        <v>130</v>
      </c>
      <c r="I274" s="23">
        <f>IF(G274&lt;&gt;"",MAX(I$1:I273)+1,"")</f>
        <v>226</v>
      </c>
      <c r="J274" s="252" t="s">
        <v>308</v>
      </c>
      <c r="K274" s="253">
        <v>1</v>
      </c>
      <c r="L274" s="254" t="s">
        <v>30</v>
      </c>
      <c r="M274" s="255"/>
      <c r="N274" s="256" t="str">
        <f t="shared" si="614"/>
        <v/>
      </c>
      <c r="O274" s="252" t="s">
        <v>309</v>
      </c>
      <c r="P274" s="348" t="s">
        <v>37</v>
      </c>
      <c r="Q274" s="23"/>
      <c r="R274" s="46"/>
      <c r="S274" s="26">
        <f t="shared" si="615"/>
        <v>1</v>
      </c>
      <c r="T274" s="26">
        <f t="shared" si="619"/>
        <v>1</v>
      </c>
      <c r="U274" s="26">
        <f t="shared" si="616"/>
        <v>1</v>
      </c>
      <c r="V274" s="26"/>
      <c r="W274" s="26">
        <f t="shared" si="617"/>
        <v>0</v>
      </c>
      <c r="X274" s="26"/>
      <c r="Y274" s="26">
        <f t="shared" si="618"/>
        <v>1</v>
      </c>
      <c r="Z274" s="68"/>
      <c r="AA274" s="69"/>
      <c r="AB274" s="69"/>
      <c r="AC274" s="28" t="str">
        <f t="shared" si="493"/>
        <v/>
      </c>
      <c r="AD274" s="28"/>
      <c r="AE274" s="28" t="str">
        <f t="shared" si="494"/>
        <v/>
      </c>
      <c r="AF274" s="28"/>
      <c r="AG274" s="28" t="str">
        <f t="shared" si="495"/>
        <v/>
      </c>
      <c r="AH274" s="29"/>
      <c r="AI274" s="30"/>
      <c r="AJ274" s="28"/>
      <c r="AK274" s="28" t="str">
        <f t="shared" si="496"/>
        <v/>
      </c>
      <c r="AL274" s="28"/>
      <c r="AM274" s="28" t="str">
        <f t="shared" si="497"/>
        <v/>
      </c>
      <c r="AN274" s="28"/>
      <c r="AO274" s="28" t="str">
        <f t="shared" si="498"/>
        <v/>
      </c>
      <c r="AP274" s="29"/>
      <c r="AQ274" s="30"/>
      <c r="AR274" s="28"/>
      <c r="AS274" s="28" t="str">
        <f t="shared" si="499"/>
        <v/>
      </c>
      <c r="AT274" s="28"/>
      <c r="AU274" s="28" t="str">
        <f t="shared" si="500"/>
        <v/>
      </c>
      <c r="AV274" s="28"/>
      <c r="AW274" s="28" t="str">
        <f t="shared" si="501"/>
        <v/>
      </c>
      <c r="AX274" s="29"/>
      <c r="AY274" s="30"/>
      <c r="AZ274" s="28"/>
      <c r="BA274" s="28" t="str">
        <f t="shared" si="502"/>
        <v/>
      </c>
      <c r="BB274" s="28"/>
      <c r="BC274" s="28" t="str">
        <f t="shared" si="503"/>
        <v/>
      </c>
      <c r="BD274" s="28"/>
      <c r="BE274" s="28" t="str">
        <f t="shared" si="504"/>
        <v/>
      </c>
      <c r="BF274" s="29"/>
      <c r="BG274" s="30"/>
      <c r="BH274" s="26"/>
      <c r="BI274" s="28">
        <f t="shared" si="505"/>
        <v>1</v>
      </c>
      <c r="BJ274" s="28"/>
      <c r="BK274" s="28">
        <f t="shared" si="506"/>
        <v>0</v>
      </c>
      <c r="BL274" s="28"/>
      <c r="BM274" s="28">
        <f t="shared" si="507"/>
        <v>1</v>
      </c>
      <c r="BN274" s="29"/>
      <c r="BO274" s="30"/>
      <c r="BP274" s="26"/>
      <c r="BQ274" s="28" t="str">
        <f t="shared" si="508"/>
        <v/>
      </c>
      <c r="BR274" s="28"/>
      <c r="BS274" s="28" t="str">
        <f t="shared" si="509"/>
        <v/>
      </c>
      <c r="BT274" s="28"/>
      <c r="BU274" s="28" t="str">
        <f t="shared" si="510"/>
        <v/>
      </c>
      <c r="BV274" s="29"/>
      <c r="BW274" s="30"/>
      <c r="BX274" s="31"/>
      <c r="BY274" s="28" t="str">
        <f t="shared" si="511"/>
        <v/>
      </c>
      <c r="BZ274" s="28"/>
      <c r="CA274" s="28" t="str">
        <f t="shared" si="512"/>
        <v/>
      </c>
      <c r="CB274" s="28"/>
      <c r="CC274" s="28" t="str">
        <f t="shared" si="513"/>
        <v/>
      </c>
      <c r="CD274" s="29"/>
      <c r="CE274" s="25"/>
      <c r="CF274" s="25"/>
      <c r="CG274" s="28" t="str">
        <f t="shared" si="514"/>
        <v/>
      </c>
      <c r="CH274" s="28"/>
      <c r="CI274" s="28" t="str">
        <f t="shared" si="515"/>
        <v/>
      </c>
      <c r="CJ274" s="28"/>
      <c r="CK274" s="28" t="str">
        <f t="shared" si="516"/>
        <v/>
      </c>
      <c r="CL274" s="29"/>
    </row>
    <row r="275" spans="1:90" ht="54.75" customHeight="1" x14ac:dyDescent="0.25">
      <c r="A275" s="20"/>
      <c r="B275" s="20" t="s">
        <v>36</v>
      </c>
      <c r="C275" s="21" t="str">
        <f t="shared" si="613"/>
        <v>8 - LES ESPACES ET EQUIPEMENTS COMMUNS : SANITAIRES, SALLES COMMUNES, EQUIPEMENTS ET ACTVITES LUDIQUES</v>
      </c>
      <c r="D275" s="5" t="str">
        <f>J$271</f>
        <v>L'intérieur du camping</v>
      </c>
      <c r="E275" s="20"/>
      <c r="F275" s="15"/>
      <c r="G275" s="20">
        <f>IF(H275="Information et Communication",1,IF(H275="Savoir-faire Savoir-être",2,IF(H275="Confort et hygiène",3,IF(H275="Qualité de la prestation",5,IF(H275="Développement Durable",4)))))</f>
        <v>5</v>
      </c>
      <c r="H275" s="5" t="s">
        <v>130</v>
      </c>
      <c r="I275" s="23">
        <f>IF(G275&lt;&gt;"",MAX(I$1:I274)+1,"")</f>
        <v>227</v>
      </c>
      <c r="J275" s="247" t="s">
        <v>310</v>
      </c>
      <c r="K275" s="248">
        <v>3</v>
      </c>
      <c r="L275" s="249" t="s">
        <v>30</v>
      </c>
      <c r="M275" s="250"/>
      <c r="N275" s="251" t="str">
        <f t="shared" si="614"/>
        <v/>
      </c>
      <c r="O275" s="247" t="s">
        <v>739</v>
      </c>
      <c r="P275" s="348" t="s">
        <v>37</v>
      </c>
      <c r="Q275" s="23"/>
      <c r="R275" s="46"/>
      <c r="S275" s="26">
        <f t="shared" si="615"/>
        <v>3</v>
      </c>
      <c r="T275" s="26">
        <f t="shared" si="619"/>
        <v>1</v>
      </c>
      <c r="U275" s="26">
        <f t="shared" si="616"/>
        <v>3</v>
      </c>
      <c r="V275" s="26"/>
      <c r="W275" s="26">
        <f t="shared" si="617"/>
        <v>0</v>
      </c>
      <c r="X275" s="26"/>
      <c r="Y275" s="26">
        <f t="shared" si="618"/>
        <v>3</v>
      </c>
      <c r="Z275" s="50"/>
      <c r="AA275" s="70"/>
      <c r="AB275" s="70"/>
      <c r="AC275" s="28" t="str">
        <f t="shared" si="493"/>
        <v/>
      </c>
      <c r="AD275" s="28"/>
      <c r="AE275" s="28" t="str">
        <f t="shared" si="494"/>
        <v/>
      </c>
      <c r="AF275" s="28"/>
      <c r="AG275" s="28" t="str">
        <f t="shared" si="495"/>
        <v/>
      </c>
      <c r="AH275" s="29"/>
      <c r="AI275" s="30"/>
      <c r="AJ275" s="28"/>
      <c r="AK275" s="28" t="str">
        <f t="shared" si="496"/>
        <v/>
      </c>
      <c r="AL275" s="28"/>
      <c r="AM275" s="28" t="str">
        <f t="shared" si="497"/>
        <v/>
      </c>
      <c r="AN275" s="28"/>
      <c r="AO275" s="28" t="str">
        <f t="shared" si="498"/>
        <v/>
      </c>
      <c r="AP275" s="29"/>
      <c r="AQ275" s="30"/>
      <c r="AR275" s="28"/>
      <c r="AS275" s="28" t="str">
        <f t="shared" si="499"/>
        <v/>
      </c>
      <c r="AT275" s="28"/>
      <c r="AU275" s="28" t="str">
        <f t="shared" si="500"/>
        <v/>
      </c>
      <c r="AV275" s="28"/>
      <c r="AW275" s="28" t="str">
        <f t="shared" si="501"/>
        <v/>
      </c>
      <c r="AX275" s="29"/>
      <c r="AY275" s="30"/>
      <c r="AZ275" s="28"/>
      <c r="BA275" s="28" t="str">
        <f t="shared" si="502"/>
        <v/>
      </c>
      <c r="BB275" s="28"/>
      <c r="BC275" s="28" t="str">
        <f t="shared" si="503"/>
        <v/>
      </c>
      <c r="BD275" s="28"/>
      <c r="BE275" s="28" t="str">
        <f t="shared" si="504"/>
        <v/>
      </c>
      <c r="BF275" s="29"/>
      <c r="BG275" s="30"/>
      <c r="BH275" s="26"/>
      <c r="BI275" s="28">
        <f t="shared" si="505"/>
        <v>3</v>
      </c>
      <c r="BJ275" s="28"/>
      <c r="BK275" s="28">
        <f t="shared" si="506"/>
        <v>0</v>
      </c>
      <c r="BL275" s="28"/>
      <c r="BM275" s="28">
        <f t="shared" si="507"/>
        <v>3</v>
      </c>
      <c r="BN275" s="29"/>
      <c r="BO275" s="30"/>
      <c r="BP275" s="26"/>
      <c r="BQ275" s="28" t="str">
        <f t="shared" si="508"/>
        <v/>
      </c>
      <c r="BR275" s="28"/>
      <c r="BS275" s="28" t="str">
        <f t="shared" si="509"/>
        <v/>
      </c>
      <c r="BT275" s="28"/>
      <c r="BU275" s="28" t="str">
        <f t="shared" si="510"/>
        <v/>
      </c>
      <c r="BV275" s="29"/>
      <c r="BW275" s="30"/>
      <c r="BX275" s="31"/>
      <c r="BY275" s="28" t="str">
        <f t="shared" si="511"/>
        <v/>
      </c>
      <c r="BZ275" s="28"/>
      <c r="CA275" s="28" t="str">
        <f t="shared" si="512"/>
        <v/>
      </c>
      <c r="CB275" s="28"/>
      <c r="CC275" s="28" t="str">
        <f t="shared" si="513"/>
        <v/>
      </c>
      <c r="CD275" s="29"/>
      <c r="CE275" s="25"/>
      <c r="CF275" s="25"/>
      <c r="CG275" s="28" t="str">
        <f t="shared" si="514"/>
        <v/>
      </c>
      <c r="CH275" s="28"/>
      <c r="CI275" s="28" t="str">
        <f t="shared" si="515"/>
        <v/>
      </c>
      <c r="CJ275" s="28"/>
      <c r="CK275" s="28" t="str">
        <f t="shared" si="516"/>
        <v/>
      </c>
      <c r="CL275" s="29"/>
    </row>
    <row r="276" spans="1:90" s="238" customFormat="1" ht="27" customHeight="1" x14ac:dyDescent="0.25">
      <c r="A276" s="20"/>
      <c r="B276" s="20"/>
      <c r="C276" s="21" t="str">
        <f t="shared" si="613"/>
        <v>8 - LES ESPACES ET EQUIPEMENTS COMMUNS : SANITAIRES, SALLES COMMUNES, EQUIPEMENTS ET ACTVITES LUDIQUES</v>
      </c>
      <c r="D276" s="99" t="str">
        <f>J$276</f>
        <v>L'aspect extérieur des bâtiments des sanitaires communs</v>
      </c>
      <c r="E276" s="20"/>
      <c r="F276" s="15"/>
      <c r="G276" s="20"/>
      <c r="H276" s="22"/>
      <c r="I276" s="67" t="str">
        <f>IF(G276&lt;&gt;"",MAX(I$1:I275)+1,"")</f>
        <v/>
      </c>
      <c r="J276" s="71" t="s">
        <v>311</v>
      </c>
      <c r="K276" s="307"/>
      <c r="L276" s="320"/>
      <c r="M276" s="374"/>
      <c r="N276" s="51" t="str">
        <f t="shared" si="614"/>
        <v/>
      </c>
      <c r="O276" s="65"/>
      <c r="P276" s="353"/>
      <c r="Q276" s="67"/>
      <c r="R276" s="41"/>
      <c r="S276" s="74"/>
      <c r="T276" s="74"/>
      <c r="U276" s="74"/>
      <c r="V276" s="74"/>
      <c r="W276" s="75"/>
      <c r="X276" s="74"/>
      <c r="Y276" s="75"/>
      <c r="Z276" s="74"/>
      <c r="AA276" s="73"/>
      <c r="AB276" s="104"/>
      <c r="AC276" s="39" t="str">
        <f t="shared" si="493"/>
        <v/>
      </c>
      <c r="AD276" s="39"/>
      <c r="AE276" s="39" t="str">
        <f t="shared" si="494"/>
        <v/>
      </c>
      <c r="AF276" s="39"/>
      <c r="AG276" s="39" t="str">
        <f t="shared" si="495"/>
        <v/>
      </c>
      <c r="AH276" s="37"/>
      <c r="AI276" s="38"/>
      <c r="AJ276" s="39"/>
      <c r="AK276" s="39" t="str">
        <f t="shared" si="496"/>
        <v/>
      </c>
      <c r="AL276" s="39"/>
      <c r="AM276" s="39" t="str">
        <f t="shared" si="497"/>
        <v/>
      </c>
      <c r="AN276" s="39"/>
      <c r="AO276" s="39" t="str">
        <f t="shared" si="498"/>
        <v/>
      </c>
      <c r="AP276" s="37"/>
      <c r="AQ276" s="38"/>
      <c r="AR276" s="39"/>
      <c r="AS276" s="39" t="str">
        <f t="shared" si="499"/>
        <v/>
      </c>
      <c r="AT276" s="39"/>
      <c r="AU276" s="39" t="str">
        <f t="shared" si="500"/>
        <v/>
      </c>
      <c r="AV276" s="39"/>
      <c r="AW276" s="39" t="str">
        <f t="shared" si="501"/>
        <v/>
      </c>
      <c r="AX276" s="37"/>
      <c r="AY276" s="38"/>
      <c r="AZ276" s="39"/>
      <c r="BA276" s="39" t="str">
        <f t="shared" si="502"/>
        <v/>
      </c>
      <c r="BB276" s="39"/>
      <c r="BC276" s="39" t="str">
        <f t="shared" si="503"/>
        <v/>
      </c>
      <c r="BD276" s="39"/>
      <c r="BE276" s="39" t="str">
        <f t="shared" si="504"/>
        <v/>
      </c>
      <c r="BF276" s="37"/>
      <c r="BG276" s="38"/>
      <c r="BH276" s="34"/>
      <c r="BI276" s="39" t="str">
        <f t="shared" si="505"/>
        <v/>
      </c>
      <c r="BJ276" s="39"/>
      <c r="BK276" s="39" t="str">
        <f t="shared" si="506"/>
        <v/>
      </c>
      <c r="BL276" s="39"/>
      <c r="BM276" s="39" t="str">
        <f t="shared" si="507"/>
        <v/>
      </c>
      <c r="BN276" s="37"/>
      <c r="BO276" s="38"/>
      <c r="BP276" s="34"/>
      <c r="BQ276" s="39" t="str">
        <f t="shared" si="508"/>
        <v/>
      </c>
      <c r="BR276" s="39"/>
      <c r="BS276" s="39" t="str">
        <f t="shared" si="509"/>
        <v/>
      </c>
      <c r="BT276" s="39"/>
      <c r="BU276" s="39" t="str">
        <f t="shared" si="510"/>
        <v/>
      </c>
      <c r="BV276" s="37"/>
      <c r="BW276" s="38"/>
      <c r="BX276" s="40"/>
      <c r="BY276" s="39" t="str">
        <f t="shared" si="511"/>
        <v/>
      </c>
      <c r="BZ276" s="39"/>
      <c r="CA276" s="39" t="str">
        <f t="shared" si="512"/>
        <v/>
      </c>
      <c r="CB276" s="39"/>
      <c r="CC276" s="39" t="str">
        <f t="shared" si="513"/>
        <v/>
      </c>
      <c r="CD276" s="37"/>
      <c r="CE276" s="41"/>
      <c r="CF276" s="41"/>
      <c r="CG276" s="39" t="str">
        <f t="shared" si="514"/>
        <v/>
      </c>
      <c r="CH276" s="39"/>
      <c r="CI276" s="39" t="str">
        <f t="shared" si="515"/>
        <v/>
      </c>
      <c r="CJ276" s="39"/>
      <c r="CK276" s="39" t="str">
        <f t="shared" si="516"/>
        <v/>
      </c>
      <c r="CL276" s="37"/>
    </row>
    <row r="277" spans="1:90" ht="19.5" customHeight="1" x14ac:dyDescent="0.25">
      <c r="A277" s="2"/>
      <c r="B277" s="2" t="s">
        <v>36</v>
      </c>
      <c r="C277" s="21" t="str">
        <f t="shared" si="613"/>
        <v>8 - LES ESPACES ET EQUIPEMENTS COMMUNS : SANITAIRES, SALLES COMMUNES, EQUIPEMENTS ET ACTVITES LUDIQUES</v>
      </c>
      <c r="D277" s="99" t="str">
        <f>J$276</f>
        <v>L'aspect extérieur des bâtiments des sanitaires communs</v>
      </c>
      <c r="E277" s="2"/>
      <c r="F277" s="15"/>
      <c r="G277" s="20">
        <f>IF(H277="Information et Communication",1,IF(H277="Savoir-faire Savoir-être",2,IF(H277="Confort et hygiène",3,IF(H277="Qualité de la prestation",5,IF(H277="Développement Durable",4)))))</f>
        <v>5</v>
      </c>
      <c r="H277" s="13" t="s">
        <v>130</v>
      </c>
      <c r="I277" s="23">
        <f>IF(G277&lt;&gt;"",MAX(I$1:I276)+1,"")</f>
        <v>228</v>
      </c>
      <c r="J277" s="242" t="s">
        <v>312</v>
      </c>
      <c r="K277" s="243">
        <v>3</v>
      </c>
      <c r="L277" s="244" t="s">
        <v>30</v>
      </c>
      <c r="M277" s="245"/>
      <c r="N277" s="246" t="str">
        <f t="shared" si="614"/>
        <v/>
      </c>
      <c r="O277" s="242"/>
      <c r="P277" s="348" t="s">
        <v>37</v>
      </c>
      <c r="Q277" s="76"/>
      <c r="R277" s="77"/>
      <c r="S277" s="26">
        <f>K277</f>
        <v>3</v>
      </c>
      <c r="T277" s="26">
        <f>IF(L277="OUI",1,IF(L277="NON",0,IF(L277="Non Mesuré","",0)))</f>
        <v>1</v>
      </c>
      <c r="U277" s="26">
        <f>IF(L277&lt;&gt;"Non Mesuré",S277*T277,"")</f>
        <v>3</v>
      </c>
      <c r="V277" s="26"/>
      <c r="W277" s="26">
        <f>IF(L277="Non Mesuré",S277,0)</f>
        <v>0</v>
      </c>
      <c r="X277" s="26"/>
      <c r="Y277" s="26">
        <f>S277-W277</f>
        <v>3</v>
      </c>
      <c r="Z277" s="9"/>
      <c r="AA277" s="72"/>
      <c r="AB277" s="73"/>
      <c r="AC277" s="28" t="str">
        <f t="shared" si="493"/>
        <v/>
      </c>
      <c r="AD277" s="28"/>
      <c r="AE277" s="28" t="str">
        <f t="shared" si="494"/>
        <v/>
      </c>
      <c r="AF277" s="28"/>
      <c r="AG277" s="28" t="str">
        <f t="shared" si="495"/>
        <v/>
      </c>
      <c r="AH277" s="29"/>
      <c r="AI277" s="30"/>
      <c r="AJ277" s="28"/>
      <c r="AK277" s="28" t="str">
        <f t="shared" si="496"/>
        <v/>
      </c>
      <c r="AL277" s="28"/>
      <c r="AM277" s="28" t="str">
        <f t="shared" si="497"/>
        <v/>
      </c>
      <c r="AN277" s="28"/>
      <c r="AO277" s="28" t="str">
        <f t="shared" si="498"/>
        <v/>
      </c>
      <c r="AP277" s="29"/>
      <c r="AQ277" s="30"/>
      <c r="AR277" s="28"/>
      <c r="AS277" s="28" t="str">
        <f t="shared" si="499"/>
        <v/>
      </c>
      <c r="AT277" s="28"/>
      <c r="AU277" s="28" t="str">
        <f t="shared" si="500"/>
        <v/>
      </c>
      <c r="AV277" s="28"/>
      <c r="AW277" s="28" t="str">
        <f t="shared" si="501"/>
        <v/>
      </c>
      <c r="AX277" s="29"/>
      <c r="AY277" s="30"/>
      <c r="AZ277" s="28"/>
      <c r="BA277" s="28" t="str">
        <f t="shared" si="502"/>
        <v/>
      </c>
      <c r="BB277" s="28"/>
      <c r="BC277" s="28" t="str">
        <f t="shared" si="503"/>
        <v/>
      </c>
      <c r="BD277" s="28"/>
      <c r="BE277" s="28" t="str">
        <f t="shared" si="504"/>
        <v/>
      </c>
      <c r="BF277" s="29"/>
      <c r="BG277" s="30"/>
      <c r="BH277" s="26"/>
      <c r="BI277" s="28">
        <f t="shared" si="505"/>
        <v>3</v>
      </c>
      <c r="BJ277" s="28"/>
      <c r="BK277" s="28">
        <f t="shared" si="506"/>
        <v>0</v>
      </c>
      <c r="BL277" s="28"/>
      <c r="BM277" s="28">
        <f t="shared" si="507"/>
        <v>3</v>
      </c>
      <c r="BN277" s="29"/>
      <c r="BO277" s="30"/>
      <c r="BP277" s="26"/>
      <c r="BQ277" s="28" t="str">
        <f t="shared" si="508"/>
        <v/>
      </c>
      <c r="BR277" s="28"/>
      <c r="BS277" s="28" t="str">
        <f t="shared" si="509"/>
        <v/>
      </c>
      <c r="BT277" s="28"/>
      <c r="BU277" s="28" t="str">
        <f t="shared" si="510"/>
        <v/>
      </c>
      <c r="BV277" s="29"/>
      <c r="BW277" s="30"/>
      <c r="BX277" s="31"/>
      <c r="BY277" s="28" t="str">
        <f t="shared" si="511"/>
        <v/>
      </c>
      <c r="BZ277" s="28"/>
      <c r="CA277" s="28" t="str">
        <f t="shared" si="512"/>
        <v/>
      </c>
      <c r="CB277" s="28"/>
      <c r="CC277" s="28" t="str">
        <f t="shared" si="513"/>
        <v/>
      </c>
      <c r="CD277" s="29"/>
      <c r="CE277" s="25"/>
      <c r="CF277" s="25"/>
      <c r="CG277" s="28" t="str">
        <f t="shared" si="514"/>
        <v/>
      </c>
      <c r="CH277" s="28"/>
      <c r="CI277" s="28" t="str">
        <f t="shared" si="515"/>
        <v/>
      </c>
      <c r="CJ277" s="28"/>
      <c r="CK277" s="28" t="str">
        <f t="shared" si="516"/>
        <v/>
      </c>
      <c r="CL277" s="29"/>
    </row>
    <row r="278" spans="1:90" ht="19.5" customHeight="1" x14ac:dyDescent="0.25">
      <c r="A278" s="20">
        <v>31</v>
      </c>
      <c r="B278" s="20" t="s">
        <v>28</v>
      </c>
      <c r="C278" s="21" t="str">
        <f t="shared" si="613"/>
        <v>8 - LES ESPACES ET EQUIPEMENTS COMMUNS : SANITAIRES, SALLES COMMUNES, EQUIPEMENTS ET ACTVITES LUDIQUES</v>
      </c>
      <c r="D278" s="99" t="str">
        <f>J$276</f>
        <v>L'aspect extérieur des bâtiments des sanitaires communs</v>
      </c>
      <c r="E278" s="20"/>
      <c r="F278" s="15"/>
      <c r="G278" s="20">
        <f>IF(H278="Information et Communication",1,IF(H278="Savoir-faire Savoir-être",2,IF(H278="Confort et hygiène",3,IF(H278="Qualité de la prestation",5,IF(H278="Développement Durable",4)))))</f>
        <v>3</v>
      </c>
      <c r="H278" s="5" t="s">
        <v>136</v>
      </c>
      <c r="I278" s="23">
        <f>IF(G278&lt;&gt;"",MAX(I$1:I277)+1,"")</f>
        <v>229</v>
      </c>
      <c r="J278" s="252" t="s">
        <v>313</v>
      </c>
      <c r="K278" s="253">
        <v>3</v>
      </c>
      <c r="L278" s="254" t="s">
        <v>39</v>
      </c>
      <c r="M278" s="255"/>
      <c r="N278" s="256" t="str">
        <f t="shared" si="614"/>
        <v/>
      </c>
      <c r="O278" s="252"/>
      <c r="P278" s="348" t="s">
        <v>37</v>
      </c>
      <c r="Q278" s="78"/>
      <c r="R278" s="79"/>
      <c r="S278" s="26">
        <f t="shared" ref="S278" si="620">K278</f>
        <v>3</v>
      </c>
      <c r="T278" s="26">
        <f>IF(L278="Très Satisfaisant",1,IF(L278="Satisfaisant",0.75,IF(L278="Insatisfaisant",0.25,IF(L278="Très Insatisfaisant",0,IF(L278="Non Mesuré","",0)))))</f>
        <v>1</v>
      </c>
      <c r="U278" s="26">
        <f t="shared" ref="U278" si="621">IF(L278&lt;&gt;"Non Mesuré",S278*T278,"")</f>
        <v>3</v>
      </c>
      <c r="V278" s="26"/>
      <c r="W278" s="26">
        <f t="shared" ref="W278" si="622">IF(L278="Non Mesuré",S278,0)</f>
        <v>0</v>
      </c>
      <c r="X278" s="26"/>
      <c r="Y278" s="26">
        <f t="shared" ref="Y278" si="623">S278-W278</f>
        <v>3</v>
      </c>
      <c r="Z278" s="50"/>
      <c r="AA278" s="70"/>
      <c r="AB278" s="70"/>
      <c r="AC278" s="28" t="str">
        <f t="shared" si="493"/>
        <v/>
      </c>
      <c r="AD278" s="28"/>
      <c r="AE278" s="28" t="str">
        <f t="shared" si="494"/>
        <v/>
      </c>
      <c r="AF278" s="28"/>
      <c r="AG278" s="28" t="str">
        <f t="shared" si="495"/>
        <v/>
      </c>
      <c r="AH278" s="29"/>
      <c r="AI278" s="30"/>
      <c r="AJ278" s="28"/>
      <c r="AK278" s="28" t="str">
        <f t="shared" si="496"/>
        <v/>
      </c>
      <c r="AL278" s="28"/>
      <c r="AM278" s="28" t="str">
        <f t="shared" si="497"/>
        <v/>
      </c>
      <c r="AN278" s="28"/>
      <c r="AO278" s="28" t="str">
        <f t="shared" si="498"/>
        <v/>
      </c>
      <c r="AP278" s="29"/>
      <c r="AQ278" s="30"/>
      <c r="AR278" s="28"/>
      <c r="AS278" s="28">
        <f t="shared" si="499"/>
        <v>3</v>
      </c>
      <c r="AT278" s="28"/>
      <c r="AU278" s="28">
        <f t="shared" si="500"/>
        <v>0</v>
      </c>
      <c r="AV278" s="28"/>
      <c r="AW278" s="28">
        <f t="shared" si="501"/>
        <v>3</v>
      </c>
      <c r="AX278" s="29"/>
      <c r="AY278" s="30"/>
      <c r="AZ278" s="28"/>
      <c r="BA278" s="28" t="str">
        <f t="shared" si="502"/>
        <v/>
      </c>
      <c r="BB278" s="28"/>
      <c r="BC278" s="28" t="str">
        <f t="shared" si="503"/>
        <v/>
      </c>
      <c r="BD278" s="28"/>
      <c r="BE278" s="28" t="str">
        <f t="shared" si="504"/>
        <v/>
      </c>
      <c r="BF278" s="29"/>
      <c r="BG278" s="30"/>
      <c r="BH278" s="26"/>
      <c r="BI278" s="28" t="str">
        <f t="shared" si="505"/>
        <v/>
      </c>
      <c r="BJ278" s="28"/>
      <c r="BK278" s="28" t="str">
        <f t="shared" si="506"/>
        <v/>
      </c>
      <c r="BL278" s="28"/>
      <c r="BM278" s="28" t="str">
        <f t="shared" si="507"/>
        <v/>
      </c>
      <c r="BN278" s="29"/>
      <c r="BO278" s="30"/>
      <c r="BP278" s="26"/>
      <c r="BQ278" s="28">
        <f t="shared" si="508"/>
        <v>3</v>
      </c>
      <c r="BR278" s="28"/>
      <c r="BS278" s="28">
        <f t="shared" si="509"/>
        <v>0</v>
      </c>
      <c r="BT278" s="28"/>
      <c r="BU278" s="28">
        <f t="shared" si="510"/>
        <v>3</v>
      </c>
      <c r="BV278" s="29"/>
      <c r="BW278" s="30"/>
      <c r="BX278" s="31"/>
      <c r="BY278" s="28" t="str">
        <f t="shared" si="511"/>
        <v/>
      </c>
      <c r="BZ278" s="28"/>
      <c r="CA278" s="28" t="str">
        <f t="shared" si="512"/>
        <v/>
      </c>
      <c r="CB278" s="28"/>
      <c r="CC278" s="28" t="str">
        <f t="shared" si="513"/>
        <v/>
      </c>
      <c r="CD278" s="29"/>
      <c r="CE278" s="25"/>
      <c r="CF278" s="25"/>
      <c r="CG278" s="28" t="str">
        <f t="shared" si="514"/>
        <v/>
      </c>
      <c r="CH278" s="28"/>
      <c r="CI278" s="28" t="str">
        <f t="shared" si="515"/>
        <v/>
      </c>
      <c r="CJ278" s="28"/>
      <c r="CK278" s="28" t="str">
        <f t="shared" si="516"/>
        <v/>
      </c>
      <c r="CL278" s="29"/>
    </row>
    <row r="279" spans="1:90" ht="32.25" customHeight="1" x14ac:dyDescent="0.25">
      <c r="A279" s="20">
        <v>32</v>
      </c>
      <c r="B279" s="20" t="s">
        <v>28</v>
      </c>
      <c r="C279" s="21" t="str">
        <f t="shared" si="613"/>
        <v>8 - LES ESPACES ET EQUIPEMENTS COMMUNS : SANITAIRES, SALLES COMMUNES, EQUIPEMENTS ET ACTVITES LUDIQUES</v>
      </c>
      <c r="D279" s="99" t="str">
        <f>J$276</f>
        <v>L'aspect extérieur des bâtiments des sanitaires communs</v>
      </c>
      <c r="E279" s="20"/>
      <c r="F279" s="15"/>
      <c r="G279" s="20">
        <f>IF(H279="Information et Communication",1,IF(H279="Savoir-faire Savoir-être",2,IF(H279="Confort et hygiène",3,IF(H279="Qualité de la prestation",5,IF(H279="Développement Durable",4)))))</f>
        <v>3</v>
      </c>
      <c r="H279" s="5" t="s">
        <v>136</v>
      </c>
      <c r="I279" s="23">
        <f>IF(G279&lt;&gt;"",MAX(I$1:I278)+1,"")</f>
        <v>230</v>
      </c>
      <c r="J279" s="252" t="s">
        <v>314</v>
      </c>
      <c r="K279" s="253">
        <v>3</v>
      </c>
      <c r="L279" s="254" t="s">
        <v>30</v>
      </c>
      <c r="M279" s="255"/>
      <c r="N279" s="256" t="str">
        <f t="shared" si="614"/>
        <v/>
      </c>
      <c r="O279" s="252" t="s">
        <v>740</v>
      </c>
      <c r="P279" s="348" t="s">
        <v>37</v>
      </c>
      <c r="Q279" s="78"/>
      <c r="R279" s="79"/>
      <c r="S279" s="26">
        <f t="shared" ref="S279:S280" si="624">K279</f>
        <v>3</v>
      </c>
      <c r="T279" s="26">
        <f t="shared" ref="T279:T280" si="625">IF(L279="OUI",1,IF(L279="NON",0,IF(L279="Non Mesuré","",0)))</f>
        <v>1</v>
      </c>
      <c r="U279" s="26">
        <f t="shared" ref="U279:U280" si="626">IF(L279&lt;&gt;"Non Mesuré",S279*T279,"")</f>
        <v>3</v>
      </c>
      <c r="V279" s="26"/>
      <c r="W279" s="26">
        <f t="shared" ref="W279:W280" si="627">IF(L279="Non Mesuré",S279,0)</f>
        <v>0</v>
      </c>
      <c r="X279" s="26"/>
      <c r="Y279" s="26">
        <f t="shared" ref="Y279:Y280" si="628">S279-W279</f>
        <v>3</v>
      </c>
      <c r="Z279" s="50"/>
      <c r="AA279" s="70"/>
      <c r="AB279" s="70"/>
      <c r="AC279" s="28" t="str">
        <f t="shared" si="493"/>
        <v/>
      </c>
      <c r="AD279" s="28"/>
      <c r="AE279" s="28" t="str">
        <f t="shared" si="494"/>
        <v/>
      </c>
      <c r="AF279" s="28"/>
      <c r="AG279" s="28" t="str">
        <f t="shared" si="495"/>
        <v/>
      </c>
      <c r="AH279" s="29"/>
      <c r="AI279" s="30"/>
      <c r="AJ279" s="28"/>
      <c r="AK279" s="28" t="str">
        <f t="shared" si="496"/>
        <v/>
      </c>
      <c r="AL279" s="28"/>
      <c r="AM279" s="28" t="str">
        <f t="shared" si="497"/>
        <v/>
      </c>
      <c r="AN279" s="28"/>
      <c r="AO279" s="28" t="str">
        <f t="shared" si="498"/>
        <v/>
      </c>
      <c r="AP279" s="29"/>
      <c r="AQ279" s="30"/>
      <c r="AR279" s="28"/>
      <c r="AS279" s="28">
        <f t="shared" si="499"/>
        <v>3</v>
      </c>
      <c r="AT279" s="28"/>
      <c r="AU279" s="28">
        <f t="shared" si="500"/>
        <v>0</v>
      </c>
      <c r="AV279" s="28"/>
      <c r="AW279" s="28">
        <f t="shared" si="501"/>
        <v>3</v>
      </c>
      <c r="AX279" s="29"/>
      <c r="AY279" s="30"/>
      <c r="AZ279" s="28"/>
      <c r="BA279" s="28" t="str">
        <f t="shared" si="502"/>
        <v/>
      </c>
      <c r="BB279" s="28"/>
      <c r="BC279" s="28" t="str">
        <f t="shared" si="503"/>
        <v/>
      </c>
      <c r="BD279" s="28"/>
      <c r="BE279" s="28" t="str">
        <f t="shared" si="504"/>
        <v/>
      </c>
      <c r="BF279" s="29"/>
      <c r="BG279" s="30"/>
      <c r="BH279" s="26"/>
      <c r="BI279" s="28" t="str">
        <f t="shared" si="505"/>
        <v/>
      </c>
      <c r="BJ279" s="28"/>
      <c r="BK279" s="28" t="str">
        <f t="shared" si="506"/>
        <v/>
      </c>
      <c r="BL279" s="28"/>
      <c r="BM279" s="28" t="str">
        <f t="shared" si="507"/>
        <v/>
      </c>
      <c r="BN279" s="29"/>
      <c r="BO279" s="30"/>
      <c r="BP279" s="26"/>
      <c r="BQ279" s="28" t="str">
        <f t="shared" si="508"/>
        <v/>
      </c>
      <c r="BR279" s="28"/>
      <c r="BS279" s="28" t="str">
        <f t="shared" si="509"/>
        <v/>
      </c>
      <c r="BT279" s="28"/>
      <c r="BU279" s="28" t="str">
        <f t="shared" si="510"/>
        <v/>
      </c>
      <c r="BV279" s="29"/>
      <c r="BW279" s="30"/>
      <c r="BX279" s="31"/>
      <c r="BY279" s="28">
        <f t="shared" si="511"/>
        <v>3</v>
      </c>
      <c r="BZ279" s="28"/>
      <c r="CA279" s="28">
        <f t="shared" si="512"/>
        <v>0</v>
      </c>
      <c r="CB279" s="28"/>
      <c r="CC279" s="28">
        <f t="shared" si="513"/>
        <v>3</v>
      </c>
      <c r="CD279" s="29"/>
      <c r="CE279" s="25"/>
      <c r="CF279" s="25"/>
      <c r="CG279" s="28" t="str">
        <f t="shared" si="514"/>
        <v/>
      </c>
      <c r="CH279" s="28"/>
      <c r="CI279" s="28" t="str">
        <f t="shared" si="515"/>
        <v/>
      </c>
      <c r="CJ279" s="28"/>
      <c r="CK279" s="28" t="str">
        <f t="shared" si="516"/>
        <v/>
      </c>
      <c r="CL279" s="29"/>
    </row>
    <row r="280" spans="1:90" ht="19.5" customHeight="1" x14ac:dyDescent="0.25">
      <c r="A280" s="20"/>
      <c r="B280" s="20" t="s">
        <v>28</v>
      </c>
      <c r="C280" s="21" t="str">
        <f t="shared" si="613"/>
        <v>8 - LES ESPACES ET EQUIPEMENTS COMMUNS : SANITAIRES, SALLES COMMUNES, EQUIPEMENTS ET ACTVITES LUDIQUES</v>
      </c>
      <c r="D280" s="99" t="str">
        <f>J$276</f>
        <v>L'aspect extérieur des bâtiments des sanitaires communs</v>
      </c>
      <c r="E280" s="20"/>
      <c r="F280" s="15"/>
      <c r="G280" s="20">
        <f>IF(H280="Information et Communication",1,IF(H280="Savoir-faire Savoir-être",2,IF(H280="Confort et hygiène",3,IF(H280="Qualité de la prestation",5,IF(H280="Développement Durable",4)))))</f>
        <v>5</v>
      </c>
      <c r="H280" s="5" t="s">
        <v>130</v>
      </c>
      <c r="I280" s="23">
        <f>IF(G280&lt;&gt;"",MAX(I$1:I279)+1,"")</f>
        <v>231</v>
      </c>
      <c r="J280" s="247" t="s">
        <v>315</v>
      </c>
      <c r="K280" s="248">
        <v>3</v>
      </c>
      <c r="L280" s="249" t="s">
        <v>30</v>
      </c>
      <c r="M280" s="250"/>
      <c r="N280" s="251" t="str">
        <f t="shared" si="614"/>
        <v/>
      </c>
      <c r="O280" s="247" t="s">
        <v>316</v>
      </c>
      <c r="P280" s="348" t="s">
        <v>37</v>
      </c>
      <c r="Q280" s="78"/>
      <c r="R280" s="79"/>
      <c r="S280" s="26">
        <f t="shared" si="624"/>
        <v>3</v>
      </c>
      <c r="T280" s="26">
        <f t="shared" si="625"/>
        <v>1</v>
      </c>
      <c r="U280" s="26">
        <f t="shared" si="626"/>
        <v>3</v>
      </c>
      <c r="V280" s="26"/>
      <c r="W280" s="26">
        <f t="shared" si="627"/>
        <v>0</v>
      </c>
      <c r="X280" s="26"/>
      <c r="Y280" s="26">
        <f t="shared" si="628"/>
        <v>3</v>
      </c>
      <c r="Z280" s="50"/>
      <c r="AA280" s="70"/>
      <c r="AB280" s="70"/>
      <c r="AC280" s="28" t="str">
        <f t="shared" si="493"/>
        <v/>
      </c>
      <c r="AD280" s="28"/>
      <c r="AE280" s="28" t="str">
        <f t="shared" si="494"/>
        <v/>
      </c>
      <c r="AF280" s="28"/>
      <c r="AG280" s="28" t="str">
        <f t="shared" si="495"/>
        <v/>
      </c>
      <c r="AH280" s="29"/>
      <c r="AI280" s="30"/>
      <c r="AJ280" s="28"/>
      <c r="AK280" s="28" t="str">
        <f t="shared" si="496"/>
        <v/>
      </c>
      <c r="AL280" s="28"/>
      <c r="AM280" s="28" t="str">
        <f t="shared" si="497"/>
        <v/>
      </c>
      <c r="AN280" s="28"/>
      <c r="AO280" s="28" t="str">
        <f t="shared" si="498"/>
        <v/>
      </c>
      <c r="AP280" s="29"/>
      <c r="AQ280" s="30"/>
      <c r="AR280" s="28"/>
      <c r="AS280" s="28" t="str">
        <f t="shared" si="499"/>
        <v/>
      </c>
      <c r="AT280" s="28"/>
      <c r="AU280" s="28" t="str">
        <f t="shared" si="500"/>
        <v/>
      </c>
      <c r="AV280" s="28"/>
      <c r="AW280" s="28" t="str">
        <f t="shared" si="501"/>
        <v/>
      </c>
      <c r="AX280" s="29"/>
      <c r="AY280" s="30"/>
      <c r="AZ280" s="28"/>
      <c r="BA280" s="28" t="str">
        <f t="shared" si="502"/>
        <v/>
      </c>
      <c r="BB280" s="28"/>
      <c r="BC280" s="28" t="str">
        <f t="shared" si="503"/>
        <v/>
      </c>
      <c r="BD280" s="28"/>
      <c r="BE280" s="28" t="str">
        <f t="shared" si="504"/>
        <v/>
      </c>
      <c r="BF280" s="29"/>
      <c r="BG280" s="30"/>
      <c r="BH280" s="26"/>
      <c r="BI280" s="28">
        <f t="shared" si="505"/>
        <v>3</v>
      </c>
      <c r="BJ280" s="28"/>
      <c r="BK280" s="28">
        <f t="shared" si="506"/>
        <v>0</v>
      </c>
      <c r="BL280" s="28"/>
      <c r="BM280" s="28">
        <f t="shared" si="507"/>
        <v>3</v>
      </c>
      <c r="BN280" s="29"/>
      <c r="BO280" s="30"/>
      <c r="BP280" s="26"/>
      <c r="BQ280" s="28" t="str">
        <f t="shared" si="508"/>
        <v/>
      </c>
      <c r="BR280" s="28"/>
      <c r="BS280" s="28" t="str">
        <f t="shared" si="509"/>
        <v/>
      </c>
      <c r="BT280" s="28"/>
      <c r="BU280" s="28" t="str">
        <f t="shared" si="510"/>
        <v/>
      </c>
      <c r="BV280" s="29"/>
      <c r="BW280" s="30"/>
      <c r="BX280" s="31"/>
      <c r="BY280" s="28" t="str">
        <f t="shared" si="511"/>
        <v/>
      </c>
      <c r="BZ280" s="28"/>
      <c r="CA280" s="28" t="str">
        <f t="shared" si="512"/>
        <v/>
      </c>
      <c r="CB280" s="28"/>
      <c r="CC280" s="28" t="str">
        <f t="shared" si="513"/>
        <v/>
      </c>
      <c r="CD280" s="29"/>
      <c r="CE280" s="25"/>
      <c r="CF280" s="25"/>
      <c r="CG280" s="28" t="str">
        <f t="shared" si="514"/>
        <v/>
      </c>
      <c r="CH280" s="28"/>
      <c r="CI280" s="28" t="str">
        <f t="shared" si="515"/>
        <v/>
      </c>
      <c r="CJ280" s="28"/>
      <c r="CK280" s="28" t="str">
        <f t="shared" si="516"/>
        <v/>
      </c>
      <c r="CL280" s="29"/>
    </row>
    <row r="281" spans="1:90" s="238" customFormat="1" ht="27" customHeight="1" x14ac:dyDescent="0.25">
      <c r="A281" s="20"/>
      <c r="B281" s="20"/>
      <c r="C281" s="21" t="str">
        <f t="shared" si="613"/>
        <v>8 - LES ESPACES ET EQUIPEMENTS COMMUNS : SANITAIRES, SALLES COMMUNES, EQUIPEMENTS ET ACTVITES LUDIQUES</v>
      </c>
      <c r="D281" s="99" t="str">
        <f>J$281</f>
        <v>Les salles communes</v>
      </c>
      <c r="E281" s="20"/>
      <c r="F281" s="15"/>
      <c r="G281" s="20"/>
      <c r="H281" s="22"/>
      <c r="I281" s="67" t="str">
        <f>IF(G281&lt;&gt;"",MAX(I$1:I280)+1,"")</f>
        <v/>
      </c>
      <c r="J281" s="71" t="s">
        <v>325</v>
      </c>
      <c r="K281" s="307"/>
      <c r="L281" s="320"/>
      <c r="M281" s="374"/>
      <c r="N281" s="51" t="str">
        <f t="shared" si="614"/>
        <v/>
      </c>
      <c r="O281" s="65" t="s">
        <v>326</v>
      </c>
      <c r="P281" s="353"/>
      <c r="Q281" s="67"/>
      <c r="R281" s="41"/>
      <c r="S281" s="74"/>
      <c r="T281" s="74"/>
      <c r="U281" s="74"/>
      <c r="V281" s="74"/>
      <c r="W281" s="75"/>
      <c r="X281" s="74"/>
      <c r="Y281" s="75"/>
      <c r="Z281" s="74"/>
      <c r="AA281" s="73"/>
      <c r="AB281" s="104"/>
      <c r="AC281" s="39" t="str">
        <f t="shared" ref="AC281:AC331" si="629">IF(G281=1,U281,"")</f>
        <v/>
      </c>
      <c r="AD281" s="39"/>
      <c r="AE281" s="39" t="str">
        <f t="shared" ref="AE281:AE331" si="630">IF(G281=1,W281,"")</f>
        <v/>
      </c>
      <c r="AF281" s="39"/>
      <c r="AG281" s="39" t="str">
        <f t="shared" ref="AG281:AG331" si="631">IF(G281=1,Y281,"")</f>
        <v/>
      </c>
      <c r="AH281" s="37"/>
      <c r="AI281" s="38"/>
      <c r="AJ281" s="39"/>
      <c r="AK281" s="39" t="str">
        <f t="shared" ref="AK281:AK331" si="632">IF(G281=2,U281,"")</f>
        <v/>
      </c>
      <c r="AL281" s="39"/>
      <c r="AM281" s="39" t="str">
        <f t="shared" ref="AM281:AM331" si="633">IF(G281=2,W281,"")</f>
        <v/>
      </c>
      <c r="AN281" s="39"/>
      <c r="AO281" s="39" t="str">
        <f t="shared" ref="AO281:AO331" si="634">IF(G281=2,Y281,"")</f>
        <v/>
      </c>
      <c r="AP281" s="37"/>
      <c r="AQ281" s="38"/>
      <c r="AR281" s="39"/>
      <c r="AS281" s="39" t="str">
        <f t="shared" ref="AS281:AS331" si="635">IF(G281=3,U281,"")</f>
        <v/>
      </c>
      <c r="AT281" s="39"/>
      <c r="AU281" s="39" t="str">
        <f t="shared" ref="AU281:AU331" si="636">IF(G281=3,W281,"")</f>
        <v/>
      </c>
      <c r="AV281" s="39"/>
      <c r="AW281" s="39" t="str">
        <f t="shared" ref="AW281:AW331" si="637">IF(G281=3,Y281,"")</f>
        <v/>
      </c>
      <c r="AX281" s="37"/>
      <c r="AY281" s="38"/>
      <c r="AZ281" s="39"/>
      <c r="BA281" s="39" t="str">
        <f t="shared" ref="BA281:BA331" si="638">IF(G281=4,U281,"")</f>
        <v/>
      </c>
      <c r="BB281" s="39"/>
      <c r="BC281" s="39" t="str">
        <f t="shared" ref="BC281:BC331" si="639">IF(G281=4,W281,"")</f>
        <v/>
      </c>
      <c r="BD281" s="39"/>
      <c r="BE281" s="39" t="str">
        <f t="shared" ref="BE281:BE331" si="640">IF(G281=4,Y281,"")</f>
        <v/>
      </c>
      <c r="BF281" s="37"/>
      <c r="BG281" s="38"/>
      <c r="BH281" s="34"/>
      <c r="BI281" s="39" t="str">
        <f t="shared" ref="BI281:BI331" si="641">IF(G281=5,U281,"")</f>
        <v/>
      </c>
      <c r="BJ281" s="39"/>
      <c r="BK281" s="39" t="str">
        <f t="shared" ref="BK281:BK331" si="642">IF(G281=5,W281,"")</f>
        <v/>
      </c>
      <c r="BL281" s="39"/>
      <c r="BM281" s="39" t="str">
        <f t="shared" ref="BM281:BM331" si="643">IF(G281=5,Y281,"")</f>
        <v/>
      </c>
      <c r="BN281" s="37"/>
      <c r="BO281" s="38"/>
      <c r="BP281" s="34"/>
      <c r="BQ281" s="39" t="str">
        <f t="shared" ref="BQ281:BQ331" si="644">IF(A281=31,U281,"")</f>
        <v/>
      </c>
      <c r="BR281" s="39"/>
      <c r="BS281" s="39" t="str">
        <f t="shared" ref="BS281:BS331" si="645">IF(A281=31,W281,"")</f>
        <v/>
      </c>
      <c r="BT281" s="39"/>
      <c r="BU281" s="39" t="str">
        <f t="shared" ref="BU281:BU331" si="646">IF(A281=31,Y281,"")</f>
        <v/>
      </c>
      <c r="BV281" s="37"/>
      <c r="BW281" s="38"/>
      <c r="BX281" s="40"/>
      <c r="BY281" s="39" t="str">
        <f t="shared" ref="BY281:BY331" si="647">IF(A281=32,U281,"")</f>
        <v/>
      </c>
      <c r="BZ281" s="39"/>
      <c r="CA281" s="39" t="str">
        <f t="shared" ref="CA281:CA331" si="648">IF(A281=32,W281,"")</f>
        <v/>
      </c>
      <c r="CB281" s="39"/>
      <c r="CC281" s="39" t="str">
        <f t="shared" ref="CC281:CC331" si="649">IF(A281=32,Y281,"")</f>
        <v/>
      </c>
      <c r="CD281" s="37"/>
      <c r="CE281" s="41"/>
      <c r="CF281" s="41"/>
      <c r="CG281" s="39" t="str">
        <f t="shared" ref="CG281:CG331" si="650">IF(A281=33,U281,"")</f>
        <v/>
      </c>
      <c r="CH281" s="39"/>
      <c r="CI281" s="39" t="str">
        <f t="shared" ref="CI281:CI331" si="651">IF(A281=33,W281,"")</f>
        <v/>
      </c>
      <c r="CJ281" s="39"/>
      <c r="CK281" s="39" t="str">
        <f t="shared" ref="CK281:CK331" si="652">IF(A281=33,Y281,"")</f>
        <v/>
      </c>
      <c r="CL281" s="37"/>
    </row>
    <row r="282" spans="1:90" ht="32.25" customHeight="1" x14ac:dyDescent="0.25">
      <c r="A282" s="2">
        <v>33</v>
      </c>
      <c r="B282" s="2" t="s">
        <v>28</v>
      </c>
      <c r="C282" s="21" t="str">
        <f t="shared" si="613"/>
        <v>8 - LES ESPACES ET EQUIPEMENTS COMMUNS : SANITAIRES, SALLES COMMUNES, EQUIPEMENTS ET ACTVITES LUDIQUES</v>
      </c>
      <c r="D282" s="99" t="str">
        <f>J$281</f>
        <v>Les salles communes</v>
      </c>
      <c r="E282" s="2"/>
      <c r="F282" s="15"/>
      <c r="G282" s="20">
        <f>IF(H282="Information et Communication",1,IF(H282="Savoir-faire Savoir-être",2,IF(H282="Confort et hygiène",3,IF(H282="Qualité de la prestation",5,IF(H282="Développement Durable",4)))))</f>
        <v>3</v>
      </c>
      <c r="H282" s="13" t="s">
        <v>136</v>
      </c>
      <c r="I282" s="23">
        <f>IF(G282&lt;&gt;"",MAX(I$1:I281)+1,"")</f>
        <v>232</v>
      </c>
      <c r="J282" s="242" t="s">
        <v>327</v>
      </c>
      <c r="K282" s="243">
        <v>3</v>
      </c>
      <c r="L282" s="244" t="s">
        <v>30</v>
      </c>
      <c r="M282" s="245"/>
      <c r="N282" s="246" t="str">
        <f t="shared" si="614"/>
        <v/>
      </c>
      <c r="O282" s="242" t="s">
        <v>328</v>
      </c>
      <c r="P282" s="351" t="s">
        <v>37</v>
      </c>
      <c r="Q282" s="67"/>
      <c r="R282" s="41"/>
      <c r="S282" s="26">
        <f t="shared" ref="S282:S285" si="653">K282</f>
        <v>3</v>
      </c>
      <c r="T282" s="26">
        <f t="shared" ref="T282:T283" si="654">IF(L282="OUI",1,IF(L282="NON",0,IF(L282="Non Mesuré","",0)))</f>
        <v>1</v>
      </c>
      <c r="U282" s="26">
        <f t="shared" ref="U282:U285" si="655">IF(L282&lt;&gt;"Non Mesuré",S282*T282,"")</f>
        <v>3</v>
      </c>
      <c r="V282" s="26"/>
      <c r="W282" s="26">
        <f t="shared" ref="W282:W285" si="656">IF(L282="Non Mesuré",S282,0)</f>
        <v>0</v>
      </c>
      <c r="X282" s="26"/>
      <c r="Y282" s="26">
        <f t="shared" ref="Y282:Y285" si="657">S282-W282</f>
        <v>3</v>
      </c>
      <c r="Z282" s="74"/>
      <c r="AA282" s="106"/>
      <c r="AB282" s="73"/>
      <c r="AC282" s="28" t="str">
        <f t="shared" si="629"/>
        <v/>
      </c>
      <c r="AD282" s="28"/>
      <c r="AE282" s="28" t="str">
        <f t="shared" si="630"/>
        <v/>
      </c>
      <c r="AF282" s="28"/>
      <c r="AG282" s="28" t="str">
        <f t="shared" si="631"/>
        <v/>
      </c>
      <c r="AH282" s="29"/>
      <c r="AI282" s="30"/>
      <c r="AJ282" s="28"/>
      <c r="AK282" s="28" t="str">
        <f t="shared" si="632"/>
        <v/>
      </c>
      <c r="AL282" s="28"/>
      <c r="AM282" s="28" t="str">
        <f t="shared" si="633"/>
        <v/>
      </c>
      <c r="AN282" s="28"/>
      <c r="AO282" s="28" t="str">
        <f t="shared" si="634"/>
        <v/>
      </c>
      <c r="AP282" s="29"/>
      <c r="AQ282" s="30"/>
      <c r="AR282" s="28"/>
      <c r="AS282" s="28">
        <f t="shared" si="635"/>
        <v>3</v>
      </c>
      <c r="AT282" s="28"/>
      <c r="AU282" s="28">
        <f t="shared" si="636"/>
        <v>0</v>
      </c>
      <c r="AV282" s="28"/>
      <c r="AW282" s="28">
        <f t="shared" si="637"/>
        <v>3</v>
      </c>
      <c r="AX282" s="29"/>
      <c r="AY282" s="30"/>
      <c r="AZ282" s="28"/>
      <c r="BA282" s="28" t="str">
        <f t="shared" si="638"/>
        <v/>
      </c>
      <c r="BB282" s="28"/>
      <c r="BC282" s="28" t="str">
        <f t="shared" si="639"/>
        <v/>
      </c>
      <c r="BD282" s="28"/>
      <c r="BE282" s="28" t="str">
        <f t="shared" si="640"/>
        <v/>
      </c>
      <c r="BF282" s="29"/>
      <c r="BG282" s="30"/>
      <c r="BH282" s="26"/>
      <c r="BI282" s="28" t="str">
        <f t="shared" si="641"/>
        <v/>
      </c>
      <c r="BJ282" s="28"/>
      <c r="BK282" s="28" t="str">
        <f t="shared" si="642"/>
        <v/>
      </c>
      <c r="BL282" s="28"/>
      <c r="BM282" s="28" t="str">
        <f t="shared" si="643"/>
        <v/>
      </c>
      <c r="BN282" s="29"/>
      <c r="BO282" s="30"/>
      <c r="BP282" s="26"/>
      <c r="BQ282" s="28" t="str">
        <f t="shared" si="644"/>
        <v/>
      </c>
      <c r="BR282" s="28"/>
      <c r="BS282" s="28" t="str">
        <f t="shared" si="645"/>
        <v/>
      </c>
      <c r="BT282" s="28"/>
      <c r="BU282" s="28" t="str">
        <f t="shared" si="646"/>
        <v/>
      </c>
      <c r="BV282" s="29"/>
      <c r="BW282" s="30"/>
      <c r="BX282" s="31"/>
      <c r="BY282" s="28" t="str">
        <f t="shared" si="647"/>
        <v/>
      </c>
      <c r="BZ282" s="28"/>
      <c r="CA282" s="28" t="str">
        <f t="shared" si="648"/>
        <v/>
      </c>
      <c r="CB282" s="28"/>
      <c r="CC282" s="28" t="str">
        <f t="shared" si="649"/>
        <v/>
      </c>
      <c r="CD282" s="29"/>
      <c r="CE282" s="25"/>
      <c r="CF282" s="25"/>
      <c r="CG282" s="28">
        <f t="shared" si="650"/>
        <v>3</v>
      </c>
      <c r="CH282" s="28"/>
      <c r="CI282" s="28">
        <f t="shared" si="651"/>
        <v>0</v>
      </c>
      <c r="CJ282" s="28"/>
      <c r="CK282" s="28">
        <f t="shared" si="652"/>
        <v>3</v>
      </c>
      <c r="CL282" s="29"/>
    </row>
    <row r="283" spans="1:90" ht="19.5" customHeight="1" x14ac:dyDescent="0.25">
      <c r="A283" s="20">
        <v>33</v>
      </c>
      <c r="B283" s="20" t="s">
        <v>28</v>
      </c>
      <c r="C283" s="21" t="str">
        <f t="shared" si="613"/>
        <v>8 - LES ESPACES ET EQUIPEMENTS COMMUNS : SANITAIRES, SALLES COMMUNES, EQUIPEMENTS ET ACTVITES LUDIQUES</v>
      </c>
      <c r="D283" s="99" t="str">
        <f>J$281</f>
        <v>Les salles communes</v>
      </c>
      <c r="E283" s="20"/>
      <c r="F283" s="15"/>
      <c r="G283" s="20">
        <f>IF(H283="Information et Communication",1,IF(H283="Savoir-faire Savoir-être",2,IF(H283="Confort et hygiène",3,IF(H283="Qualité de la prestation",5,IF(H283="Développement Durable",4)))))</f>
        <v>3</v>
      </c>
      <c r="H283" s="5" t="s">
        <v>136</v>
      </c>
      <c r="I283" s="23">
        <f>IF(G283&lt;&gt;"",MAX(I$1:I282)+1,"")</f>
        <v>233</v>
      </c>
      <c r="J283" s="252" t="s">
        <v>174</v>
      </c>
      <c r="K283" s="253">
        <v>3</v>
      </c>
      <c r="L283" s="254" t="s">
        <v>30</v>
      </c>
      <c r="M283" s="255"/>
      <c r="N283" s="256"/>
      <c r="O283" s="252" t="s">
        <v>175</v>
      </c>
      <c r="P283" s="348" t="s">
        <v>37</v>
      </c>
      <c r="Q283" s="23"/>
      <c r="R283" s="25"/>
      <c r="S283" s="26">
        <f t="shared" si="653"/>
        <v>3</v>
      </c>
      <c r="T283" s="26">
        <f t="shared" si="654"/>
        <v>1</v>
      </c>
      <c r="U283" s="26">
        <f t="shared" si="655"/>
        <v>3</v>
      </c>
      <c r="V283" s="26"/>
      <c r="W283" s="26">
        <f t="shared" si="656"/>
        <v>0</v>
      </c>
      <c r="X283" s="26"/>
      <c r="Y283" s="26">
        <f t="shared" si="657"/>
        <v>3</v>
      </c>
      <c r="Z283" s="68"/>
      <c r="AA283" s="107"/>
      <c r="AB283" s="69"/>
      <c r="AC283" s="28" t="str">
        <f t="shared" si="629"/>
        <v/>
      </c>
      <c r="AD283" s="28"/>
      <c r="AE283" s="28" t="str">
        <f t="shared" si="630"/>
        <v/>
      </c>
      <c r="AF283" s="28"/>
      <c r="AG283" s="28" t="str">
        <f t="shared" si="631"/>
        <v/>
      </c>
      <c r="AH283" s="29"/>
      <c r="AI283" s="30"/>
      <c r="AJ283" s="28"/>
      <c r="AK283" s="28" t="str">
        <f t="shared" si="632"/>
        <v/>
      </c>
      <c r="AL283" s="28"/>
      <c r="AM283" s="28" t="str">
        <f t="shared" si="633"/>
        <v/>
      </c>
      <c r="AN283" s="28"/>
      <c r="AO283" s="28" t="str">
        <f t="shared" si="634"/>
        <v/>
      </c>
      <c r="AP283" s="29"/>
      <c r="AQ283" s="30"/>
      <c r="AR283" s="28"/>
      <c r="AS283" s="28">
        <f t="shared" si="635"/>
        <v>3</v>
      </c>
      <c r="AT283" s="28"/>
      <c r="AU283" s="28">
        <f t="shared" si="636"/>
        <v>0</v>
      </c>
      <c r="AV283" s="28"/>
      <c r="AW283" s="28">
        <f t="shared" si="637"/>
        <v>3</v>
      </c>
      <c r="AX283" s="29"/>
      <c r="AY283" s="30"/>
      <c r="AZ283" s="28"/>
      <c r="BA283" s="28" t="str">
        <f t="shared" si="638"/>
        <v/>
      </c>
      <c r="BB283" s="28"/>
      <c r="BC283" s="28" t="str">
        <f t="shared" si="639"/>
        <v/>
      </c>
      <c r="BD283" s="28"/>
      <c r="BE283" s="28" t="str">
        <f t="shared" si="640"/>
        <v/>
      </c>
      <c r="BF283" s="29"/>
      <c r="BG283" s="30"/>
      <c r="BH283" s="26"/>
      <c r="BI283" s="28" t="str">
        <f t="shared" si="641"/>
        <v/>
      </c>
      <c r="BJ283" s="28"/>
      <c r="BK283" s="28" t="str">
        <f t="shared" si="642"/>
        <v/>
      </c>
      <c r="BL283" s="28"/>
      <c r="BM283" s="28" t="str">
        <f t="shared" si="643"/>
        <v/>
      </c>
      <c r="BN283" s="29"/>
      <c r="BO283" s="30"/>
      <c r="BP283" s="26"/>
      <c r="BQ283" s="28" t="str">
        <f t="shared" si="644"/>
        <v/>
      </c>
      <c r="BR283" s="28"/>
      <c r="BS283" s="28" t="str">
        <f t="shared" si="645"/>
        <v/>
      </c>
      <c r="BT283" s="28"/>
      <c r="BU283" s="28" t="str">
        <f t="shared" si="646"/>
        <v/>
      </c>
      <c r="BV283" s="29"/>
      <c r="BW283" s="30"/>
      <c r="BX283" s="31"/>
      <c r="BY283" s="28" t="str">
        <f t="shared" si="647"/>
        <v/>
      </c>
      <c r="BZ283" s="28"/>
      <c r="CA283" s="28" t="str">
        <f t="shared" si="648"/>
        <v/>
      </c>
      <c r="CB283" s="28"/>
      <c r="CC283" s="28" t="str">
        <f t="shared" si="649"/>
        <v/>
      </c>
      <c r="CD283" s="29"/>
      <c r="CE283" s="25"/>
      <c r="CF283" s="25"/>
      <c r="CG283" s="28">
        <f t="shared" si="650"/>
        <v>3</v>
      </c>
      <c r="CH283" s="28"/>
      <c r="CI283" s="28">
        <f t="shared" si="651"/>
        <v>0</v>
      </c>
      <c r="CJ283" s="28"/>
      <c r="CK283" s="28">
        <f t="shared" si="652"/>
        <v>3</v>
      </c>
      <c r="CL283" s="29"/>
    </row>
    <row r="284" spans="1:90" ht="19.5" customHeight="1" x14ac:dyDescent="0.25">
      <c r="A284" s="20">
        <v>31</v>
      </c>
      <c r="B284" s="20" t="s">
        <v>28</v>
      </c>
      <c r="C284" s="21" t="str">
        <f t="shared" si="613"/>
        <v>8 - LES ESPACES ET EQUIPEMENTS COMMUNS : SANITAIRES, SALLES COMMUNES, EQUIPEMENTS ET ACTVITES LUDIQUES</v>
      </c>
      <c r="D284" s="99" t="str">
        <f>J$281</f>
        <v>Les salles communes</v>
      </c>
      <c r="E284" s="20"/>
      <c r="F284" s="15"/>
      <c r="G284" s="20">
        <f>IF(H284="Information et Communication",1,IF(H284="Savoir-faire Savoir-être",2,IF(H284="Confort et hygiène",3,IF(H284="Qualité de la prestation",5,IF(H284="Développement Durable",4)))))</f>
        <v>3</v>
      </c>
      <c r="H284" s="5" t="s">
        <v>136</v>
      </c>
      <c r="I284" s="23">
        <f>IF(G284&lt;&gt;"",MAX(I$1:I283)+1,"")</f>
        <v>234</v>
      </c>
      <c r="J284" s="252" t="s">
        <v>329</v>
      </c>
      <c r="K284" s="253">
        <v>3</v>
      </c>
      <c r="L284" s="254" t="s">
        <v>39</v>
      </c>
      <c r="M284" s="255"/>
      <c r="N284" s="256" t="str">
        <f t="shared" ref="N284:N292" si="658">IF(ISERROR(SEARCH("Pas de NM possible",O284)),"","oui")</f>
        <v/>
      </c>
      <c r="O284" s="252" t="s">
        <v>330</v>
      </c>
      <c r="P284" s="351" t="s">
        <v>37</v>
      </c>
      <c r="Q284" s="23"/>
      <c r="R284" s="25"/>
      <c r="S284" s="26">
        <f t="shared" si="653"/>
        <v>3</v>
      </c>
      <c r="T284" s="26">
        <f t="shared" ref="T284:T285" si="659">IF(L284="Très Satisfaisant",1,IF(L284="Satisfaisant",0.75,IF(L284="Insatisfaisant",0.25,IF(L284="Très Insatisfaisant",0,IF(L284="Non Mesuré","",0)))))</f>
        <v>1</v>
      </c>
      <c r="U284" s="26">
        <f t="shared" si="655"/>
        <v>3</v>
      </c>
      <c r="V284" s="26"/>
      <c r="W284" s="26">
        <f t="shared" si="656"/>
        <v>0</v>
      </c>
      <c r="X284" s="26"/>
      <c r="Y284" s="26">
        <f t="shared" si="657"/>
        <v>3</v>
      </c>
      <c r="Z284" s="68"/>
      <c r="AA284" s="107"/>
      <c r="AB284" s="69"/>
      <c r="AC284" s="28" t="str">
        <f t="shared" si="629"/>
        <v/>
      </c>
      <c r="AD284" s="28"/>
      <c r="AE284" s="28" t="str">
        <f t="shared" si="630"/>
        <v/>
      </c>
      <c r="AF284" s="28"/>
      <c r="AG284" s="28" t="str">
        <f t="shared" si="631"/>
        <v/>
      </c>
      <c r="AH284" s="29"/>
      <c r="AI284" s="30"/>
      <c r="AJ284" s="28"/>
      <c r="AK284" s="28" t="str">
        <f t="shared" si="632"/>
        <v/>
      </c>
      <c r="AL284" s="28"/>
      <c r="AM284" s="28" t="str">
        <f t="shared" si="633"/>
        <v/>
      </c>
      <c r="AN284" s="28"/>
      <c r="AO284" s="28" t="str">
        <f t="shared" si="634"/>
        <v/>
      </c>
      <c r="AP284" s="29"/>
      <c r="AQ284" s="30"/>
      <c r="AR284" s="28"/>
      <c r="AS284" s="28">
        <f t="shared" si="635"/>
        <v>3</v>
      </c>
      <c r="AT284" s="28"/>
      <c r="AU284" s="28">
        <f t="shared" si="636"/>
        <v>0</v>
      </c>
      <c r="AV284" s="28"/>
      <c r="AW284" s="28">
        <f t="shared" si="637"/>
        <v>3</v>
      </c>
      <c r="AX284" s="29"/>
      <c r="AY284" s="30"/>
      <c r="AZ284" s="28"/>
      <c r="BA284" s="28" t="str">
        <f t="shared" si="638"/>
        <v/>
      </c>
      <c r="BB284" s="28"/>
      <c r="BC284" s="28" t="str">
        <f t="shared" si="639"/>
        <v/>
      </c>
      <c r="BD284" s="28"/>
      <c r="BE284" s="28" t="str">
        <f t="shared" si="640"/>
        <v/>
      </c>
      <c r="BF284" s="29"/>
      <c r="BG284" s="30"/>
      <c r="BH284" s="26"/>
      <c r="BI284" s="28" t="str">
        <f t="shared" si="641"/>
        <v/>
      </c>
      <c r="BJ284" s="28"/>
      <c r="BK284" s="28" t="str">
        <f t="shared" si="642"/>
        <v/>
      </c>
      <c r="BL284" s="28"/>
      <c r="BM284" s="28" t="str">
        <f t="shared" si="643"/>
        <v/>
      </c>
      <c r="BN284" s="29"/>
      <c r="BO284" s="30"/>
      <c r="BP284" s="26"/>
      <c r="BQ284" s="28">
        <f t="shared" si="644"/>
        <v>3</v>
      </c>
      <c r="BR284" s="28"/>
      <c r="BS284" s="28">
        <f t="shared" si="645"/>
        <v>0</v>
      </c>
      <c r="BT284" s="28"/>
      <c r="BU284" s="28">
        <f t="shared" si="646"/>
        <v>3</v>
      </c>
      <c r="BV284" s="29"/>
      <c r="BW284" s="30"/>
      <c r="BX284" s="31"/>
      <c r="BY284" s="28" t="str">
        <f t="shared" si="647"/>
        <v/>
      </c>
      <c r="BZ284" s="28"/>
      <c r="CA284" s="28" t="str">
        <f t="shared" si="648"/>
        <v/>
      </c>
      <c r="CB284" s="28"/>
      <c r="CC284" s="28" t="str">
        <f t="shared" si="649"/>
        <v/>
      </c>
      <c r="CD284" s="29"/>
      <c r="CE284" s="25"/>
      <c r="CF284" s="25"/>
      <c r="CG284" s="28" t="str">
        <f t="shared" si="650"/>
        <v/>
      </c>
      <c r="CH284" s="28"/>
      <c r="CI284" s="28" t="str">
        <f t="shared" si="651"/>
        <v/>
      </c>
      <c r="CJ284" s="28"/>
      <c r="CK284" s="28" t="str">
        <f t="shared" si="652"/>
        <v/>
      </c>
      <c r="CL284" s="29"/>
    </row>
    <row r="285" spans="1:90" ht="19.5" customHeight="1" x14ac:dyDescent="0.25">
      <c r="A285" s="20">
        <v>32</v>
      </c>
      <c r="B285" s="20" t="s">
        <v>36</v>
      </c>
      <c r="C285" s="21" t="str">
        <f t="shared" si="613"/>
        <v>8 - LES ESPACES ET EQUIPEMENTS COMMUNS : SANITAIRES, SALLES COMMUNES, EQUIPEMENTS ET ACTVITES LUDIQUES</v>
      </c>
      <c r="D285" s="99" t="str">
        <f>J$281</f>
        <v>Les salles communes</v>
      </c>
      <c r="E285" s="20"/>
      <c r="F285" s="15"/>
      <c r="G285" s="20">
        <f>IF(H285="Information et Communication",1,IF(H285="Savoir-faire Savoir-être",2,IF(H285="Confort et hygiène",3,IF(H285="Qualité de la prestation",5,IF(H285="Développement Durable",4)))))</f>
        <v>3</v>
      </c>
      <c r="H285" s="5" t="s">
        <v>136</v>
      </c>
      <c r="I285" s="23">
        <f>IF(G285&lt;&gt;"",MAX(I$1:I284)+1,"")</f>
        <v>235</v>
      </c>
      <c r="J285" s="247" t="s">
        <v>331</v>
      </c>
      <c r="K285" s="248">
        <v>3</v>
      </c>
      <c r="L285" s="249" t="s">
        <v>39</v>
      </c>
      <c r="M285" s="250"/>
      <c r="N285" s="251" t="str">
        <f t="shared" si="658"/>
        <v/>
      </c>
      <c r="O285" s="247" t="s">
        <v>332</v>
      </c>
      <c r="P285" s="351" t="s">
        <v>37</v>
      </c>
      <c r="Q285" s="23"/>
      <c r="R285" s="25"/>
      <c r="S285" s="26">
        <f t="shared" si="653"/>
        <v>3</v>
      </c>
      <c r="T285" s="26">
        <f t="shared" si="659"/>
        <v>1</v>
      </c>
      <c r="U285" s="26">
        <f t="shared" si="655"/>
        <v>3</v>
      </c>
      <c r="V285" s="26"/>
      <c r="W285" s="26">
        <f t="shared" si="656"/>
        <v>0</v>
      </c>
      <c r="X285" s="26"/>
      <c r="Y285" s="26">
        <f t="shared" si="657"/>
        <v>3</v>
      </c>
      <c r="Z285" s="68"/>
      <c r="AA285" s="107"/>
      <c r="AB285" s="69"/>
      <c r="AC285" s="28" t="str">
        <f t="shared" si="629"/>
        <v/>
      </c>
      <c r="AD285" s="28"/>
      <c r="AE285" s="28" t="str">
        <f t="shared" si="630"/>
        <v/>
      </c>
      <c r="AF285" s="28"/>
      <c r="AG285" s="28" t="str">
        <f t="shared" si="631"/>
        <v/>
      </c>
      <c r="AH285" s="29"/>
      <c r="AI285" s="30"/>
      <c r="AJ285" s="28"/>
      <c r="AK285" s="28" t="str">
        <f t="shared" si="632"/>
        <v/>
      </c>
      <c r="AL285" s="28"/>
      <c r="AM285" s="28" t="str">
        <f t="shared" si="633"/>
        <v/>
      </c>
      <c r="AN285" s="28"/>
      <c r="AO285" s="28" t="str">
        <f t="shared" si="634"/>
        <v/>
      </c>
      <c r="AP285" s="29"/>
      <c r="AQ285" s="30"/>
      <c r="AR285" s="28"/>
      <c r="AS285" s="28">
        <f t="shared" si="635"/>
        <v>3</v>
      </c>
      <c r="AT285" s="28"/>
      <c r="AU285" s="28">
        <f t="shared" si="636"/>
        <v>0</v>
      </c>
      <c r="AV285" s="28"/>
      <c r="AW285" s="28">
        <f t="shared" si="637"/>
        <v>3</v>
      </c>
      <c r="AX285" s="29"/>
      <c r="AY285" s="30"/>
      <c r="AZ285" s="28"/>
      <c r="BA285" s="28" t="str">
        <f t="shared" si="638"/>
        <v/>
      </c>
      <c r="BB285" s="28"/>
      <c r="BC285" s="28" t="str">
        <f t="shared" si="639"/>
        <v/>
      </c>
      <c r="BD285" s="28"/>
      <c r="BE285" s="28" t="str">
        <f t="shared" si="640"/>
        <v/>
      </c>
      <c r="BF285" s="29"/>
      <c r="BG285" s="30"/>
      <c r="BH285" s="26"/>
      <c r="BI285" s="28" t="str">
        <f t="shared" si="641"/>
        <v/>
      </c>
      <c r="BJ285" s="28"/>
      <c r="BK285" s="28" t="str">
        <f t="shared" si="642"/>
        <v/>
      </c>
      <c r="BL285" s="28"/>
      <c r="BM285" s="28" t="str">
        <f t="shared" si="643"/>
        <v/>
      </c>
      <c r="BN285" s="29"/>
      <c r="BO285" s="30"/>
      <c r="BP285" s="26"/>
      <c r="BQ285" s="28" t="str">
        <f t="shared" si="644"/>
        <v/>
      </c>
      <c r="BR285" s="28"/>
      <c r="BS285" s="28" t="str">
        <f t="shared" si="645"/>
        <v/>
      </c>
      <c r="BT285" s="28"/>
      <c r="BU285" s="28" t="str">
        <f t="shared" si="646"/>
        <v/>
      </c>
      <c r="BV285" s="29"/>
      <c r="BW285" s="30"/>
      <c r="BX285" s="31"/>
      <c r="BY285" s="28">
        <f t="shared" si="647"/>
        <v>3</v>
      </c>
      <c r="BZ285" s="28"/>
      <c r="CA285" s="28">
        <f t="shared" si="648"/>
        <v>0</v>
      </c>
      <c r="CB285" s="28"/>
      <c r="CC285" s="28">
        <f t="shared" si="649"/>
        <v>3</v>
      </c>
      <c r="CD285" s="29"/>
      <c r="CE285" s="25"/>
      <c r="CF285" s="25"/>
      <c r="CG285" s="28" t="str">
        <f t="shared" si="650"/>
        <v/>
      </c>
      <c r="CH285" s="28"/>
      <c r="CI285" s="28" t="str">
        <f t="shared" si="651"/>
        <v/>
      </c>
      <c r="CJ285" s="28"/>
      <c r="CK285" s="28" t="str">
        <f t="shared" si="652"/>
        <v/>
      </c>
      <c r="CL285" s="29"/>
    </row>
    <row r="286" spans="1:90" s="238" customFormat="1" ht="27" customHeight="1" x14ac:dyDescent="0.25">
      <c r="A286" s="20"/>
      <c r="B286" s="20" t="s">
        <v>28</v>
      </c>
      <c r="C286" s="21" t="str">
        <f t="shared" si="613"/>
        <v>8 - LES ESPACES ET EQUIPEMENTS COMMUNS : SANITAIRES, SALLES COMMUNES, EQUIPEMENTS ET ACTVITES LUDIQUES</v>
      </c>
      <c r="D286" s="5" t="str">
        <f>J$294</f>
        <v>Les équipements ludiques</v>
      </c>
      <c r="E286" s="20"/>
      <c r="F286" s="15"/>
      <c r="G286" s="20"/>
      <c r="H286" s="5"/>
      <c r="I286" s="67" t="str">
        <f>IF(G286&lt;&gt;"",MAX(I$1:I285)+1,"")</f>
        <v/>
      </c>
      <c r="J286" s="71" t="s">
        <v>660</v>
      </c>
      <c r="K286" s="307"/>
      <c r="L286" s="33"/>
      <c r="M286" s="372"/>
      <c r="N286" s="24" t="str">
        <f t="shared" si="658"/>
        <v/>
      </c>
      <c r="O286" s="65"/>
      <c r="P286" s="353"/>
      <c r="Q286" s="67"/>
      <c r="R286" s="41"/>
      <c r="S286" s="34"/>
      <c r="T286" s="34"/>
      <c r="U286" s="34"/>
      <c r="V286" s="34"/>
      <c r="W286" s="34"/>
      <c r="X286" s="34"/>
      <c r="Y286" s="34"/>
      <c r="Z286" s="52"/>
      <c r="AA286" s="106"/>
      <c r="AB286" s="104"/>
      <c r="AC286" s="39" t="str">
        <f t="shared" ref="AC286:AC293" si="660">IF(G286=1,U286,"")</f>
        <v/>
      </c>
      <c r="AD286" s="39"/>
      <c r="AE286" s="39" t="str">
        <f t="shared" ref="AE286:AE293" si="661">IF(G286=1,W286,"")</f>
        <v/>
      </c>
      <c r="AF286" s="39"/>
      <c r="AG286" s="39" t="str">
        <f t="shared" ref="AG286:AG293" si="662">IF(G286=1,Y286,"")</f>
        <v/>
      </c>
      <c r="AH286" s="37"/>
      <c r="AI286" s="38"/>
      <c r="AJ286" s="39"/>
      <c r="AK286" s="39" t="str">
        <f t="shared" ref="AK286:AK293" si="663">IF(G286=2,U286,"")</f>
        <v/>
      </c>
      <c r="AL286" s="39"/>
      <c r="AM286" s="39" t="str">
        <f t="shared" ref="AM286:AM293" si="664">IF(G286=2,W286,"")</f>
        <v/>
      </c>
      <c r="AN286" s="39"/>
      <c r="AO286" s="39" t="str">
        <f t="shared" ref="AO286:AO293" si="665">IF(G286=2,Y286,"")</f>
        <v/>
      </c>
      <c r="AP286" s="37"/>
      <c r="AQ286" s="38"/>
      <c r="AR286" s="39"/>
      <c r="AS286" s="39" t="str">
        <f t="shared" ref="AS286:AS293" si="666">IF(G286=3,U286,"")</f>
        <v/>
      </c>
      <c r="AT286" s="39"/>
      <c r="AU286" s="39" t="str">
        <f t="shared" ref="AU286:AU293" si="667">IF(G286=3,W286,"")</f>
        <v/>
      </c>
      <c r="AV286" s="39"/>
      <c r="AW286" s="39" t="str">
        <f t="shared" ref="AW286:AW293" si="668">IF(G286=3,Y286,"")</f>
        <v/>
      </c>
      <c r="AX286" s="37"/>
      <c r="AY286" s="38"/>
      <c r="AZ286" s="39"/>
      <c r="BA286" s="39" t="str">
        <f t="shared" ref="BA286:BA293" si="669">IF(G286=4,U286,"")</f>
        <v/>
      </c>
      <c r="BB286" s="39"/>
      <c r="BC286" s="39" t="str">
        <f t="shared" ref="BC286:BC293" si="670">IF(G286=4,W286,"")</f>
        <v/>
      </c>
      <c r="BD286" s="39"/>
      <c r="BE286" s="39" t="str">
        <f t="shared" ref="BE286:BE293" si="671">IF(G286=4,Y286,"")</f>
        <v/>
      </c>
      <c r="BF286" s="37"/>
      <c r="BG286" s="38"/>
      <c r="BH286" s="34"/>
      <c r="BI286" s="39" t="str">
        <f t="shared" ref="BI286:BI293" si="672">IF(G286=5,U286,"")</f>
        <v/>
      </c>
      <c r="BJ286" s="39"/>
      <c r="BK286" s="39" t="str">
        <f t="shared" ref="BK286:BK293" si="673">IF(G286=5,W286,"")</f>
        <v/>
      </c>
      <c r="BL286" s="39"/>
      <c r="BM286" s="39" t="str">
        <f t="shared" ref="BM286:BM293" si="674">IF(G286=5,Y286,"")</f>
        <v/>
      </c>
      <c r="BN286" s="37"/>
      <c r="BO286" s="38"/>
      <c r="BP286" s="34"/>
      <c r="BQ286" s="39" t="str">
        <f t="shared" ref="BQ286:BQ293" si="675">IF(A286=31,U286,"")</f>
        <v/>
      </c>
      <c r="BR286" s="39"/>
      <c r="BS286" s="39" t="str">
        <f t="shared" ref="BS286:BS293" si="676">IF(A286=31,W286,"")</f>
        <v/>
      </c>
      <c r="BT286" s="39"/>
      <c r="BU286" s="39" t="str">
        <f t="shared" ref="BU286:BU293" si="677">IF(A286=31,Y286,"")</f>
        <v/>
      </c>
      <c r="BV286" s="37"/>
      <c r="BW286" s="38"/>
      <c r="BX286" s="40"/>
      <c r="BY286" s="39" t="str">
        <f t="shared" ref="BY286:BY293" si="678">IF(A286=32,U286,"")</f>
        <v/>
      </c>
      <c r="BZ286" s="39"/>
      <c r="CA286" s="39" t="str">
        <f t="shared" ref="CA286:CA293" si="679">IF(A286=32,W286,"")</f>
        <v/>
      </c>
      <c r="CB286" s="39"/>
      <c r="CC286" s="39" t="str">
        <f t="shared" ref="CC286:CC293" si="680">IF(A286=32,Y286,"")</f>
        <v/>
      </c>
      <c r="CD286" s="37"/>
      <c r="CE286" s="41"/>
      <c r="CF286" s="41"/>
      <c r="CG286" s="39" t="str">
        <f t="shared" ref="CG286:CG293" si="681">IF(A286=33,U286,"")</f>
        <v/>
      </c>
      <c r="CH286" s="39"/>
      <c r="CI286" s="39" t="str">
        <f t="shared" ref="CI286:CI293" si="682">IF(A286=33,W286,"")</f>
        <v/>
      </c>
      <c r="CJ286" s="39"/>
      <c r="CK286" s="39" t="str">
        <f t="shared" ref="CK286:CK293" si="683">IF(A286=33,Y286,"")</f>
        <v/>
      </c>
      <c r="CL286" s="37"/>
    </row>
    <row r="287" spans="1:90" ht="19.5" customHeight="1" x14ac:dyDescent="0.25">
      <c r="A287" s="20"/>
      <c r="B287" s="20" t="s">
        <v>36</v>
      </c>
      <c r="C287" s="21" t="str">
        <f t="shared" si="613"/>
        <v>8 - LES ESPACES ET EQUIPEMENTS COMMUNS : SANITAIRES, SALLES COMMUNES, EQUIPEMENTS ET ACTVITES LUDIQUES</v>
      </c>
      <c r="D287" s="5" t="str">
        <f>J$294</f>
        <v>Les équipements ludiques</v>
      </c>
      <c r="E287" s="20"/>
      <c r="F287" s="15"/>
      <c r="G287" s="20">
        <f t="shared" ref="G287:G293" si="684">IF(H287="Information et Communication",1,IF(H287="Savoir-faire Savoir-être",2,IF(H287="Confort et hygiène",3,IF(H287="Qualité de la prestation",5,IF(H287="Développement Durable",4)))))</f>
        <v>1</v>
      </c>
      <c r="H287" s="5" t="s">
        <v>29</v>
      </c>
      <c r="I287" s="23">
        <f>IF(G287&lt;&gt;"",MAX(I$1:I286)+1,"")</f>
        <v>236</v>
      </c>
      <c r="J287" s="242" t="s">
        <v>671</v>
      </c>
      <c r="K287" s="243">
        <v>1</v>
      </c>
      <c r="L287" s="244" t="s">
        <v>30</v>
      </c>
      <c r="M287" s="245"/>
      <c r="N287" s="246" t="str">
        <f t="shared" si="658"/>
        <v/>
      </c>
      <c r="O287" s="242"/>
      <c r="P287" s="348" t="s">
        <v>37</v>
      </c>
      <c r="Q287" s="23" t="s">
        <v>335</v>
      </c>
      <c r="R287" s="23"/>
      <c r="S287" s="26">
        <f>K287</f>
        <v>1</v>
      </c>
      <c r="T287" s="26">
        <f>IF(L287="OUI",1,IF(L287="NON",0,IF(L287="Non Mesuré","",0)))</f>
        <v>1</v>
      </c>
      <c r="U287" s="26">
        <f>IF(L287&lt;&gt;"Non Mesuré",S287*T287,"")</f>
        <v>1</v>
      </c>
      <c r="V287" s="26"/>
      <c r="W287" s="26">
        <f>IF(L287="Non Mesuré",S287,0)</f>
        <v>0</v>
      </c>
      <c r="X287" s="26"/>
      <c r="Y287" s="26">
        <f>S287-W287</f>
        <v>1</v>
      </c>
      <c r="Z287" s="60"/>
      <c r="AA287" s="32"/>
      <c r="AB287" s="63"/>
      <c r="AC287" s="28">
        <f>IF(G287=1,U287,"")</f>
        <v>1</v>
      </c>
      <c r="AD287" s="28"/>
      <c r="AE287" s="28">
        <f>IF(G287=1,W287,"")</f>
        <v>0</v>
      </c>
      <c r="AF287" s="28"/>
      <c r="AG287" s="28">
        <f>IF(G287=1,Y287,"")</f>
        <v>1</v>
      </c>
      <c r="AH287" s="29"/>
      <c r="AI287" s="30"/>
      <c r="AJ287" s="28"/>
      <c r="AK287" s="28" t="str">
        <f>IF(G287=2,U287,"")</f>
        <v/>
      </c>
      <c r="AL287" s="28"/>
      <c r="AM287" s="28" t="str">
        <f>IF(G287=2,W287,"")</f>
        <v/>
      </c>
      <c r="AN287" s="28"/>
      <c r="AO287" s="28" t="str">
        <f>IF(G287=2,Y287,"")</f>
        <v/>
      </c>
      <c r="AP287" s="29"/>
      <c r="AQ287" s="30"/>
      <c r="AR287" s="28"/>
      <c r="AS287" s="28" t="str">
        <f>IF(G287=3,U287,"")</f>
        <v/>
      </c>
      <c r="AT287" s="28"/>
      <c r="AU287" s="28" t="str">
        <f>IF(G287=3,W287,"")</f>
        <v/>
      </c>
      <c r="AV287" s="28"/>
      <c r="AW287" s="28" t="str">
        <f>IF(G287=3,Y287,"")</f>
        <v/>
      </c>
      <c r="AX287" s="29"/>
      <c r="AY287" s="30"/>
      <c r="AZ287" s="28"/>
      <c r="BA287" s="28" t="str">
        <f>IF(G287=4,U287,"")</f>
        <v/>
      </c>
      <c r="BB287" s="28"/>
      <c r="BC287" s="28" t="str">
        <f>IF(G287=4,W287,"")</f>
        <v/>
      </c>
      <c r="BD287" s="28"/>
      <c r="BE287" s="28" t="str">
        <f>IF(G287=4,Y287,"")</f>
        <v/>
      </c>
      <c r="BF287" s="29"/>
      <c r="BG287" s="30"/>
      <c r="BH287" s="26"/>
      <c r="BI287" s="28" t="str">
        <f>IF(G287=5,U287,"")</f>
        <v/>
      </c>
      <c r="BJ287" s="28"/>
      <c r="BK287" s="28" t="str">
        <f>IF(G287=5,W287,"")</f>
        <v/>
      </c>
      <c r="BL287" s="28"/>
      <c r="BM287" s="28" t="str">
        <f>IF(G287=5,Y287,"")</f>
        <v/>
      </c>
      <c r="BN287" s="29"/>
      <c r="BO287" s="30"/>
      <c r="BP287" s="26"/>
      <c r="BQ287" s="28" t="str">
        <f>IF(A287=31,U287,"")</f>
        <v/>
      </c>
      <c r="BR287" s="28"/>
      <c r="BS287" s="28" t="str">
        <f>IF(A287=31,W287,"")</f>
        <v/>
      </c>
      <c r="BT287" s="28"/>
      <c r="BU287" s="28" t="str">
        <f>IF(A287=31,Y287,"")</f>
        <v/>
      </c>
      <c r="BV287" s="29"/>
      <c r="BW287" s="30"/>
      <c r="BX287" s="31"/>
      <c r="BY287" s="28" t="str">
        <f>IF(A287=32,U287,"")</f>
        <v/>
      </c>
      <c r="BZ287" s="28"/>
      <c r="CA287" s="28" t="str">
        <f>IF(A287=32,W287,"")</f>
        <v/>
      </c>
      <c r="CB287" s="28"/>
      <c r="CC287" s="28" t="str">
        <f>IF(A287=32,Y287,"")</f>
        <v/>
      </c>
      <c r="CD287" s="29"/>
      <c r="CE287" s="25"/>
      <c r="CF287" s="25"/>
      <c r="CG287" s="28" t="str">
        <f>IF(A287=33,U287,"")</f>
        <v/>
      </c>
      <c r="CH287" s="28"/>
      <c r="CI287" s="28" t="str">
        <f>IF(A287=33,W287,"")</f>
        <v/>
      </c>
      <c r="CJ287" s="28"/>
      <c r="CK287" s="28" t="str">
        <f>IF(A287=33,Y287,"")</f>
        <v/>
      </c>
      <c r="CL287" s="29"/>
    </row>
    <row r="288" spans="1:90" ht="19.5" customHeight="1" x14ac:dyDescent="0.25">
      <c r="A288" s="2">
        <v>31</v>
      </c>
      <c r="B288" s="2" t="s">
        <v>28</v>
      </c>
      <c r="C288" s="21" t="str">
        <f t="shared" si="613"/>
        <v>8 - LES ESPACES ET EQUIPEMENTS COMMUNS : SANITAIRES, SALLES COMMUNES, EQUIPEMENTS ET ACTVITES LUDIQUES</v>
      </c>
      <c r="D288" s="5" t="str">
        <f>J$294</f>
        <v>Les équipements ludiques</v>
      </c>
      <c r="E288" s="2"/>
      <c r="F288" s="15"/>
      <c r="G288" s="20">
        <f t="shared" si="684"/>
        <v>3</v>
      </c>
      <c r="H288" s="65" t="s">
        <v>136</v>
      </c>
      <c r="I288" s="23">
        <f>IF(G288&lt;&gt;"",MAX(I$1:I287)+1,"")</f>
        <v>237</v>
      </c>
      <c r="J288" s="252" t="s">
        <v>782</v>
      </c>
      <c r="K288" s="253">
        <v>3</v>
      </c>
      <c r="L288" s="254" t="s">
        <v>30</v>
      </c>
      <c r="M288" s="255"/>
      <c r="N288" s="256" t="str">
        <f t="shared" si="658"/>
        <v/>
      </c>
      <c r="O288" s="252"/>
      <c r="P288" s="348" t="s">
        <v>37</v>
      </c>
      <c r="Q288" s="67"/>
      <c r="R288" s="67"/>
      <c r="S288" s="26">
        <f t="shared" ref="S288:S293" si="685">K288</f>
        <v>3</v>
      </c>
      <c r="T288" s="26">
        <f t="shared" ref="T288" si="686">IF(L288="OUI",1,IF(L288="NON",0,IF(L288="Non Mesuré","",0)))</f>
        <v>1</v>
      </c>
      <c r="U288" s="26">
        <f t="shared" ref="U288:U293" si="687">IF(L288&lt;&gt;"Non Mesuré",S288*T288,"")</f>
        <v>3</v>
      </c>
      <c r="V288" s="26"/>
      <c r="W288" s="26">
        <f t="shared" ref="W288:W293" si="688">IF(L288="Non Mesuré",S288,0)</f>
        <v>0</v>
      </c>
      <c r="X288" s="26"/>
      <c r="Y288" s="26">
        <f t="shared" ref="Y288:Y293" si="689">S288-W288</f>
        <v>3</v>
      </c>
      <c r="Z288" s="62"/>
      <c r="AA288" s="35"/>
      <c r="AB288" s="61"/>
      <c r="AC288" s="28" t="str">
        <f t="shared" si="660"/>
        <v/>
      </c>
      <c r="AD288" s="28"/>
      <c r="AE288" s="28" t="str">
        <f t="shared" si="661"/>
        <v/>
      </c>
      <c r="AF288" s="28"/>
      <c r="AG288" s="28" t="str">
        <f t="shared" si="662"/>
        <v/>
      </c>
      <c r="AH288" s="29"/>
      <c r="AI288" s="30"/>
      <c r="AJ288" s="28"/>
      <c r="AK288" s="28" t="str">
        <f t="shared" si="663"/>
        <v/>
      </c>
      <c r="AL288" s="28"/>
      <c r="AM288" s="28" t="str">
        <f t="shared" si="664"/>
        <v/>
      </c>
      <c r="AN288" s="28"/>
      <c r="AO288" s="28" t="str">
        <f t="shared" si="665"/>
        <v/>
      </c>
      <c r="AP288" s="29"/>
      <c r="AQ288" s="30"/>
      <c r="AR288" s="28"/>
      <c r="AS288" s="28">
        <f t="shared" si="666"/>
        <v>3</v>
      </c>
      <c r="AT288" s="28"/>
      <c r="AU288" s="28">
        <f t="shared" si="667"/>
        <v>0</v>
      </c>
      <c r="AV288" s="28"/>
      <c r="AW288" s="28">
        <f t="shared" si="668"/>
        <v>3</v>
      </c>
      <c r="AX288" s="29"/>
      <c r="AY288" s="30"/>
      <c r="AZ288" s="28"/>
      <c r="BA288" s="28" t="str">
        <f t="shared" si="669"/>
        <v/>
      </c>
      <c r="BB288" s="28"/>
      <c r="BC288" s="28" t="str">
        <f t="shared" si="670"/>
        <v/>
      </c>
      <c r="BD288" s="28"/>
      <c r="BE288" s="28" t="str">
        <f t="shared" si="671"/>
        <v/>
      </c>
      <c r="BF288" s="29"/>
      <c r="BG288" s="30"/>
      <c r="BH288" s="26"/>
      <c r="BI288" s="28" t="str">
        <f t="shared" si="672"/>
        <v/>
      </c>
      <c r="BJ288" s="28"/>
      <c r="BK288" s="28" t="str">
        <f t="shared" si="673"/>
        <v/>
      </c>
      <c r="BL288" s="28"/>
      <c r="BM288" s="28" t="str">
        <f t="shared" si="674"/>
        <v/>
      </c>
      <c r="BN288" s="29"/>
      <c r="BO288" s="30"/>
      <c r="BP288" s="26"/>
      <c r="BQ288" s="28">
        <f t="shared" si="675"/>
        <v>3</v>
      </c>
      <c r="BR288" s="28"/>
      <c r="BS288" s="28">
        <f t="shared" si="676"/>
        <v>0</v>
      </c>
      <c r="BT288" s="28"/>
      <c r="BU288" s="28">
        <f t="shared" si="677"/>
        <v>3</v>
      </c>
      <c r="BV288" s="29"/>
      <c r="BW288" s="30"/>
      <c r="BX288" s="31"/>
      <c r="BY288" s="28" t="str">
        <f t="shared" si="678"/>
        <v/>
      </c>
      <c r="BZ288" s="28"/>
      <c r="CA288" s="28" t="str">
        <f t="shared" si="679"/>
        <v/>
      </c>
      <c r="CB288" s="28"/>
      <c r="CC288" s="28" t="str">
        <f t="shared" si="680"/>
        <v/>
      </c>
      <c r="CD288" s="29"/>
      <c r="CE288" s="25"/>
      <c r="CF288" s="25"/>
      <c r="CG288" s="28" t="str">
        <f t="shared" si="681"/>
        <v/>
      </c>
      <c r="CH288" s="28"/>
      <c r="CI288" s="28" t="str">
        <f t="shared" si="682"/>
        <v/>
      </c>
      <c r="CJ288" s="28"/>
      <c r="CK288" s="28" t="str">
        <f t="shared" si="683"/>
        <v/>
      </c>
      <c r="CL288" s="29"/>
    </row>
    <row r="289" spans="1:90" ht="30.75" customHeight="1" x14ac:dyDescent="0.25">
      <c r="A289" s="20">
        <v>31</v>
      </c>
      <c r="B289" s="2" t="s">
        <v>28</v>
      </c>
      <c r="C289" s="21" t="str">
        <f t="shared" si="613"/>
        <v>8 - LES ESPACES ET EQUIPEMENTS COMMUNS : SANITAIRES, SALLES COMMUNES, EQUIPEMENTS ET ACTVITES LUDIQUES</v>
      </c>
      <c r="D289" s="5" t="str">
        <f>J$294</f>
        <v>Les équipements ludiques</v>
      </c>
      <c r="E289" s="20"/>
      <c r="F289" s="15"/>
      <c r="G289" s="20">
        <f t="shared" si="684"/>
        <v>3</v>
      </c>
      <c r="H289" s="5" t="s">
        <v>136</v>
      </c>
      <c r="I289" s="23">
        <f>IF(G289&lt;&gt;"",MAX(I$1:I288)+1,"")</f>
        <v>238</v>
      </c>
      <c r="J289" s="252" t="s">
        <v>672</v>
      </c>
      <c r="K289" s="253">
        <v>3</v>
      </c>
      <c r="L289" s="254" t="s">
        <v>39</v>
      </c>
      <c r="M289" s="255"/>
      <c r="N289" s="256" t="str">
        <f t="shared" si="658"/>
        <v/>
      </c>
      <c r="O289" s="252" t="s">
        <v>779</v>
      </c>
      <c r="P289" s="348" t="s">
        <v>37</v>
      </c>
      <c r="Q289" s="23"/>
      <c r="R289" s="25"/>
      <c r="S289" s="26">
        <f t="shared" ref="S289" si="690">K289</f>
        <v>3</v>
      </c>
      <c r="T289" s="26">
        <f t="shared" ref="T289" si="691">IF(L289="Très Satisfaisant",1,IF(L289="Satisfaisant",0.75,IF(L289="Insatisfaisant",0.25,IF(L289="Très Insatisfaisant",0,IF(L289="Non Mesuré","",0)))))</f>
        <v>1</v>
      </c>
      <c r="U289" s="26">
        <f t="shared" ref="U289" si="692">IF(L289&lt;&gt;"Non Mesuré",S289*T289,"")</f>
        <v>3</v>
      </c>
      <c r="V289" s="26"/>
      <c r="W289" s="26">
        <f t="shared" ref="W289" si="693">IF(L289="Non Mesuré",S289,0)</f>
        <v>0</v>
      </c>
      <c r="X289" s="26"/>
      <c r="Y289" s="26">
        <f t="shared" ref="Y289" si="694">S289-W289</f>
        <v>3</v>
      </c>
      <c r="Z289" s="60"/>
      <c r="AA289" s="32"/>
      <c r="AB289" s="63"/>
      <c r="AC289" s="28" t="str">
        <f t="shared" ref="AC289" si="695">IF(G289=1,U289,"")</f>
        <v/>
      </c>
      <c r="AD289" s="28"/>
      <c r="AE289" s="28" t="str">
        <f t="shared" ref="AE289" si="696">IF(G289=1,W289,"")</f>
        <v/>
      </c>
      <c r="AF289" s="28"/>
      <c r="AG289" s="28" t="str">
        <f t="shared" ref="AG289" si="697">IF(G289=1,Y289,"")</f>
        <v/>
      </c>
      <c r="AH289" s="29"/>
      <c r="AI289" s="30"/>
      <c r="AJ289" s="28"/>
      <c r="AK289" s="28" t="str">
        <f t="shared" ref="AK289" si="698">IF(G289=2,U289,"")</f>
        <v/>
      </c>
      <c r="AL289" s="28"/>
      <c r="AM289" s="28" t="str">
        <f t="shared" ref="AM289" si="699">IF(G289=2,W289,"")</f>
        <v/>
      </c>
      <c r="AN289" s="28"/>
      <c r="AO289" s="28" t="str">
        <f t="shared" ref="AO289" si="700">IF(G289=2,Y289,"")</f>
        <v/>
      </c>
      <c r="AP289" s="29"/>
      <c r="AQ289" s="30"/>
      <c r="AR289" s="28"/>
      <c r="AS289" s="28">
        <f t="shared" ref="AS289" si="701">IF(G289=3,U289,"")</f>
        <v>3</v>
      </c>
      <c r="AT289" s="28"/>
      <c r="AU289" s="28">
        <f t="shared" ref="AU289" si="702">IF(G289=3,W289,"")</f>
        <v>0</v>
      </c>
      <c r="AV289" s="28"/>
      <c r="AW289" s="28">
        <f t="shared" ref="AW289" si="703">IF(G289=3,Y289,"")</f>
        <v>3</v>
      </c>
      <c r="AX289" s="29"/>
      <c r="AY289" s="30"/>
      <c r="AZ289" s="28"/>
      <c r="BA289" s="28" t="str">
        <f t="shared" ref="BA289" si="704">IF(G289=4,U289,"")</f>
        <v/>
      </c>
      <c r="BB289" s="28"/>
      <c r="BC289" s="28" t="str">
        <f t="shared" ref="BC289" si="705">IF(G289=4,W289,"")</f>
        <v/>
      </c>
      <c r="BD289" s="28"/>
      <c r="BE289" s="28" t="str">
        <f t="shared" ref="BE289" si="706">IF(G289=4,Y289,"")</f>
        <v/>
      </c>
      <c r="BF289" s="29"/>
      <c r="BG289" s="30"/>
      <c r="BH289" s="26"/>
      <c r="BI289" s="28" t="str">
        <f t="shared" ref="BI289" si="707">IF(G289=5,U289,"")</f>
        <v/>
      </c>
      <c r="BJ289" s="28"/>
      <c r="BK289" s="28" t="str">
        <f t="shared" ref="BK289" si="708">IF(G289=5,W289,"")</f>
        <v/>
      </c>
      <c r="BL289" s="28"/>
      <c r="BM289" s="28" t="str">
        <f t="shared" ref="BM289" si="709">IF(G289=5,Y289,"")</f>
        <v/>
      </c>
      <c r="BN289" s="29"/>
      <c r="BO289" s="30"/>
      <c r="BP289" s="26"/>
      <c r="BQ289" s="28">
        <f t="shared" ref="BQ289" si="710">IF(A289=31,U289,"")</f>
        <v>3</v>
      </c>
      <c r="BR289" s="28"/>
      <c r="BS289" s="28">
        <f t="shared" ref="BS289" si="711">IF(A289=31,W289,"")</f>
        <v>0</v>
      </c>
      <c r="BT289" s="28"/>
      <c r="BU289" s="28">
        <f t="shared" ref="BU289" si="712">IF(A289=31,Y289,"")</f>
        <v>3</v>
      </c>
      <c r="BV289" s="29"/>
      <c r="BW289" s="30"/>
      <c r="BX289" s="31"/>
      <c r="BY289" s="28" t="str">
        <f t="shared" ref="BY289" si="713">IF(A289=32,U289,"")</f>
        <v/>
      </c>
      <c r="BZ289" s="28"/>
      <c r="CA289" s="28" t="str">
        <f t="shared" ref="CA289" si="714">IF(A289=32,W289,"")</f>
        <v/>
      </c>
      <c r="CB289" s="28"/>
      <c r="CC289" s="28" t="str">
        <f t="shared" ref="CC289" si="715">IF(A289=32,Y289,"")</f>
        <v/>
      </c>
      <c r="CD289" s="29"/>
      <c r="CE289" s="25"/>
      <c r="CF289" s="25"/>
      <c r="CG289" s="28" t="str">
        <f t="shared" ref="CG289" si="716">IF(A289=33,U289,"")</f>
        <v/>
      </c>
      <c r="CH289" s="28"/>
      <c r="CI289" s="28" t="str">
        <f t="shared" ref="CI289" si="717">IF(A289=33,W289,"")</f>
        <v/>
      </c>
      <c r="CJ289" s="28"/>
      <c r="CK289" s="28" t="str">
        <f t="shared" ref="CK289" si="718">IF(A289=33,Y289,"")</f>
        <v/>
      </c>
      <c r="CL289" s="29"/>
    </row>
    <row r="290" spans="1:90" ht="28.5" customHeight="1" x14ac:dyDescent="0.25">
      <c r="A290" s="20">
        <v>32</v>
      </c>
      <c r="B290" s="20" t="s">
        <v>36</v>
      </c>
      <c r="C290" s="21" t="str">
        <f t="shared" si="613"/>
        <v>8 - LES ESPACES ET EQUIPEMENTS COMMUNS : SANITAIRES, SALLES COMMUNES, EQUIPEMENTS ET ACTVITES LUDIQUES</v>
      </c>
      <c r="D290" s="5" t="str">
        <f>J$294</f>
        <v>Les équipements ludiques</v>
      </c>
      <c r="E290" s="20"/>
      <c r="F290" s="15"/>
      <c r="G290" s="20">
        <f t="shared" si="684"/>
        <v>3</v>
      </c>
      <c r="H290" s="5" t="s">
        <v>136</v>
      </c>
      <c r="I290" s="23">
        <f>IF(G290&lt;&gt;"",MAX(I$1:I289)+1,"")</f>
        <v>239</v>
      </c>
      <c r="J290" s="252" t="s">
        <v>673</v>
      </c>
      <c r="K290" s="253">
        <v>3</v>
      </c>
      <c r="L290" s="254" t="s">
        <v>39</v>
      </c>
      <c r="M290" s="255"/>
      <c r="N290" s="256" t="str">
        <f t="shared" si="658"/>
        <v/>
      </c>
      <c r="O290" s="252" t="s">
        <v>779</v>
      </c>
      <c r="P290" s="348" t="s">
        <v>37</v>
      </c>
      <c r="Q290" s="23"/>
      <c r="R290" s="25"/>
      <c r="S290" s="26">
        <f t="shared" si="685"/>
        <v>3</v>
      </c>
      <c r="T290" s="26">
        <f t="shared" ref="T290" si="719">IF(L290="Très Satisfaisant",1,IF(L290="Satisfaisant",0.75,IF(L290="Insatisfaisant",0.25,IF(L290="Très Insatisfaisant",0,IF(L290="Non Mesuré","",0)))))</f>
        <v>1</v>
      </c>
      <c r="U290" s="26">
        <f t="shared" si="687"/>
        <v>3</v>
      </c>
      <c r="V290" s="26"/>
      <c r="W290" s="26">
        <f t="shared" si="688"/>
        <v>0</v>
      </c>
      <c r="X290" s="26"/>
      <c r="Y290" s="26">
        <f t="shared" si="689"/>
        <v>3</v>
      </c>
      <c r="Z290" s="60"/>
      <c r="AA290" s="32"/>
      <c r="AB290" s="63"/>
      <c r="AC290" s="28" t="str">
        <f t="shared" si="660"/>
        <v/>
      </c>
      <c r="AD290" s="28"/>
      <c r="AE290" s="28" t="str">
        <f t="shared" si="661"/>
        <v/>
      </c>
      <c r="AF290" s="28"/>
      <c r="AG290" s="28" t="str">
        <f t="shared" si="662"/>
        <v/>
      </c>
      <c r="AH290" s="29"/>
      <c r="AI290" s="30"/>
      <c r="AJ290" s="28"/>
      <c r="AK290" s="28" t="str">
        <f t="shared" si="663"/>
        <v/>
      </c>
      <c r="AL290" s="28"/>
      <c r="AM290" s="28" t="str">
        <f t="shared" si="664"/>
        <v/>
      </c>
      <c r="AN290" s="28"/>
      <c r="AO290" s="28" t="str">
        <f t="shared" si="665"/>
        <v/>
      </c>
      <c r="AP290" s="29"/>
      <c r="AQ290" s="30"/>
      <c r="AR290" s="28"/>
      <c r="AS290" s="28">
        <f t="shared" si="666"/>
        <v>3</v>
      </c>
      <c r="AT290" s="28"/>
      <c r="AU290" s="28">
        <f t="shared" si="667"/>
        <v>0</v>
      </c>
      <c r="AV290" s="28"/>
      <c r="AW290" s="28">
        <f t="shared" si="668"/>
        <v>3</v>
      </c>
      <c r="AX290" s="29"/>
      <c r="AY290" s="30"/>
      <c r="AZ290" s="28"/>
      <c r="BA290" s="28" t="str">
        <f t="shared" si="669"/>
        <v/>
      </c>
      <c r="BB290" s="28"/>
      <c r="BC290" s="28" t="str">
        <f t="shared" si="670"/>
        <v/>
      </c>
      <c r="BD290" s="28"/>
      <c r="BE290" s="28" t="str">
        <f t="shared" si="671"/>
        <v/>
      </c>
      <c r="BF290" s="29"/>
      <c r="BG290" s="30"/>
      <c r="BH290" s="26"/>
      <c r="BI290" s="28" t="str">
        <f t="shared" si="672"/>
        <v/>
      </c>
      <c r="BJ290" s="28"/>
      <c r="BK290" s="28" t="str">
        <f t="shared" si="673"/>
        <v/>
      </c>
      <c r="BL290" s="28"/>
      <c r="BM290" s="28" t="str">
        <f t="shared" si="674"/>
        <v/>
      </c>
      <c r="BN290" s="29"/>
      <c r="BO290" s="30"/>
      <c r="BP290" s="26"/>
      <c r="BQ290" s="28" t="str">
        <f t="shared" si="675"/>
        <v/>
      </c>
      <c r="BR290" s="28"/>
      <c r="BS290" s="28" t="str">
        <f t="shared" si="676"/>
        <v/>
      </c>
      <c r="BT290" s="28"/>
      <c r="BU290" s="28" t="str">
        <f t="shared" si="677"/>
        <v/>
      </c>
      <c r="BV290" s="29"/>
      <c r="BW290" s="30"/>
      <c r="BX290" s="31"/>
      <c r="BY290" s="28">
        <f t="shared" si="678"/>
        <v>3</v>
      </c>
      <c r="BZ290" s="28"/>
      <c r="CA290" s="28">
        <f t="shared" si="679"/>
        <v>0</v>
      </c>
      <c r="CB290" s="28"/>
      <c r="CC290" s="28">
        <f t="shared" si="680"/>
        <v>3</v>
      </c>
      <c r="CD290" s="29"/>
      <c r="CE290" s="25"/>
      <c r="CF290" s="25"/>
      <c r="CG290" s="28" t="str">
        <f t="shared" si="681"/>
        <v/>
      </c>
      <c r="CH290" s="28"/>
      <c r="CI290" s="28" t="str">
        <f t="shared" si="682"/>
        <v/>
      </c>
      <c r="CJ290" s="28"/>
      <c r="CK290" s="28" t="str">
        <f t="shared" si="683"/>
        <v/>
      </c>
      <c r="CL290" s="29"/>
    </row>
    <row r="291" spans="1:90" ht="49.5" customHeight="1" x14ac:dyDescent="0.25">
      <c r="A291" s="83"/>
      <c r="B291" s="83" t="s">
        <v>28</v>
      </c>
      <c r="C291" s="21" t="str">
        <f>J$317</f>
        <v>9 - L'ESPACE BAR – PETITE RESTAURATION - SNACKING (si existant).</v>
      </c>
      <c r="D291" s="5" t="str">
        <f>J$333</f>
        <v>Le service du client au bar - petite restaurant</v>
      </c>
      <c r="E291" s="44"/>
      <c r="F291" s="44"/>
      <c r="G291" s="20">
        <f t="shared" si="684"/>
        <v>5</v>
      </c>
      <c r="H291" s="5" t="s">
        <v>130</v>
      </c>
      <c r="I291" s="23">
        <f>IF(G291&lt;&gt;"",MAX(I$1:I290)+1,"")</f>
        <v>240</v>
      </c>
      <c r="J291" s="252" t="s">
        <v>674</v>
      </c>
      <c r="K291" s="253">
        <v>3</v>
      </c>
      <c r="L291" s="254" t="s">
        <v>30</v>
      </c>
      <c r="M291" s="257"/>
      <c r="N291" s="252" t="str">
        <f t="shared" si="658"/>
        <v/>
      </c>
      <c r="O291" s="252" t="s">
        <v>741</v>
      </c>
      <c r="P291" s="348" t="s">
        <v>37</v>
      </c>
      <c r="Q291" s="25"/>
      <c r="R291" s="25"/>
      <c r="S291" s="26">
        <f t="shared" si="685"/>
        <v>3</v>
      </c>
      <c r="T291" s="26">
        <f t="shared" ref="T291" si="720">IF(L291="OUI",1,IF(L291="NON",0,IF(L291="Non Mesuré","",0)))</f>
        <v>1</v>
      </c>
      <c r="U291" s="26">
        <f t="shared" si="687"/>
        <v>3</v>
      </c>
      <c r="V291" s="26"/>
      <c r="W291" s="26">
        <f t="shared" si="688"/>
        <v>0</v>
      </c>
      <c r="X291" s="26"/>
      <c r="Y291" s="26">
        <f t="shared" si="689"/>
        <v>3</v>
      </c>
      <c r="Z291" s="26"/>
      <c r="AA291" s="32"/>
      <c r="AB291" s="27"/>
      <c r="AC291" s="28" t="str">
        <f t="shared" si="660"/>
        <v/>
      </c>
      <c r="AD291" s="28"/>
      <c r="AE291" s="28" t="str">
        <f t="shared" si="661"/>
        <v/>
      </c>
      <c r="AF291" s="28"/>
      <c r="AG291" s="28" t="str">
        <f t="shared" si="662"/>
        <v/>
      </c>
      <c r="AH291" s="29"/>
      <c r="AI291" s="30"/>
      <c r="AJ291" s="28"/>
      <c r="AK291" s="28" t="str">
        <f t="shared" si="663"/>
        <v/>
      </c>
      <c r="AL291" s="28"/>
      <c r="AM291" s="28" t="str">
        <f t="shared" si="664"/>
        <v/>
      </c>
      <c r="AN291" s="28"/>
      <c r="AO291" s="28" t="str">
        <f t="shared" si="665"/>
        <v/>
      </c>
      <c r="AP291" s="29"/>
      <c r="AQ291" s="30"/>
      <c r="AR291" s="28"/>
      <c r="AS291" s="28" t="str">
        <f t="shared" si="666"/>
        <v/>
      </c>
      <c r="AT291" s="28"/>
      <c r="AU291" s="28" t="str">
        <f t="shared" si="667"/>
        <v/>
      </c>
      <c r="AV291" s="28"/>
      <c r="AW291" s="28" t="str">
        <f t="shared" si="668"/>
        <v/>
      </c>
      <c r="AX291" s="29"/>
      <c r="AY291" s="30"/>
      <c r="AZ291" s="28"/>
      <c r="BA291" s="28" t="str">
        <f t="shared" si="669"/>
        <v/>
      </c>
      <c r="BB291" s="28"/>
      <c r="BC291" s="28" t="str">
        <f t="shared" si="670"/>
        <v/>
      </c>
      <c r="BD291" s="28"/>
      <c r="BE291" s="28" t="str">
        <f t="shared" si="671"/>
        <v/>
      </c>
      <c r="BF291" s="29"/>
      <c r="BG291" s="30"/>
      <c r="BH291" s="26"/>
      <c r="BI291" s="28">
        <f t="shared" si="672"/>
        <v>3</v>
      </c>
      <c r="BJ291" s="28"/>
      <c r="BK291" s="28">
        <f t="shared" si="673"/>
        <v>0</v>
      </c>
      <c r="BL291" s="28"/>
      <c r="BM291" s="28">
        <f t="shared" si="674"/>
        <v>3</v>
      </c>
      <c r="BN291" s="29"/>
      <c r="BO291" s="30"/>
      <c r="BP291" s="26"/>
      <c r="BQ291" s="28" t="str">
        <f t="shared" si="675"/>
        <v/>
      </c>
      <c r="BR291" s="28"/>
      <c r="BS291" s="28" t="str">
        <f t="shared" si="676"/>
        <v/>
      </c>
      <c r="BT291" s="28"/>
      <c r="BU291" s="28" t="str">
        <f t="shared" si="677"/>
        <v/>
      </c>
      <c r="BV291" s="29"/>
      <c r="BW291" s="30"/>
      <c r="BX291" s="31"/>
      <c r="BY291" s="28" t="str">
        <f t="shared" si="678"/>
        <v/>
      </c>
      <c r="BZ291" s="28"/>
      <c r="CA291" s="28" t="str">
        <f t="shared" si="679"/>
        <v/>
      </c>
      <c r="CB291" s="28"/>
      <c r="CC291" s="28" t="str">
        <f t="shared" si="680"/>
        <v/>
      </c>
      <c r="CD291" s="29"/>
      <c r="CE291" s="25"/>
      <c r="CF291" s="25"/>
      <c r="CG291" s="28" t="str">
        <f t="shared" si="681"/>
        <v/>
      </c>
      <c r="CH291" s="28"/>
      <c r="CI291" s="28" t="str">
        <f t="shared" si="682"/>
        <v/>
      </c>
      <c r="CJ291" s="28"/>
      <c r="CK291" s="28" t="str">
        <f t="shared" si="683"/>
        <v/>
      </c>
      <c r="CL291" s="29"/>
    </row>
    <row r="292" spans="1:90" ht="19.5" customHeight="1" x14ac:dyDescent="0.25">
      <c r="A292" s="83">
        <v>32</v>
      </c>
      <c r="B292" s="83" t="s">
        <v>36</v>
      </c>
      <c r="C292" s="21" t="str">
        <f>J$317</f>
        <v>9 - L'ESPACE BAR – PETITE RESTAURATION - SNACKING (si existant).</v>
      </c>
      <c r="D292" s="5" t="str">
        <f>J$333</f>
        <v>Le service du client au bar - petite restaurant</v>
      </c>
      <c r="E292" s="44"/>
      <c r="F292" s="44"/>
      <c r="G292" s="20">
        <f t="shared" si="684"/>
        <v>3</v>
      </c>
      <c r="H292" s="5" t="s">
        <v>136</v>
      </c>
      <c r="I292" s="23">
        <f>IF(G292&lt;&gt;"",MAX(I$1:I291)+1,"")</f>
        <v>241</v>
      </c>
      <c r="J292" s="252" t="s">
        <v>675</v>
      </c>
      <c r="K292" s="253">
        <v>3</v>
      </c>
      <c r="L292" s="254" t="s">
        <v>39</v>
      </c>
      <c r="M292" s="257"/>
      <c r="N292" s="252" t="str">
        <f t="shared" si="658"/>
        <v/>
      </c>
      <c r="O292" s="252"/>
      <c r="P292" s="348" t="s">
        <v>37</v>
      </c>
      <c r="Q292" s="25"/>
      <c r="R292" s="25"/>
      <c r="S292" s="26">
        <f t="shared" si="685"/>
        <v>3</v>
      </c>
      <c r="T292" s="26">
        <f t="shared" ref="T292:T293" si="721">IF(L292="Très Satisfaisant",1,IF(L292="Satisfaisant",0.75,IF(L292="Insatisfaisant",0.25,IF(L292="Très Insatisfaisant",0,IF(L292="Non Mesuré","",0)))))</f>
        <v>1</v>
      </c>
      <c r="U292" s="26">
        <f t="shared" si="687"/>
        <v>3</v>
      </c>
      <c r="V292" s="26"/>
      <c r="W292" s="26">
        <f t="shared" si="688"/>
        <v>0</v>
      </c>
      <c r="X292" s="26"/>
      <c r="Y292" s="26">
        <f t="shared" si="689"/>
        <v>3</v>
      </c>
      <c r="Z292" s="60"/>
      <c r="AA292" s="32"/>
      <c r="AB292" s="63"/>
      <c r="AC292" s="28" t="str">
        <f t="shared" si="660"/>
        <v/>
      </c>
      <c r="AD292" s="28"/>
      <c r="AE292" s="28" t="str">
        <f t="shared" si="661"/>
        <v/>
      </c>
      <c r="AF292" s="28"/>
      <c r="AG292" s="28" t="str">
        <f t="shared" si="662"/>
        <v/>
      </c>
      <c r="AH292" s="29"/>
      <c r="AI292" s="30"/>
      <c r="AJ292" s="28"/>
      <c r="AK292" s="28" t="str">
        <f t="shared" si="663"/>
        <v/>
      </c>
      <c r="AL292" s="28"/>
      <c r="AM292" s="28" t="str">
        <f t="shared" si="664"/>
        <v/>
      </c>
      <c r="AN292" s="28"/>
      <c r="AO292" s="28" t="str">
        <f t="shared" si="665"/>
        <v/>
      </c>
      <c r="AP292" s="29"/>
      <c r="AQ292" s="30"/>
      <c r="AR292" s="28"/>
      <c r="AS292" s="28">
        <f t="shared" si="666"/>
        <v>3</v>
      </c>
      <c r="AT292" s="28"/>
      <c r="AU292" s="28">
        <f t="shared" si="667"/>
        <v>0</v>
      </c>
      <c r="AV292" s="28"/>
      <c r="AW292" s="28">
        <f t="shared" si="668"/>
        <v>3</v>
      </c>
      <c r="AX292" s="29"/>
      <c r="AY292" s="30"/>
      <c r="AZ292" s="28"/>
      <c r="BA292" s="28" t="str">
        <f t="shared" si="669"/>
        <v/>
      </c>
      <c r="BB292" s="28"/>
      <c r="BC292" s="28" t="str">
        <f t="shared" si="670"/>
        <v/>
      </c>
      <c r="BD292" s="28"/>
      <c r="BE292" s="28" t="str">
        <f t="shared" si="671"/>
        <v/>
      </c>
      <c r="BF292" s="29"/>
      <c r="BG292" s="30"/>
      <c r="BH292" s="26"/>
      <c r="BI292" s="28" t="str">
        <f t="shared" si="672"/>
        <v/>
      </c>
      <c r="BJ292" s="28"/>
      <c r="BK292" s="28" t="str">
        <f t="shared" si="673"/>
        <v/>
      </c>
      <c r="BL292" s="28"/>
      <c r="BM292" s="28" t="str">
        <f t="shared" si="674"/>
        <v/>
      </c>
      <c r="BN292" s="29"/>
      <c r="BO292" s="30"/>
      <c r="BP292" s="26"/>
      <c r="BQ292" s="28" t="str">
        <f t="shared" si="675"/>
        <v/>
      </c>
      <c r="BR292" s="28"/>
      <c r="BS292" s="28" t="str">
        <f t="shared" si="676"/>
        <v/>
      </c>
      <c r="BT292" s="28"/>
      <c r="BU292" s="28" t="str">
        <f t="shared" si="677"/>
        <v/>
      </c>
      <c r="BV292" s="29"/>
      <c r="BW292" s="30"/>
      <c r="BX292" s="31"/>
      <c r="BY292" s="28">
        <f t="shared" si="678"/>
        <v>3</v>
      </c>
      <c r="BZ292" s="28"/>
      <c r="CA292" s="28">
        <f t="shared" si="679"/>
        <v>0</v>
      </c>
      <c r="CB292" s="28"/>
      <c r="CC292" s="28">
        <f t="shared" si="680"/>
        <v>3</v>
      </c>
      <c r="CD292" s="29"/>
      <c r="CE292" s="25"/>
      <c r="CF292" s="25"/>
      <c r="CG292" s="28" t="str">
        <f t="shared" si="681"/>
        <v/>
      </c>
      <c r="CH292" s="28"/>
      <c r="CI292" s="28" t="str">
        <f t="shared" si="682"/>
        <v/>
      </c>
      <c r="CJ292" s="28"/>
      <c r="CK292" s="28" t="str">
        <f t="shared" si="683"/>
        <v/>
      </c>
      <c r="CL292" s="29"/>
    </row>
    <row r="293" spans="1:90" ht="19.5" customHeight="1" x14ac:dyDescent="0.25">
      <c r="A293" s="46">
        <v>31</v>
      </c>
      <c r="B293" s="44" t="s">
        <v>28</v>
      </c>
      <c r="C293" s="21" t="str">
        <f>J$317</f>
        <v>9 - L'ESPACE BAR – PETITE RESTAURATION - SNACKING (si existant).</v>
      </c>
      <c r="D293" s="5" t="str">
        <f>J$333</f>
        <v>Le service du client au bar - petite restaurant</v>
      </c>
      <c r="E293" s="44"/>
      <c r="F293" s="44"/>
      <c r="G293" s="20">
        <f t="shared" si="684"/>
        <v>3</v>
      </c>
      <c r="H293" s="5" t="s">
        <v>136</v>
      </c>
      <c r="I293" s="23">
        <f>IF(G293&lt;&gt;"",MAX(I$1:I292)+1,"")</f>
        <v>242</v>
      </c>
      <c r="J293" s="247" t="s">
        <v>676</v>
      </c>
      <c r="K293" s="248">
        <v>3</v>
      </c>
      <c r="L293" s="249" t="s">
        <v>39</v>
      </c>
      <c r="M293" s="262"/>
      <c r="N293" s="247"/>
      <c r="O293" s="247"/>
      <c r="P293" s="348" t="s">
        <v>37</v>
      </c>
      <c r="Q293" s="25"/>
      <c r="R293" s="25"/>
      <c r="S293" s="26">
        <f t="shared" si="685"/>
        <v>3</v>
      </c>
      <c r="T293" s="26">
        <f t="shared" si="721"/>
        <v>1</v>
      </c>
      <c r="U293" s="26">
        <f t="shared" si="687"/>
        <v>3</v>
      </c>
      <c r="V293" s="26"/>
      <c r="W293" s="26">
        <f t="shared" si="688"/>
        <v>0</v>
      </c>
      <c r="X293" s="26"/>
      <c r="Y293" s="26">
        <f t="shared" si="689"/>
        <v>3</v>
      </c>
      <c r="Z293" s="26"/>
      <c r="AA293" s="32"/>
      <c r="AB293" s="27"/>
      <c r="AC293" s="28" t="str">
        <f t="shared" si="660"/>
        <v/>
      </c>
      <c r="AD293" s="28"/>
      <c r="AE293" s="28" t="str">
        <f t="shared" si="661"/>
        <v/>
      </c>
      <c r="AF293" s="28"/>
      <c r="AG293" s="28" t="str">
        <f t="shared" si="662"/>
        <v/>
      </c>
      <c r="AH293" s="29"/>
      <c r="AI293" s="30"/>
      <c r="AJ293" s="28"/>
      <c r="AK293" s="28" t="str">
        <f t="shared" si="663"/>
        <v/>
      </c>
      <c r="AL293" s="28"/>
      <c r="AM293" s="28" t="str">
        <f t="shared" si="664"/>
        <v/>
      </c>
      <c r="AN293" s="28"/>
      <c r="AO293" s="28" t="str">
        <f t="shared" si="665"/>
        <v/>
      </c>
      <c r="AP293" s="29"/>
      <c r="AQ293" s="30"/>
      <c r="AR293" s="28"/>
      <c r="AS293" s="28">
        <f t="shared" si="666"/>
        <v>3</v>
      </c>
      <c r="AT293" s="28"/>
      <c r="AU293" s="28">
        <f t="shared" si="667"/>
        <v>0</v>
      </c>
      <c r="AV293" s="28"/>
      <c r="AW293" s="28">
        <f t="shared" si="668"/>
        <v>3</v>
      </c>
      <c r="AX293" s="29"/>
      <c r="AY293" s="30"/>
      <c r="AZ293" s="28"/>
      <c r="BA293" s="28" t="str">
        <f t="shared" si="669"/>
        <v/>
      </c>
      <c r="BB293" s="28"/>
      <c r="BC293" s="28" t="str">
        <f t="shared" si="670"/>
        <v/>
      </c>
      <c r="BD293" s="28"/>
      <c r="BE293" s="28" t="str">
        <f t="shared" si="671"/>
        <v/>
      </c>
      <c r="BF293" s="29"/>
      <c r="BG293" s="30"/>
      <c r="BH293" s="26"/>
      <c r="BI293" s="28" t="str">
        <f t="shared" si="672"/>
        <v/>
      </c>
      <c r="BJ293" s="28"/>
      <c r="BK293" s="28" t="str">
        <f t="shared" si="673"/>
        <v/>
      </c>
      <c r="BL293" s="28"/>
      <c r="BM293" s="28" t="str">
        <f t="shared" si="674"/>
        <v/>
      </c>
      <c r="BN293" s="29"/>
      <c r="BO293" s="30"/>
      <c r="BP293" s="26"/>
      <c r="BQ293" s="28">
        <f t="shared" si="675"/>
        <v>3</v>
      </c>
      <c r="BR293" s="28"/>
      <c r="BS293" s="28">
        <f t="shared" si="676"/>
        <v>0</v>
      </c>
      <c r="BT293" s="28"/>
      <c r="BU293" s="28">
        <f t="shared" si="677"/>
        <v>3</v>
      </c>
      <c r="BV293" s="29"/>
      <c r="BW293" s="30"/>
      <c r="BX293" s="31"/>
      <c r="BY293" s="28" t="str">
        <f t="shared" si="678"/>
        <v/>
      </c>
      <c r="BZ293" s="28"/>
      <c r="CA293" s="28" t="str">
        <f t="shared" si="679"/>
        <v/>
      </c>
      <c r="CB293" s="28"/>
      <c r="CC293" s="28" t="str">
        <f t="shared" si="680"/>
        <v/>
      </c>
      <c r="CD293" s="29"/>
      <c r="CE293" s="25"/>
      <c r="CF293" s="25"/>
      <c r="CG293" s="28" t="str">
        <f t="shared" si="681"/>
        <v/>
      </c>
      <c r="CH293" s="28"/>
      <c r="CI293" s="28" t="str">
        <f t="shared" si="682"/>
        <v/>
      </c>
      <c r="CJ293" s="28"/>
      <c r="CK293" s="28" t="str">
        <f t="shared" si="683"/>
        <v/>
      </c>
      <c r="CL293" s="29"/>
    </row>
    <row r="294" spans="1:90" s="238" customFormat="1" ht="27" customHeight="1" x14ac:dyDescent="0.25">
      <c r="A294" s="20"/>
      <c r="B294" s="20" t="s">
        <v>28</v>
      </c>
      <c r="C294" s="21" t="str">
        <f t="shared" ref="C294:C316" si="722">J$270</f>
        <v>8 - LES ESPACES ET EQUIPEMENTS COMMUNS : SANITAIRES, SALLES COMMUNES, EQUIPEMENTS ET ACTVITES LUDIQUES</v>
      </c>
      <c r="D294" s="5" t="str">
        <f>J$294</f>
        <v>Les équipements ludiques</v>
      </c>
      <c r="E294" s="20"/>
      <c r="F294" s="15"/>
      <c r="G294" s="20"/>
      <c r="H294" s="5"/>
      <c r="I294" s="67" t="str">
        <f>IF(G294&lt;&gt;"",MAX(I$1:I293)+1,"")</f>
        <v/>
      </c>
      <c r="J294" s="71" t="s">
        <v>333</v>
      </c>
      <c r="K294" s="307"/>
      <c r="L294" s="33"/>
      <c r="M294" s="372"/>
      <c r="N294" s="24" t="str">
        <f t="shared" ref="N294:N304" si="723">IF(ISERROR(SEARCH("Pas de NM possible",O294)),"","oui")</f>
        <v/>
      </c>
      <c r="O294" s="65"/>
      <c r="P294" s="353"/>
      <c r="Q294" s="67"/>
      <c r="R294" s="41"/>
      <c r="S294" s="34"/>
      <c r="T294" s="34"/>
      <c r="U294" s="34"/>
      <c r="V294" s="34"/>
      <c r="W294" s="34"/>
      <c r="X294" s="34"/>
      <c r="Y294" s="34"/>
      <c r="Z294" s="52"/>
      <c r="AA294" s="106"/>
      <c r="AB294" s="104"/>
      <c r="AC294" s="39" t="str">
        <f t="shared" si="629"/>
        <v/>
      </c>
      <c r="AD294" s="39"/>
      <c r="AE294" s="39" t="str">
        <f t="shared" si="630"/>
        <v/>
      </c>
      <c r="AF294" s="39"/>
      <c r="AG294" s="39" t="str">
        <f t="shared" si="631"/>
        <v/>
      </c>
      <c r="AH294" s="37"/>
      <c r="AI294" s="38"/>
      <c r="AJ294" s="39"/>
      <c r="AK294" s="39" t="str">
        <f t="shared" si="632"/>
        <v/>
      </c>
      <c r="AL294" s="39"/>
      <c r="AM294" s="39" t="str">
        <f t="shared" si="633"/>
        <v/>
      </c>
      <c r="AN294" s="39"/>
      <c r="AO294" s="39" t="str">
        <f t="shared" si="634"/>
        <v/>
      </c>
      <c r="AP294" s="37"/>
      <c r="AQ294" s="38"/>
      <c r="AR294" s="39"/>
      <c r="AS294" s="39" t="str">
        <f t="shared" si="635"/>
        <v/>
      </c>
      <c r="AT294" s="39"/>
      <c r="AU294" s="39" t="str">
        <f t="shared" si="636"/>
        <v/>
      </c>
      <c r="AV294" s="39"/>
      <c r="AW294" s="39" t="str">
        <f t="shared" si="637"/>
        <v/>
      </c>
      <c r="AX294" s="37"/>
      <c r="AY294" s="38"/>
      <c r="AZ294" s="39"/>
      <c r="BA294" s="39" t="str">
        <f t="shared" si="638"/>
        <v/>
      </c>
      <c r="BB294" s="39"/>
      <c r="BC294" s="39" t="str">
        <f t="shared" si="639"/>
        <v/>
      </c>
      <c r="BD294" s="39"/>
      <c r="BE294" s="39" t="str">
        <f t="shared" si="640"/>
        <v/>
      </c>
      <c r="BF294" s="37"/>
      <c r="BG294" s="38"/>
      <c r="BH294" s="34"/>
      <c r="BI294" s="39" t="str">
        <f t="shared" si="641"/>
        <v/>
      </c>
      <c r="BJ294" s="39"/>
      <c r="BK294" s="39" t="str">
        <f t="shared" si="642"/>
        <v/>
      </c>
      <c r="BL294" s="39"/>
      <c r="BM294" s="39" t="str">
        <f t="shared" si="643"/>
        <v/>
      </c>
      <c r="BN294" s="37"/>
      <c r="BO294" s="38"/>
      <c r="BP294" s="34"/>
      <c r="BQ294" s="39" t="str">
        <f t="shared" si="644"/>
        <v/>
      </c>
      <c r="BR294" s="39"/>
      <c r="BS294" s="39" t="str">
        <f t="shared" si="645"/>
        <v/>
      </c>
      <c r="BT294" s="39"/>
      <c r="BU294" s="39" t="str">
        <f t="shared" si="646"/>
        <v/>
      </c>
      <c r="BV294" s="37"/>
      <c r="BW294" s="38"/>
      <c r="BX294" s="40"/>
      <c r="BY294" s="39" t="str">
        <f t="shared" si="647"/>
        <v/>
      </c>
      <c r="BZ294" s="39"/>
      <c r="CA294" s="39" t="str">
        <f t="shared" si="648"/>
        <v/>
      </c>
      <c r="CB294" s="39"/>
      <c r="CC294" s="39" t="str">
        <f t="shared" si="649"/>
        <v/>
      </c>
      <c r="CD294" s="37"/>
      <c r="CE294" s="41"/>
      <c r="CF294" s="41"/>
      <c r="CG294" s="39" t="str">
        <f t="shared" si="650"/>
        <v/>
      </c>
      <c r="CH294" s="39"/>
      <c r="CI294" s="39" t="str">
        <f t="shared" si="651"/>
        <v/>
      </c>
      <c r="CJ294" s="39"/>
      <c r="CK294" s="39" t="str">
        <f t="shared" si="652"/>
        <v/>
      </c>
      <c r="CL294" s="37"/>
    </row>
    <row r="295" spans="1:90" ht="75.75" customHeight="1" x14ac:dyDescent="0.25">
      <c r="A295" s="20"/>
      <c r="B295" s="20" t="s">
        <v>36</v>
      </c>
      <c r="C295" s="21" t="str">
        <f t="shared" si="722"/>
        <v>8 - LES ESPACES ET EQUIPEMENTS COMMUNS : SANITAIRES, SALLES COMMUNES, EQUIPEMENTS ET ACTVITES LUDIQUES</v>
      </c>
      <c r="D295" s="5" t="str">
        <f>J$294</f>
        <v>Les équipements ludiques</v>
      </c>
      <c r="E295" s="20"/>
      <c r="F295" s="15"/>
      <c r="G295" s="20">
        <f>IF(H295="Information et Communication",1,IF(H295="Savoir-faire Savoir-être",2,IF(H295="Confort et hygiène",3,IF(H295="Qualité de la prestation",5,IF(H295="Développement Durable",4)))))</f>
        <v>5</v>
      </c>
      <c r="H295" s="5" t="s">
        <v>130</v>
      </c>
      <c r="I295" s="23">
        <f>IF(G295&lt;&gt;"",MAX(I$1:I294)+1,"")</f>
        <v>243</v>
      </c>
      <c r="J295" s="242" t="s">
        <v>334</v>
      </c>
      <c r="K295" s="243">
        <v>1</v>
      </c>
      <c r="L295" s="244" t="s">
        <v>30</v>
      </c>
      <c r="M295" s="245"/>
      <c r="N295" s="246" t="str">
        <f t="shared" si="723"/>
        <v>oui</v>
      </c>
      <c r="O295" s="242" t="s">
        <v>780</v>
      </c>
      <c r="P295" s="348" t="s">
        <v>37</v>
      </c>
      <c r="Q295" s="23"/>
      <c r="R295" s="25"/>
      <c r="S295" s="26">
        <f t="shared" ref="S295:S297" si="724">K295</f>
        <v>1</v>
      </c>
      <c r="T295" s="26">
        <f t="shared" ref="T295" si="725">IF(L295="OUI",1,IF(L295="NON",0,IF(L295="Non Mesuré","",0)))</f>
        <v>1</v>
      </c>
      <c r="U295" s="26">
        <f t="shared" ref="U295:U297" si="726">IF(L295&lt;&gt;"Non Mesuré",S295*T295,"")</f>
        <v>1</v>
      </c>
      <c r="V295" s="26"/>
      <c r="W295" s="26">
        <f t="shared" ref="W295:W297" si="727">IF(L295="Non Mesuré",S295,0)</f>
        <v>0</v>
      </c>
      <c r="X295" s="26"/>
      <c r="Y295" s="26">
        <f t="shared" ref="Y295:Y297" si="728">S295-W295</f>
        <v>1</v>
      </c>
      <c r="Z295" s="26"/>
      <c r="AA295" s="27"/>
      <c r="AB295" s="27"/>
      <c r="AC295" s="28" t="str">
        <f t="shared" si="629"/>
        <v/>
      </c>
      <c r="AD295" s="28"/>
      <c r="AE295" s="28" t="str">
        <f t="shared" si="630"/>
        <v/>
      </c>
      <c r="AF295" s="28"/>
      <c r="AG295" s="28" t="str">
        <f t="shared" si="631"/>
        <v/>
      </c>
      <c r="AH295" s="29"/>
      <c r="AI295" s="30"/>
      <c r="AJ295" s="28"/>
      <c r="AK295" s="28" t="str">
        <f t="shared" si="632"/>
        <v/>
      </c>
      <c r="AL295" s="28"/>
      <c r="AM295" s="28" t="str">
        <f t="shared" si="633"/>
        <v/>
      </c>
      <c r="AN295" s="28"/>
      <c r="AO295" s="28" t="str">
        <f t="shared" si="634"/>
        <v/>
      </c>
      <c r="AP295" s="29"/>
      <c r="AQ295" s="30"/>
      <c r="AR295" s="28"/>
      <c r="AS295" s="28" t="str">
        <f t="shared" si="635"/>
        <v/>
      </c>
      <c r="AT295" s="28"/>
      <c r="AU295" s="28" t="str">
        <f t="shared" si="636"/>
        <v/>
      </c>
      <c r="AV295" s="28"/>
      <c r="AW295" s="28" t="str">
        <f t="shared" si="637"/>
        <v/>
      </c>
      <c r="AX295" s="29"/>
      <c r="AY295" s="30"/>
      <c r="AZ295" s="28"/>
      <c r="BA295" s="28" t="str">
        <f t="shared" si="638"/>
        <v/>
      </c>
      <c r="BB295" s="28"/>
      <c r="BC295" s="28" t="str">
        <f t="shared" si="639"/>
        <v/>
      </c>
      <c r="BD295" s="28"/>
      <c r="BE295" s="28" t="str">
        <f t="shared" si="640"/>
        <v/>
      </c>
      <c r="BF295" s="29"/>
      <c r="BG295" s="30"/>
      <c r="BH295" s="26"/>
      <c r="BI295" s="28">
        <f t="shared" si="641"/>
        <v>1</v>
      </c>
      <c r="BJ295" s="28"/>
      <c r="BK295" s="28">
        <f t="shared" si="642"/>
        <v>0</v>
      </c>
      <c r="BL295" s="28"/>
      <c r="BM295" s="28">
        <f t="shared" si="643"/>
        <v>1</v>
      </c>
      <c r="BN295" s="29"/>
      <c r="BO295" s="30"/>
      <c r="BP295" s="26"/>
      <c r="BQ295" s="28" t="str">
        <f t="shared" si="644"/>
        <v/>
      </c>
      <c r="BR295" s="28"/>
      <c r="BS295" s="28" t="str">
        <f t="shared" si="645"/>
        <v/>
      </c>
      <c r="BT295" s="28"/>
      <c r="BU295" s="28" t="str">
        <f t="shared" si="646"/>
        <v/>
      </c>
      <c r="BV295" s="29"/>
      <c r="BW295" s="30"/>
      <c r="BX295" s="31"/>
      <c r="BY295" s="28" t="str">
        <f t="shared" si="647"/>
        <v/>
      </c>
      <c r="BZ295" s="28"/>
      <c r="CA295" s="28" t="str">
        <f t="shared" si="648"/>
        <v/>
      </c>
      <c r="CB295" s="28"/>
      <c r="CC295" s="28" t="str">
        <f t="shared" si="649"/>
        <v/>
      </c>
      <c r="CD295" s="29"/>
      <c r="CE295" s="25"/>
      <c r="CF295" s="25"/>
      <c r="CG295" s="28" t="str">
        <f t="shared" si="650"/>
        <v/>
      </c>
      <c r="CH295" s="28"/>
      <c r="CI295" s="28" t="str">
        <f t="shared" si="651"/>
        <v/>
      </c>
      <c r="CJ295" s="28"/>
      <c r="CK295" s="28" t="str">
        <f t="shared" si="652"/>
        <v/>
      </c>
      <c r="CL295" s="29"/>
    </row>
    <row r="296" spans="1:90" ht="33.75" customHeight="1" x14ac:dyDescent="0.25">
      <c r="A296" s="20">
        <v>31</v>
      </c>
      <c r="B296" s="20" t="s">
        <v>28</v>
      </c>
      <c r="C296" s="21" t="str">
        <f t="shared" si="722"/>
        <v>8 - LES ESPACES ET EQUIPEMENTS COMMUNS : SANITAIRES, SALLES COMMUNES, EQUIPEMENTS ET ACTVITES LUDIQUES</v>
      </c>
      <c r="D296" s="5" t="str">
        <f>J$294</f>
        <v>Les équipements ludiques</v>
      </c>
      <c r="E296" s="20"/>
      <c r="F296" s="15"/>
      <c r="G296" s="20">
        <f>IF(H296="Information et Communication",1,IF(H296="Savoir-faire Savoir-être",2,IF(H296="Confort et hygiène",3,IF(H296="Qualité de la prestation",5,IF(H296="Développement Durable",4)))))</f>
        <v>3</v>
      </c>
      <c r="H296" s="5" t="s">
        <v>136</v>
      </c>
      <c r="I296" s="23">
        <f>IF(G296&lt;&gt;"",MAX(I$1:I295)+1,"")</f>
        <v>244</v>
      </c>
      <c r="J296" s="252" t="s">
        <v>336</v>
      </c>
      <c r="K296" s="253">
        <v>3</v>
      </c>
      <c r="L296" s="254" t="s">
        <v>39</v>
      </c>
      <c r="M296" s="255"/>
      <c r="N296" s="256" t="str">
        <f t="shared" si="723"/>
        <v/>
      </c>
      <c r="O296" s="252" t="s">
        <v>779</v>
      </c>
      <c r="P296" s="348" t="s">
        <v>37</v>
      </c>
      <c r="Q296" s="23"/>
      <c r="R296" s="25"/>
      <c r="S296" s="26">
        <f t="shared" si="724"/>
        <v>3</v>
      </c>
      <c r="T296" s="26">
        <f t="shared" ref="T296:T297" si="729">IF(L296="Très Satisfaisant",1,IF(L296="Satisfaisant",0.75,IF(L296="Insatisfaisant",0.25,IF(L296="Très Insatisfaisant",0,IF(L296="Non Mesuré","",0)))))</f>
        <v>1</v>
      </c>
      <c r="U296" s="26">
        <f t="shared" si="726"/>
        <v>3</v>
      </c>
      <c r="V296" s="26"/>
      <c r="W296" s="26">
        <f t="shared" si="727"/>
        <v>0</v>
      </c>
      <c r="X296" s="26"/>
      <c r="Y296" s="26">
        <f t="shared" si="728"/>
        <v>3</v>
      </c>
      <c r="Z296" s="60"/>
      <c r="AA296" s="32"/>
      <c r="AB296" s="63"/>
      <c r="AC296" s="28" t="str">
        <f t="shared" si="629"/>
        <v/>
      </c>
      <c r="AD296" s="28"/>
      <c r="AE296" s="28" t="str">
        <f t="shared" si="630"/>
        <v/>
      </c>
      <c r="AF296" s="28"/>
      <c r="AG296" s="28" t="str">
        <f t="shared" si="631"/>
        <v/>
      </c>
      <c r="AH296" s="29"/>
      <c r="AI296" s="30"/>
      <c r="AJ296" s="28"/>
      <c r="AK296" s="28" t="str">
        <f t="shared" si="632"/>
        <v/>
      </c>
      <c r="AL296" s="28"/>
      <c r="AM296" s="28" t="str">
        <f t="shared" si="633"/>
        <v/>
      </c>
      <c r="AN296" s="28"/>
      <c r="AO296" s="28" t="str">
        <f t="shared" si="634"/>
        <v/>
      </c>
      <c r="AP296" s="29"/>
      <c r="AQ296" s="30"/>
      <c r="AR296" s="28"/>
      <c r="AS296" s="28">
        <f t="shared" si="635"/>
        <v>3</v>
      </c>
      <c r="AT296" s="28"/>
      <c r="AU296" s="28">
        <f t="shared" si="636"/>
        <v>0</v>
      </c>
      <c r="AV296" s="28"/>
      <c r="AW296" s="28">
        <f t="shared" si="637"/>
        <v>3</v>
      </c>
      <c r="AX296" s="29"/>
      <c r="AY296" s="30"/>
      <c r="AZ296" s="28"/>
      <c r="BA296" s="28" t="str">
        <f t="shared" si="638"/>
        <v/>
      </c>
      <c r="BB296" s="28"/>
      <c r="BC296" s="28" t="str">
        <f t="shared" si="639"/>
        <v/>
      </c>
      <c r="BD296" s="28"/>
      <c r="BE296" s="28" t="str">
        <f t="shared" si="640"/>
        <v/>
      </c>
      <c r="BF296" s="29"/>
      <c r="BG296" s="30"/>
      <c r="BH296" s="26"/>
      <c r="BI296" s="28" t="str">
        <f t="shared" si="641"/>
        <v/>
      </c>
      <c r="BJ296" s="28"/>
      <c r="BK296" s="28" t="str">
        <f t="shared" si="642"/>
        <v/>
      </c>
      <c r="BL296" s="28"/>
      <c r="BM296" s="28" t="str">
        <f t="shared" si="643"/>
        <v/>
      </c>
      <c r="BN296" s="29"/>
      <c r="BO296" s="30"/>
      <c r="BP296" s="26"/>
      <c r="BQ296" s="28">
        <f t="shared" si="644"/>
        <v>3</v>
      </c>
      <c r="BR296" s="28"/>
      <c r="BS296" s="28">
        <f t="shared" si="645"/>
        <v>0</v>
      </c>
      <c r="BT296" s="28"/>
      <c r="BU296" s="28">
        <f t="shared" si="646"/>
        <v>3</v>
      </c>
      <c r="BV296" s="29"/>
      <c r="BW296" s="30"/>
      <c r="BX296" s="31"/>
      <c r="BY296" s="28" t="str">
        <f t="shared" si="647"/>
        <v/>
      </c>
      <c r="BZ296" s="28"/>
      <c r="CA296" s="28" t="str">
        <f t="shared" si="648"/>
        <v/>
      </c>
      <c r="CB296" s="28"/>
      <c r="CC296" s="28" t="str">
        <f t="shared" si="649"/>
        <v/>
      </c>
      <c r="CD296" s="29"/>
      <c r="CE296" s="25"/>
      <c r="CF296" s="25"/>
      <c r="CG296" s="28" t="str">
        <f t="shared" si="650"/>
        <v/>
      </c>
      <c r="CH296" s="28"/>
      <c r="CI296" s="28" t="str">
        <f t="shared" si="651"/>
        <v/>
      </c>
      <c r="CJ296" s="28"/>
      <c r="CK296" s="28" t="str">
        <f t="shared" si="652"/>
        <v/>
      </c>
      <c r="CL296" s="29"/>
    </row>
    <row r="297" spans="1:90" ht="19.5" customHeight="1" x14ac:dyDescent="0.25">
      <c r="A297" s="20">
        <v>32</v>
      </c>
      <c r="B297" s="20" t="s">
        <v>36</v>
      </c>
      <c r="C297" s="21" t="str">
        <f t="shared" si="722"/>
        <v>8 - LES ESPACES ET EQUIPEMENTS COMMUNS : SANITAIRES, SALLES COMMUNES, EQUIPEMENTS ET ACTVITES LUDIQUES</v>
      </c>
      <c r="D297" s="5" t="str">
        <f>J$294</f>
        <v>Les équipements ludiques</v>
      </c>
      <c r="E297" s="20"/>
      <c r="F297" s="15"/>
      <c r="G297" s="20">
        <f>IF(H297="Information et Communication",1,IF(H297="Savoir-faire Savoir-être",2,IF(H297="Confort et hygiène",3,IF(H297="Qualité de la prestation",5,IF(H297="Développement Durable",4)))))</f>
        <v>3</v>
      </c>
      <c r="H297" s="5" t="s">
        <v>136</v>
      </c>
      <c r="I297" s="23">
        <f>IF(G297&lt;&gt;"",MAX(I$1:I296)+1,"")</f>
        <v>245</v>
      </c>
      <c r="J297" s="252" t="s">
        <v>337</v>
      </c>
      <c r="K297" s="253">
        <v>3</v>
      </c>
      <c r="L297" s="254" t="s">
        <v>39</v>
      </c>
      <c r="M297" s="255"/>
      <c r="N297" s="256" t="str">
        <f t="shared" si="723"/>
        <v/>
      </c>
      <c r="O297" s="252" t="s">
        <v>779</v>
      </c>
      <c r="P297" s="348" t="s">
        <v>37</v>
      </c>
      <c r="Q297" s="23"/>
      <c r="R297" s="25"/>
      <c r="S297" s="26">
        <f t="shared" si="724"/>
        <v>3</v>
      </c>
      <c r="T297" s="26">
        <f t="shared" si="729"/>
        <v>1</v>
      </c>
      <c r="U297" s="26">
        <f t="shared" si="726"/>
        <v>3</v>
      </c>
      <c r="V297" s="26"/>
      <c r="W297" s="26">
        <f t="shared" si="727"/>
        <v>0</v>
      </c>
      <c r="X297" s="26"/>
      <c r="Y297" s="26">
        <f t="shared" si="728"/>
        <v>3</v>
      </c>
      <c r="Z297" s="60"/>
      <c r="AA297" s="32"/>
      <c r="AB297" s="63"/>
      <c r="AC297" s="28" t="str">
        <f t="shared" si="629"/>
        <v/>
      </c>
      <c r="AD297" s="28"/>
      <c r="AE297" s="28" t="str">
        <f t="shared" si="630"/>
        <v/>
      </c>
      <c r="AF297" s="28"/>
      <c r="AG297" s="28" t="str">
        <f t="shared" si="631"/>
        <v/>
      </c>
      <c r="AH297" s="29"/>
      <c r="AI297" s="30"/>
      <c r="AJ297" s="28"/>
      <c r="AK297" s="28" t="str">
        <f t="shared" si="632"/>
        <v/>
      </c>
      <c r="AL297" s="28"/>
      <c r="AM297" s="28" t="str">
        <f t="shared" si="633"/>
        <v/>
      </c>
      <c r="AN297" s="28"/>
      <c r="AO297" s="28" t="str">
        <f t="shared" si="634"/>
        <v/>
      </c>
      <c r="AP297" s="29"/>
      <c r="AQ297" s="30"/>
      <c r="AR297" s="28"/>
      <c r="AS297" s="28">
        <f t="shared" si="635"/>
        <v>3</v>
      </c>
      <c r="AT297" s="28"/>
      <c r="AU297" s="28">
        <f t="shared" si="636"/>
        <v>0</v>
      </c>
      <c r="AV297" s="28"/>
      <c r="AW297" s="28">
        <f t="shared" si="637"/>
        <v>3</v>
      </c>
      <c r="AX297" s="29"/>
      <c r="AY297" s="30"/>
      <c r="AZ297" s="28"/>
      <c r="BA297" s="28" t="str">
        <f t="shared" si="638"/>
        <v/>
      </c>
      <c r="BB297" s="28"/>
      <c r="BC297" s="28" t="str">
        <f t="shared" si="639"/>
        <v/>
      </c>
      <c r="BD297" s="28"/>
      <c r="BE297" s="28" t="str">
        <f t="shared" si="640"/>
        <v/>
      </c>
      <c r="BF297" s="29"/>
      <c r="BG297" s="30"/>
      <c r="BH297" s="26"/>
      <c r="BI297" s="28" t="str">
        <f t="shared" si="641"/>
        <v/>
      </c>
      <c r="BJ297" s="28"/>
      <c r="BK297" s="28" t="str">
        <f t="shared" si="642"/>
        <v/>
      </c>
      <c r="BL297" s="28"/>
      <c r="BM297" s="28" t="str">
        <f t="shared" si="643"/>
        <v/>
      </c>
      <c r="BN297" s="29"/>
      <c r="BO297" s="30"/>
      <c r="BP297" s="26"/>
      <c r="BQ297" s="28" t="str">
        <f t="shared" si="644"/>
        <v/>
      </c>
      <c r="BR297" s="28"/>
      <c r="BS297" s="28" t="str">
        <f t="shared" si="645"/>
        <v/>
      </c>
      <c r="BT297" s="28"/>
      <c r="BU297" s="28" t="str">
        <f t="shared" si="646"/>
        <v/>
      </c>
      <c r="BV297" s="29"/>
      <c r="BW297" s="30"/>
      <c r="BX297" s="31"/>
      <c r="BY297" s="28">
        <f t="shared" si="647"/>
        <v>3</v>
      </c>
      <c r="BZ297" s="28"/>
      <c r="CA297" s="28">
        <f t="shared" si="648"/>
        <v>0</v>
      </c>
      <c r="CB297" s="28"/>
      <c r="CC297" s="28">
        <f t="shared" si="649"/>
        <v>3</v>
      </c>
      <c r="CD297" s="29"/>
      <c r="CE297" s="25"/>
      <c r="CF297" s="25"/>
      <c r="CG297" s="28" t="str">
        <f t="shared" si="650"/>
        <v/>
      </c>
      <c r="CH297" s="28"/>
      <c r="CI297" s="28" t="str">
        <f t="shared" si="651"/>
        <v/>
      </c>
      <c r="CJ297" s="28"/>
      <c r="CK297" s="28" t="str">
        <f t="shared" si="652"/>
        <v/>
      </c>
      <c r="CL297" s="29"/>
    </row>
    <row r="298" spans="1:90" ht="30.75" customHeight="1" x14ac:dyDescent="0.25">
      <c r="A298" s="20"/>
      <c r="B298" s="20" t="s">
        <v>36</v>
      </c>
      <c r="C298" s="21" t="str">
        <f t="shared" si="722"/>
        <v>8 - LES ESPACES ET EQUIPEMENTS COMMUNS : SANITAIRES, SALLES COMMUNES, EQUIPEMENTS ET ACTVITES LUDIQUES</v>
      </c>
      <c r="D298" s="5" t="str">
        <f>J$294</f>
        <v>Les équipements ludiques</v>
      </c>
      <c r="E298" s="20"/>
      <c r="F298" s="15"/>
      <c r="G298" s="20">
        <f>IF(H298="Information et Communication",1,IF(H298="Savoir-faire Savoir-être",2,IF(H298="Confort et hygiène",3,IF(H298="Qualité de la prestation",5,IF(H298="Développement Durable",4)))))</f>
        <v>1</v>
      </c>
      <c r="H298" s="5" t="s">
        <v>29</v>
      </c>
      <c r="I298" s="23">
        <f>IF(G298&lt;&gt;"",MAX(I$1:I297)+1,"")</f>
        <v>246</v>
      </c>
      <c r="J298" s="247" t="s">
        <v>338</v>
      </c>
      <c r="K298" s="248">
        <v>1</v>
      </c>
      <c r="L298" s="249" t="s">
        <v>30</v>
      </c>
      <c r="M298" s="250"/>
      <c r="N298" s="251" t="str">
        <f t="shared" si="723"/>
        <v/>
      </c>
      <c r="O298" s="247" t="s">
        <v>339</v>
      </c>
      <c r="P298" s="348" t="s">
        <v>37</v>
      </c>
      <c r="Q298" s="23" t="s">
        <v>335</v>
      </c>
      <c r="R298" s="23"/>
      <c r="S298" s="26">
        <f>K298</f>
        <v>1</v>
      </c>
      <c r="T298" s="26">
        <f>IF(L298="OUI",1,IF(L298="NON",0,IF(L298="Non Mesuré","",0)))</f>
        <v>1</v>
      </c>
      <c r="U298" s="26">
        <f>IF(L298&lt;&gt;"Non Mesuré",S298*T298,"")</f>
        <v>1</v>
      </c>
      <c r="V298" s="26"/>
      <c r="W298" s="26">
        <f>IF(L298="Non Mesuré",S298,0)</f>
        <v>0</v>
      </c>
      <c r="X298" s="26"/>
      <c r="Y298" s="26">
        <f>S298-W298</f>
        <v>1</v>
      </c>
      <c r="Z298" s="60"/>
      <c r="AA298" s="32"/>
      <c r="AB298" s="63"/>
      <c r="AC298" s="28">
        <f t="shared" si="629"/>
        <v>1</v>
      </c>
      <c r="AD298" s="28"/>
      <c r="AE298" s="28">
        <f t="shared" si="630"/>
        <v>0</v>
      </c>
      <c r="AF298" s="28"/>
      <c r="AG298" s="28">
        <f t="shared" si="631"/>
        <v>1</v>
      </c>
      <c r="AH298" s="29"/>
      <c r="AI298" s="30"/>
      <c r="AJ298" s="28"/>
      <c r="AK298" s="28" t="str">
        <f t="shared" si="632"/>
        <v/>
      </c>
      <c r="AL298" s="28"/>
      <c r="AM298" s="28" t="str">
        <f t="shared" si="633"/>
        <v/>
      </c>
      <c r="AN298" s="28"/>
      <c r="AO298" s="28" t="str">
        <f t="shared" si="634"/>
        <v/>
      </c>
      <c r="AP298" s="29"/>
      <c r="AQ298" s="30"/>
      <c r="AR298" s="28"/>
      <c r="AS298" s="28" t="str">
        <f t="shared" si="635"/>
        <v/>
      </c>
      <c r="AT298" s="28"/>
      <c r="AU298" s="28" t="str">
        <f t="shared" si="636"/>
        <v/>
      </c>
      <c r="AV298" s="28"/>
      <c r="AW298" s="28" t="str">
        <f t="shared" si="637"/>
        <v/>
      </c>
      <c r="AX298" s="29"/>
      <c r="AY298" s="30"/>
      <c r="AZ298" s="28"/>
      <c r="BA298" s="28" t="str">
        <f t="shared" si="638"/>
        <v/>
      </c>
      <c r="BB298" s="28"/>
      <c r="BC298" s="28" t="str">
        <f t="shared" si="639"/>
        <v/>
      </c>
      <c r="BD298" s="28"/>
      <c r="BE298" s="28" t="str">
        <f t="shared" si="640"/>
        <v/>
      </c>
      <c r="BF298" s="29"/>
      <c r="BG298" s="30"/>
      <c r="BH298" s="26"/>
      <c r="BI298" s="28" t="str">
        <f t="shared" si="641"/>
        <v/>
      </c>
      <c r="BJ298" s="28"/>
      <c r="BK298" s="28" t="str">
        <f t="shared" si="642"/>
        <v/>
      </c>
      <c r="BL298" s="28"/>
      <c r="BM298" s="28" t="str">
        <f t="shared" si="643"/>
        <v/>
      </c>
      <c r="BN298" s="29"/>
      <c r="BO298" s="30"/>
      <c r="BP298" s="26"/>
      <c r="BQ298" s="28" t="str">
        <f t="shared" si="644"/>
        <v/>
      </c>
      <c r="BR298" s="28"/>
      <c r="BS298" s="28" t="str">
        <f t="shared" si="645"/>
        <v/>
      </c>
      <c r="BT298" s="28"/>
      <c r="BU298" s="28" t="str">
        <f t="shared" si="646"/>
        <v/>
      </c>
      <c r="BV298" s="29"/>
      <c r="BW298" s="30"/>
      <c r="BX298" s="31"/>
      <c r="BY298" s="28" t="str">
        <f t="shared" si="647"/>
        <v/>
      </c>
      <c r="BZ298" s="28"/>
      <c r="CA298" s="28" t="str">
        <f t="shared" si="648"/>
        <v/>
      </c>
      <c r="CB298" s="28"/>
      <c r="CC298" s="28" t="str">
        <f t="shared" si="649"/>
        <v/>
      </c>
      <c r="CD298" s="29"/>
      <c r="CE298" s="25"/>
      <c r="CF298" s="25"/>
      <c r="CG298" s="28" t="str">
        <f t="shared" si="650"/>
        <v/>
      </c>
      <c r="CH298" s="28"/>
      <c r="CI298" s="28" t="str">
        <f t="shared" si="651"/>
        <v/>
      </c>
      <c r="CJ298" s="28"/>
      <c r="CK298" s="28" t="str">
        <f t="shared" si="652"/>
        <v/>
      </c>
      <c r="CL298" s="29"/>
    </row>
    <row r="299" spans="1:90" s="238" customFormat="1" ht="27" customHeight="1" x14ac:dyDescent="0.25">
      <c r="A299" s="20"/>
      <c r="B299" s="20" t="s">
        <v>28</v>
      </c>
      <c r="C299" s="21" t="str">
        <f t="shared" si="722"/>
        <v>8 - LES ESPACES ET EQUIPEMENTS COMMUNS : SANITAIRES, SALLES COMMUNES, EQUIPEMENTS ET ACTVITES LUDIQUES</v>
      </c>
      <c r="D299" s="5" t="str">
        <f t="shared" ref="D299:D305" si="730">J$299</f>
        <v>Les animations</v>
      </c>
      <c r="E299" s="20"/>
      <c r="F299" s="15"/>
      <c r="G299" s="20"/>
      <c r="H299" s="5"/>
      <c r="I299" s="67" t="str">
        <f>IF(G299&lt;&gt;"",MAX(I$1:I298)+1,"")</f>
        <v/>
      </c>
      <c r="J299" s="71" t="s">
        <v>340</v>
      </c>
      <c r="K299" s="307"/>
      <c r="L299" s="33"/>
      <c r="M299" s="375"/>
      <c r="N299" s="24" t="str">
        <f t="shared" si="723"/>
        <v/>
      </c>
      <c r="O299" s="65" t="s">
        <v>742</v>
      </c>
      <c r="P299" s="353"/>
      <c r="Q299" s="67"/>
      <c r="R299" s="67"/>
      <c r="S299" s="34"/>
      <c r="T299" s="34"/>
      <c r="U299" s="34"/>
      <c r="V299" s="34"/>
      <c r="W299" s="34"/>
      <c r="X299" s="34"/>
      <c r="Y299" s="34"/>
      <c r="Z299" s="62"/>
      <c r="AA299" s="35"/>
      <c r="AB299" s="61"/>
      <c r="AC299" s="39" t="str">
        <f t="shared" si="629"/>
        <v/>
      </c>
      <c r="AD299" s="39"/>
      <c r="AE299" s="39" t="str">
        <f t="shared" si="630"/>
        <v/>
      </c>
      <c r="AF299" s="39"/>
      <c r="AG299" s="39" t="str">
        <f t="shared" si="631"/>
        <v/>
      </c>
      <c r="AH299" s="37"/>
      <c r="AI299" s="38"/>
      <c r="AJ299" s="39"/>
      <c r="AK299" s="39" t="str">
        <f t="shared" si="632"/>
        <v/>
      </c>
      <c r="AL299" s="39"/>
      <c r="AM299" s="39" t="str">
        <f t="shared" si="633"/>
        <v/>
      </c>
      <c r="AN299" s="39"/>
      <c r="AO299" s="39" t="str">
        <f t="shared" si="634"/>
        <v/>
      </c>
      <c r="AP299" s="37"/>
      <c r="AQ299" s="38"/>
      <c r="AR299" s="39"/>
      <c r="AS299" s="39" t="str">
        <f t="shared" si="635"/>
        <v/>
      </c>
      <c r="AT299" s="39"/>
      <c r="AU299" s="39" t="str">
        <f t="shared" si="636"/>
        <v/>
      </c>
      <c r="AV299" s="39"/>
      <c r="AW299" s="39" t="str">
        <f t="shared" si="637"/>
        <v/>
      </c>
      <c r="AX299" s="37"/>
      <c r="AY299" s="38"/>
      <c r="AZ299" s="39"/>
      <c r="BA299" s="39" t="str">
        <f t="shared" si="638"/>
        <v/>
      </c>
      <c r="BB299" s="39"/>
      <c r="BC299" s="39" t="str">
        <f t="shared" si="639"/>
        <v/>
      </c>
      <c r="BD299" s="39"/>
      <c r="BE299" s="39" t="str">
        <f t="shared" si="640"/>
        <v/>
      </c>
      <c r="BF299" s="37"/>
      <c r="BG299" s="38"/>
      <c r="BH299" s="34"/>
      <c r="BI299" s="39" t="str">
        <f t="shared" si="641"/>
        <v/>
      </c>
      <c r="BJ299" s="39"/>
      <c r="BK299" s="39" t="str">
        <f t="shared" si="642"/>
        <v/>
      </c>
      <c r="BL299" s="39"/>
      <c r="BM299" s="39" t="str">
        <f t="shared" si="643"/>
        <v/>
      </c>
      <c r="BN299" s="37"/>
      <c r="BO299" s="38"/>
      <c r="BP299" s="34"/>
      <c r="BQ299" s="39" t="str">
        <f t="shared" si="644"/>
        <v/>
      </c>
      <c r="BR299" s="39"/>
      <c r="BS299" s="39" t="str">
        <f t="shared" si="645"/>
        <v/>
      </c>
      <c r="BT299" s="39"/>
      <c r="BU299" s="39" t="str">
        <f t="shared" si="646"/>
        <v/>
      </c>
      <c r="BV299" s="37"/>
      <c r="BW299" s="38"/>
      <c r="BX299" s="40"/>
      <c r="BY299" s="39" t="str">
        <f t="shared" si="647"/>
        <v/>
      </c>
      <c r="BZ299" s="39"/>
      <c r="CA299" s="39" t="str">
        <f t="shared" si="648"/>
        <v/>
      </c>
      <c r="CB299" s="39"/>
      <c r="CC299" s="39" t="str">
        <f t="shared" si="649"/>
        <v/>
      </c>
      <c r="CD299" s="37"/>
      <c r="CE299" s="41"/>
      <c r="CF299" s="41"/>
      <c r="CG299" s="39" t="str">
        <f t="shared" si="650"/>
        <v/>
      </c>
      <c r="CH299" s="39"/>
      <c r="CI299" s="39" t="str">
        <f t="shared" si="651"/>
        <v/>
      </c>
      <c r="CJ299" s="39"/>
      <c r="CK299" s="39" t="str">
        <f t="shared" si="652"/>
        <v/>
      </c>
      <c r="CL299" s="37"/>
    </row>
    <row r="300" spans="1:90" ht="30" customHeight="1" x14ac:dyDescent="0.25">
      <c r="A300" s="20"/>
      <c r="B300" s="20" t="s">
        <v>36</v>
      </c>
      <c r="C300" s="21" t="str">
        <f t="shared" si="722"/>
        <v>8 - LES ESPACES ET EQUIPEMENTS COMMUNS : SANITAIRES, SALLES COMMUNES, EQUIPEMENTS ET ACTVITES LUDIQUES</v>
      </c>
      <c r="D300" s="5" t="str">
        <f t="shared" si="730"/>
        <v>Les animations</v>
      </c>
      <c r="E300" s="20"/>
      <c r="F300" s="15"/>
      <c r="G300" s="20">
        <f t="shared" ref="G300:G305" si="731">IF(H300="Information et Communication",1,IF(H300="Savoir-faire Savoir-être",2,IF(H300="Confort et hygiène",3,IF(H300="Qualité de la prestation",5,IF(H300="Développement Durable",4)))))</f>
        <v>1</v>
      </c>
      <c r="H300" s="5" t="s">
        <v>29</v>
      </c>
      <c r="I300" s="23">
        <f>IF(G300&lt;&gt;"",MAX(I$1:I299)+1,"")</f>
        <v>247</v>
      </c>
      <c r="J300" s="242" t="s">
        <v>341</v>
      </c>
      <c r="K300" s="243">
        <v>1</v>
      </c>
      <c r="L300" s="244" t="s">
        <v>30</v>
      </c>
      <c r="M300" s="245"/>
      <c r="N300" s="246" t="str">
        <f t="shared" si="723"/>
        <v/>
      </c>
      <c r="O300" s="242" t="s">
        <v>342</v>
      </c>
      <c r="P300" s="348" t="s">
        <v>37</v>
      </c>
      <c r="Q300" s="23"/>
      <c r="R300" s="25"/>
      <c r="S300" s="26">
        <f t="shared" ref="S300:S305" si="732">K300</f>
        <v>1</v>
      </c>
      <c r="T300" s="26">
        <f t="shared" ref="T300:T305" si="733">IF(L300="OUI",1,IF(L300="NON",0,IF(L300="Non Mesuré","",0)))</f>
        <v>1</v>
      </c>
      <c r="U300" s="26">
        <f t="shared" ref="U300:U305" si="734">IF(L300&lt;&gt;"Non Mesuré",S300*T300,"")</f>
        <v>1</v>
      </c>
      <c r="V300" s="26"/>
      <c r="W300" s="26">
        <f t="shared" ref="W300:W305" si="735">IF(L300="Non Mesuré",S300,0)</f>
        <v>0</v>
      </c>
      <c r="X300" s="26"/>
      <c r="Y300" s="26">
        <f t="shared" ref="Y300:Y305" si="736">S300-W300</f>
        <v>1</v>
      </c>
      <c r="Z300" s="60"/>
      <c r="AA300" s="32"/>
      <c r="AB300" s="63"/>
      <c r="AC300" s="28">
        <f t="shared" si="629"/>
        <v>1</v>
      </c>
      <c r="AD300" s="28"/>
      <c r="AE300" s="28">
        <f t="shared" si="630"/>
        <v>0</v>
      </c>
      <c r="AF300" s="28"/>
      <c r="AG300" s="28">
        <f t="shared" si="631"/>
        <v>1</v>
      </c>
      <c r="AH300" s="29"/>
      <c r="AI300" s="30"/>
      <c r="AJ300" s="28"/>
      <c r="AK300" s="28" t="str">
        <f t="shared" si="632"/>
        <v/>
      </c>
      <c r="AL300" s="28"/>
      <c r="AM300" s="28" t="str">
        <f t="shared" si="633"/>
        <v/>
      </c>
      <c r="AN300" s="28"/>
      <c r="AO300" s="28" t="str">
        <f t="shared" si="634"/>
        <v/>
      </c>
      <c r="AP300" s="29"/>
      <c r="AQ300" s="30"/>
      <c r="AR300" s="28"/>
      <c r="AS300" s="28" t="str">
        <f t="shared" si="635"/>
        <v/>
      </c>
      <c r="AT300" s="28"/>
      <c r="AU300" s="28" t="str">
        <f t="shared" si="636"/>
        <v/>
      </c>
      <c r="AV300" s="28"/>
      <c r="AW300" s="28" t="str">
        <f t="shared" si="637"/>
        <v/>
      </c>
      <c r="AX300" s="29"/>
      <c r="AY300" s="30"/>
      <c r="AZ300" s="28"/>
      <c r="BA300" s="28" t="str">
        <f t="shared" si="638"/>
        <v/>
      </c>
      <c r="BB300" s="28"/>
      <c r="BC300" s="28" t="str">
        <f t="shared" si="639"/>
        <v/>
      </c>
      <c r="BD300" s="28"/>
      <c r="BE300" s="28" t="str">
        <f t="shared" si="640"/>
        <v/>
      </c>
      <c r="BF300" s="29"/>
      <c r="BG300" s="30"/>
      <c r="BH300" s="26"/>
      <c r="BI300" s="28" t="str">
        <f t="shared" si="641"/>
        <v/>
      </c>
      <c r="BJ300" s="28"/>
      <c r="BK300" s="28" t="str">
        <f t="shared" si="642"/>
        <v/>
      </c>
      <c r="BL300" s="28"/>
      <c r="BM300" s="28" t="str">
        <f t="shared" si="643"/>
        <v/>
      </c>
      <c r="BN300" s="29"/>
      <c r="BO300" s="30"/>
      <c r="BP300" s="26"/>
      <c r="BQ300" s="28" t="str">
        <f t="shared" si="644"/>
        <v/>
      </c>
      <c r="BR300" s="28"/>
      <c r="BS300" s="28" t="str">
        <f t="shared" si="645"/>
        <v/>
      </c>
      <c r="BT300" s="28"/>
      <c r="BU300" s="28" t="str">
        <f t="shared" si="646"/>
        <v/>
      </c>
      <c r="BV300" s="29"/>
      <c r="BW300" s="30"/>
      <c r="BX300" s="31"/>
      <c r="BY300" s="28" t="str">
        <f t="shared" si="647"/>
        <v/>
      </c>
      <c r="BZ300" s="28"/>
      <c r="CA300" s="28" t="str">
        <f t="shared" si="648"/>
        <v/>
      </c>
      <c r="CB300" s="28"/>
      <c r="CC300" s="28" t="str">
        <f t="shared" si="649"/>
        <v/>
      </c>
      <c r="CD300" s="29"/>
      <c r="CE300" s="25"/>
      <c r="CF300" s="25"/>
      <c r="CG300" s="28" t="str">
        <f t="shared" si="650"/>
        <v/>
      </c>
      <c r="CH300" s="28"/>
      <c r="CI300" s="28" t="str">
        <f t="shared" si="651"/>
        <v/>
      </c>
      <c r="CJ300" s="28"/>
      <c r="CK300" s="28" t="str">
        <f t="shared" si="652"/>
        <v/>
      </c>
      <c r="CL300" s="29"/>
    </row>
    <row r="301" spans="1:90" ht="19.5" customHeight="1" x14ac:dyDescent="0.25">
      <c r="A301" s="2"/>
      <c r="B301" s="2" t="s">
        <v>28</v>
      </c>
      <c r="C301" s="21" t="str">
        <f t="shared" si="722"/>
        <v>8 - LES ESPACES ET EQUIPEMENTS COMMUNS : SANITAIRES, SALLES COMMUNES, EQUIPEMENTS ET ACTVITES LUDIQUES</v>
      </c>
      <c r="D301" s="5" t="str">
        <f t="shared" si="730"/>
        <v>Les animations</v>
      </c>
      <c r="E301" s="2"/>
      <c r="F301" s="15"/>
      <c r="G301" s="20">
        <f t="shared" si="731"/>
        <v>5</v>
      </c>
      <c r="H301" s="13" t="s">
        <v>130</v>
      </c>
      <c r="I301" s="23">
        <f>IF(G301&lt;&gt;"",MAX(I$1:I300)+1,"")</f>
        <v>248</v>
      </c>
      <c r="J301" s="252" t="s">
        <v>343</v>
      </c>
      <c r="K301" s="253">
        <v>3</v>
      </c>
      <c r="L301" s="254" t="s">
        <v>30</v>
      </c>
      <c r="M301" s="255"/>
      <c r="N301" s="256" t="str">
        <f t="shared" si="723"/>
        <v/>
      </c>
      <c r="O301" s="252"/>
      <c r="P301" s="348" t="s">
        <v>37</v>
      </c>
      <c r="Q301" s="67"/>
      <c r="R301" s="41"/>
      <c r="S301" s="26">
        <f t="shared" si="732"/>
        <v>3</v>
      </c>
      <c r="T301" s="26">
        <f t="shared" si="733"/>
        <v>1</v>
      </c>
      <c r="U301" s="26">
        <f t="shared" si="734"/>
        <v>3</v>
      </c>
      <c r="V301" s="26"/>
      <c r="W301" s="26">
        <f t="shared" si="735"/>
        <v>0</v>
      </c>
      <c r="X301" s="26"/>
      <c r="Y301" s="26">
        <f t="shared" si="736"/>
        <v>3</v>
      </c>
      <c r="Z301" s="62"/>
      <c r="AA301" s="35"/>
      <c r="AB301" s="61"/>
      <c r="AC301" s="28" t="str">
        <f t="shared" si="629"/>
        <v/>
      </c>
      <c r="AD301" s="28"/>
      <c r="AE301" s="28" t="str">
        <f t="shared" si="630"/>
        <v/>
      </c>
      <c r="AF301" s="28"/>
      <c r="AG301" s="28" t="str">
        <f t="shared" si="631"/>
        <v/>
      </c>
      <c r="AH301" s="29"/>
      <c r="AI301" s="30"/>
      <c r="AJ301" s="28"/>
      <c r="AK301" s="28" t="str">
        <f t="shared" si="632"/>
        <v/>
      </c>
      <c r="AL301" s="28"/>
      <c r="AM301" s="28" t="str">
        <f t="shared" si="633"/>
        <v/>
      </c>
      <c r="AN301" s="28"/>
      <c r="AO301" s="28" t="str">
        <f t="shared" si="634"/>
        <v/>
      </c>
      <c r="AP301" s="29"/>
      <c r="AQ301" s="30"/>
      <c r="AR301" s="28"/>
      <c r="AS301" s="28" t="str">
        <f t="shared" si="635"/>
        <v/>
      </c>
      <c r="AT301" s="28"/>
      <c r="AU301" s="28" t="str">
        <f t="shared" si="636"/>
        <v/>
      </c>
      <c r="AV301" s="28"/>
      <c r="AW301" s="28" t="str">
        <f t="shared" si="637"/>
        <v/>
      </c>
      <c r="AX301" s="29"/>
      <c r="AY301" s="30"/>
      <c r="AZ301" s="28"/>
      <c r="BA301" s="28" t="str">
        <f t="shared" si="638"/>
        <v/>
      </c>
      <c r="BB301" s="28"/>
      <c r="BC301" s="28" t="str">
        <f t="shared" si="639"/>
        <v/>
      </c>
      <c r="BD301" s="28"/>
      <c r="BE301" s="28" t="str">
        <f t="shared" si="640"/>
        <v/>
      </c>
      <c r="BF301" s="29"/>
      <c r="BG301" s="30"/>
      <c r="BH301" s="26"/>
      <c r="BI301" s="28">
        <f t="shared" si="641"/>
        <v>3</v>
      </c>
      <c r="BJ301" s="28"/>
      <c r="BK301" s="28">
        <f t="shared" si="642"/>
        <v>0</v>
      </c>
      <c r="BL301" s="28"/>
      <c r="BM301" s="28">
        <f t="shared" si="643"/>
        <v>3</v>
      </c>
      <c r="BN301" s="29"/>
      <c r="BO301" s="30"/>
      <c r="BP301" s="26"/>
      <c r="BQ301" s="28" t="str">
        <f t="shared" si="644"/>
        <v/>
      </c>
      <c r="BR301" s="28"/>
      <c r="BS301" s="28" t="str">
        <f t="shared" si="645"/>
        <v/>
      </c>
      <c r="BT301" s="28"/>
      <c r="BU301" s="28" t="str">
        <f t="shared" si="646"/>
        <v/>
      </c>
      <c r="BV301" s="29"/>
      <c r="BW301" s="30"/>
      <c r="BX301" s="31"/>
      <c r="BY301" s="28" t="str">
        <f t="shared" si="647"/>
        <v/>
      </c>
      <c r="BZ301" s="28"/>
      <c r="CA301" s="28" t="str">
        <f t="shared" si="648"/>
        <v/>
      </c>
      <c r="CB301" s="28"/>
      <c r="CC301" s="28" t="str">
        <f t="shared" si="649"/>
        <v/>
      </c>
      <c r="CD301" s="29"/>
      <c r="CE301" s="25"/>
      <c r="CF301" s="25"/>
      <c r="CG301" s="28" t="str">
        <f t="shared" si="650"/>
        <v/>
      </c>
      <c r="CH301" s="28"/>
      <c r="CI301" s="28" t="str">
        <f t="shared" si="651"/>
        <v/>
      </c>
      <c r="CJ301" s="28"/>
      <c r="CK301" s="28" t="str">
        <f t="shared" si="652"/>
        <v/>
      </c>
      <c r="CL301" s="29"/>
    </row>
    <row r="302" spans="1:90" ht="19.5" customHeight="1" x14ac:dyDescent="0.25">
      <c r="A302" s="20"/>
      <c r="B302" s="2" t="s">
        <v>28</v>
      </c>
      <c r="C302" s="21" t="str">
        <f t="shared" si="722"/>
        <v>8 - LES ESPACES ET EQUIPEMENTS COMMUNS : SANITAIRES, SALLES COMMUNES, EQUIPEMENTS ET ACTVITES LUDIQUES</v>
      </c>
      <c r="D302" s="5" t="str">
        <f t="shared" si="730"/>
        <v>Les animations</v>
      </c>
      <c r="E302" s="20"/>
      <c r="F302" s="15"/>
      <c r="G302" s="20">
        <f t="shared" si="731"/>
        <v>5</v>
      </c>
      <c r="H302" s="5" t="s">
        <v>130</v>
      </c>
      <c r="I302" s="23">
        <f>IF(G302&lt;&gt;"",MAX(I$1:I301)+1,"")</f>
        <v>249</v>
      </c>
      <c r="J302" s="252" t="s">
        <v>344</v>
      </c>
      <c r="K302" s="253">
        <v>3</v>
      </c>
      <c r="L302" s="254" t="s">
        <v>30</v>
      </c>
      <c r="M302" s="255"/>
      <c r="N302" s="256" t="str">
        <f t="shared" si="723"/>
        <v/>
      </c>
      <c r="O302" s="252" t="s">
        <v>345</v>
      </c>
      <c r="P302" s="348" t="s">
        <v>37</v>
      </c>
      <c r="Q302" s="23" t="s">
        <v>335</v>
      </c>
      <c r="R302" s="46"/>
      <c r="S302" s="26">
        <f t="shared" si="732"/>
        <v>3</v>
      </c>
      <c r="T302" s="26">
        <f t="shared" si="733"/>
        <v>1</v>
      </c>
      <c r="U302" s="26">
        <f t="shared" si="734"/>
        <v>3</v>
      </c>
      <c r="V302" s="26"/>
      <c r="W302" s="26">
        <f t="shared" si="735"/>
        <v>0</v>
      </c>
      <c r="X302" s="26"/>
      <c r="Y302" s="26">
        <f t="shared" si="736"/>
        <v>3</v>
      </c>
      <c r="Z302" s="60"/>
      <c r="AA302" s="32"/>
      <c r="AB302" s="63"/>
      <c r="AC302" s="28" t="str">
        <f t="shared" si="629"/>
        <v/>
      </c>
      <c r="AD302" s="28"/>
      <c r="AE302" s="28" t="str">
        <f t="shared" si="630"/>
        <v/>
      </c>
      <c r="AF302" s="28"/>
      <c r="AG302" s="28" t="str">
        <f t="shared" si="631"/>
        <v/>
      </c>
      <c r="AH302" s="29"/>
      <c r="AI302" s="30"/>
      <c r="AJ302" s="28"/>
      <c r="AK302" s="28" t="str">
        <f t="shared" si="632"/>
        <v/>
      </c>
      <c r="AL302" s="28"/>
      <c r="AM302" s="28" t="str">
        <f t="shared" si="633"/>
        <v/>
      </c>
      <c r="AN302" s="28"/>
      <c r="AO302" s="28" t="str">
        <f t="shared" si="634"/>
        <v/>
      </c>
      <c r="AP302" s="29"/>
      <c r="AQ302" s="30"/>
      <c r="AR302" s="28"/>
      <c r="AS302" s="28" t="str">
        <f t="shared" si="635"/>
        <v/>
      </c>
      <c r="AT302" s="28"/>
      <c r="AU302" s="28" t="str">
        <f t="shared" si="636"/>
        <v/>
      </c>
      <c r="AV302" s="28"/>
      <c r="AW302" s="28" t="str">
        <f t="shared" si="637"/>
        <v/>
      </c>
      <c r="AX302" s="29"/>
      <c r="AY302" s="30"/>
      <c r="AZ302" s="28"/>
      <c r="BA302" s="28" t="str">
        <f t="shared" si="638"/>
        <v/>
      </c>
      <c r="BB302" s="28"/>
      <c r="BC302" s="28" t="str">
        <f t="shared" si="639"/>
        <v/>
      </c>
      <c r="BD302" s="28"/>
      <c r="BE302" s="28" t="str">
        <f t="shared" si="640"/>
        <v/>
      </c>
      <c r="BF302" s="29"/>
      <c r="BG302" s="30"/>
      <c r="BH302" s="26"/>
      <c r="BI302" s="28">
        <f t="shared" si="641"/>
        <v>3</v>
      </c>
      <c r="BJ302" s="28"/>
      <c r="BK302" s="28">
        <f t="shared" si="642"/>
        <v>0</v>
      </c>
      <c r="BL302" s="28"/>
      <c r="BM302" s="28">
        <f t="shared" si="643"/>
        <v>3</v>
      </c>
      <c r="BN302" s="29"/>
      <c r="BO302" s="30"/>
      <c r="BP302" s="26"/>
      <c r="BQ302" s="28" t="str">
        <f t="shared" si="644"/>
        <v/>
      </c>
      <c r="BR302" s="28"/>
      <c r="BS302" s="28" t="str">
        <f t="shared" si="645"/>
        <v/>
      </c>
      <c r="BT302" s="28"/>
      <c r="BU302" s="28" t="str">
        <f t="shared" si="646"/>
        <v/>
      </c>
      <c r="BV302" s="29"/>
      <c r="BW302" s="30"/>
      <c r="BX302" s="31"/>
      <c r="BY302" s="28" t="str">
        <f t="shared" si="647"/>
        <v/>
      </c>
      <c r="BZ302" s="28"/>
      <c r="CA302" s="28" t="str">
        <f t="shared" si="648"/>
        <v/>
      </c>
      <c r="CB302" s="28"/>
      <c r="CC302" s="28" t="str">
        <f t="shared" si="649"/>
        <v/>
      </c>
      <c r="CD302" s="29"/>
      <c r="CE302" s="25"/>
      <c r="CF302" s="25"/>
      <c r="CG302" s="28" t="str">
        <f t="shared" si="650"/>
        <v/>
      </c>
      <c r="CH302" s="28"/>
      <c r="CI302" s="28" t="str">
        <f t="shared" si="651"/>
        <v/>
      </c>
      <c r="CJ302" s="28"/>
      <c r="CK302" s="28" t="str">
        <f t="shared" si="652"/>
        <v/>
      </c>
      <c r="CL302" s="29"/>
    </row>
    <row r="303" spans="1:90" ht="19.5" customHeight="1" x14ac:dyDescent="0.25">
      <c r="A303" s="20"/>
      <c r="B303" s="2" t="s">
        <v>28</v>
      </c>
      <c r="C303" s="21" t="str">
        <f t="shared" si="722"/>
        <v>8 - LES ESPACES ET EQUIPEMENTS COMMUNS : SANITAIRES, SALLES COMMUNES, EQUIPEMENTS ET ACTVITES LUDIQUES</v>
      </c>
      <c r="D303" s="5" t="str">
        <f t="shared" si="730"/>
        <v>Les animations</v>
      </c>
      <c r="E303" s="20"/>
      <c r="F303" s="15"/>
      <c r="G303" s="20">
        <f t="shared" si="731"/>
        <v>5</v>
      </c>
      <c r="H303" s="5" t="s">
        <v>130</v>
      </c>
      <c r="I303" s="23">
        <f>IF(G303&lt;&gt;"",MAX(I$1:I302)+1,"")</f>
        <v>250</v>
      </c>
      <c r="J303" s="252" t="s">
        <v>346</v>
      </c>
      <c r="K303" s="253">
        <v>3</v>
      </c>
      <c r="L303" s="254" t="s">
        <v>30</v>
      </c>
      <c r="M303" s="255"/>
      <c r="N303" s="256" t="str">
        <f t="shared" si="723"/>
        <v/>
      </c>
      <c r="O303" s="252"/>
      <c r="P303" s="348" t="s">
        <v>37</v>
      </c>
      <c r="Q303" s="23"/>
      <c r="R303" s="46"/>
      <c r="S303" s="26">
        <f t="shared" si="732"/>
        <v>3</v>
      </c>
      <c r="T303" s="26">
        <f t="shared" si="733"/>
        <v>1</v>
      </c>
      <c r="U303" s="26">
        <f t="shared" si="734"/>
        <v>3</v>
      </c>
      <c r="V303" s="26"/>
      <c r="W303" s="26">
        <f t="shared" si="735"/>
        <v>0</v>
      </c>
      <c r="X303" s="26"/>
      <c r="Y303" s="26">
        <f t="shared" si="736"/>
        <v>3</v>
      </c>
      <c r="Z303" s="60"/>
      <c r="AA303" s="32"/>
      <c r="AB303" s="63"/>
      <c r="AC303" s="28" t="str">
        <f t="shared" si="629"/>
        <v/>
      </c>
      <c r="AD303" s="28"/>
      <c r="AE303" s="28" t="str">
        <f t="shared" si="630"/>
        <v/>
      </c>
      <c r="AF303" s="28"/>
      <c r="AG303" s="28" t="str">
        <f t="shared" si="631"/>
        <v/>
      </c>
      <c r="AH303" s="29"/>
      <c r="AI303" s="30"/>
      <c r="AJ303" s="28"/>
      <c r="AK303" s="28" t="str">
        <f t="shared" si="632"/>
        <v/>
      </c>
      <c r="AL303" s="28"/>
      <c r="AM303" s="28" t="str">
        <f t="shared" si="633"/>
        <v/>
      </c>
      <c r="AN303" s="28"/>
      <c r="AO303" s="28" t="str">
        <f t="shared" si="634"/>
        <v/>
      </c>
      <c r="AP303" s="29"/>
      <c r="AQ303" s="30"/>
      <c r="AR303" s="28"/>
      <c r="AS303" s="28" t="str">
        <f t="shared" si="635"/>
        <v/>
      </c>
      <c r="AT303" s="28"/>
      <c r="AU303" s="28" t="str">
        <f t="shared" si="636"/>
        <v/>
      </c>
      <c r="AV303" s="28"/>
      <c r="AW303" s="28" t="str">
        <f t="shared" si="637"/>
        <v/>
      </c>
      <c r="AX303" s="29"/>
      <c r="AY303" s="30"/>
      <c r="AZ303" s="28"/>
      <c r="BA303" s="28" t="str">
        <f t="shared" si="638"/>
        <v/>
      </c>
      <c r="BB303" s="28"/>
      <c r="BC303" s="28" t="str">
        <f t="shared" si="639"/>
        <v/>
      </c>
      <c r="BD303" s="28"/>
      <c r="BE303" s="28" t="str">
        <f t="shared" si="640"/>
        <v/>
      </c>
      <c r="BF303" s="29"/>
      <c r="BG303" s="30"/>
      <c r="BH303" s="26"/>
      <c r="BI303" s="28">
        <f t="shared" si="641"/>
        <v>3</v>
      </c>
      <c r="BJ303" s="28"/>
      <c r="BK303" s="28">
        <f t="shared" si="642"/>
        <v>0</v>
      </c>
      <c r="BL303" s="28"/>
      <c r="BM303" s="28">
        <f t="shared" si="643"/>
        <v>3</v>
      </c>
      <c r="BN303" s="29"/>
      <c r="BO303" s="30"/>
      <c r="BP303" s="26"/>
      <c r="BQ303" s="28" t="str">
        <f t="shared" si="644"/>
        <v/>
      </c>
      <c r="BR303" s="28"/>
      <c r="BS303" s="28" t="str">
        <f t="shared" si="645"/>
        <v/>
      </c>
      <c r="BT303" s="28"/>
      <c r="BU303" s="28" t="str">
        <f t="shared" si="646"/>
        <v/>
      </c>
      <c r="BV303" s="29"/>
      <c r="BW303" s="30"/>
      <c r="BX303" s="31"/>
      <c r="BY303" s="28" t="str">
        <f t="shared" si="647"/>
        <v/>
      </c>
      <c r="BZ303" s="28"/>
      <c r="CA303" s="28" t="str">
        <f t="shared" si="648"/>
        <v/>
      </c>
      <c r="CB303" s="28"/>
      <c r="CC303" s="28" t="str">
        <f t="shared" si="649"/>
        <v/>
      </c>
      <c r="CD303" s="29"/>
      <c r="CE303" s="25"/>
      <c r="CF303" s="25"/>
      <c r="CG303" s="28" t="str">
        <f t="shared" si="650"/>
        <v/>
      </c>
      <c r="CH303" s="28"/>
      <c r="CI303" s="28" t="str">
        <f t="shared" si="651"/>
        <v/>
      </c>
      <c r="CJ303" s="28"/>
      <c r="CK303" s="28" t="str">
        <f t="shared" si="652"/>
        <v/>
      </c>
      <c r="CL303" s="29"/>
    </row>
    <row r="304" spans="1:90" ht="19.5" customHeight="1" x14ac:dyDescent="0.25">
      <c r="A304" s="20"/>
      <c r="B304" s="2" t="s">
        <v>28</v>
      </c>
      <c r="C304" s="21" t="str">
        <f t="shared" si="722"/>
        <v>8 - LES ESPACES ET EQUIPEMENTS COMMUNS : SANITAIRES, SALLES COMMUNES, EQUIPEMENTS ET ACTVITES LUDIQUES</v>
      </c>
      <c r="D304" s="5" t="str">
        <f t="shared" si="730"/>
        <v>Les animations</v>
      </c>
      <c r="E304" s="20"/>
      <c r="F304" s="15"/>
      <c r="G304" s="20">
        <f t="shared" si="731"/>
        <v>5</v>
      </c>
      <c r="H304" s="5" t="s">
        <v>130</v>
      </c>
      <c r="I304" s="23">
        <f>IF(G304&lt;&gt;"",MAX(I$1:I303)+1,"")</f>
        <v>251</v>
      </c>
      <c r="J304" s="252" t="s">
        <v>347</v>
      </c>
      <c r="K304" s="253">
        <v>1</v>
      </c>
      <c r="L304" s="254" t="s">
        <v>30</v>
      </c>
      <c r="M304" s="255"/>
      <c r="N304" s="256" t="str">
        <f t="shared" si="723"/>
        <v/>
      </c>
      <c r="O304" s="252" t="s">
        <v>348</v>
      </c>
      <c r="P304" s="348" t="s">
        <v>37</v>
      </c>
      <c r="Q304" s="23"/>
      <c r="R304" s="46"/>
      <c r="S304" s="26">
        <f t="shared" si="732"/>
        <v>1</v>
      </c>
      <c r="T304" s="26">
        <f t="shared" si="733"/>
        <v>1</v>
      </c>
      <c r="U304" s="26">
        <f t="shared" si="734"/>
        <v>1</v>
      </c>
      <c r="V304" s="26"/>
      <c r="W304" s="26">
        <f t="shared" si="735"/>
        <v>0</v>
      </c>
      <c r="X304" s="26"/>
      <c r="Y304" s="26">
        <f t="shared" si="736"/>
        <v>1</v>
      </c>
      <c r="Z304" s="60"/>
      <c r="AA304" s="32"/>
      <c r="AB304" s="63"/>
      <c r="AC304" s="28" t="str">
        <f t="shared" si="629"/>
        <v/>
      </c>
      <c r="AD304" s="28"/>
      <c r="AE304" s="28" t="str">
        <f t="shared" si="630"/>
        <v/>
      </c>
      <c r="AF304" s="28"/>
      <c r="AG304" s="28" t="str">
        <f t="shared" si="631"/>
        <v/>
      </c>
      <c r="AH304" s="29"/>
      <c r="AI304" s="30"/>
      <c r="AJ304" s="28"/>
      <c r="AK304" s="28" t="str">
        <f t="shared" si="632"/>
        <v/>
      </c>
      <c r="AL304" s="28"/>
      <c r="AM304" s="28" t="str">
        <f t="shared" si="633"/>
        <v/>
      </c>
      <c r="AN304" s="28"/>
      <c r="AO304" s="28" t="str">
        <f t="shared" si="634"/>
        <v/>
      </c>
      <c r="AP304" s="29"/>
      <c r="AQ304" s="30"/>
      <c r="AR304" s="28"/>
      <c r="AS304" s="28" t="str">
        <f t="shared" si="635"/>
        <v/>
      </c>
      <c r="AT304" s="28"/>
      <c r="AU304" s="28" t="str">
        <f t="shared" si="636"/>
        <v/>
      </c>
      <c r="AV304" s="28"/>
      <c r="AW304" s="28" t="str">
        <f t="shared" si="637"/>
        <v/>
      </c>
      <c r="AX304" s="29"/>
      <c r="AY304" s="30"/>
      <c r="AZ304" s="28"/>
      <c r="BA304" s="28" t="str">
        <f t="shared" si="638"/>
        <v/>
      </c>
      <c r="BB304" s="28"/>
      <c r="BC304" s="28" t="str">
        <f t="shared" si="639"/>
        <v/>
      </c>
      <c r="BD304" s="28"/>
      <c r="BE304" s="28" t="str">
        <f t="shared" si="640"/>
        <v/>
      </c>
      <c r="BF304" s="29"/>
      <c r="BG304" s="30"/>
      <c r="BH304" s="26"/>
      <c r="BI304" s="28">
        <f t="shared" si="641"/>
        <v>1</v>
      </c>
      <c r="BJ304" s="28"/>
      <c r="BK304" s="28">
        <f t="shared" si="642"/>
        <v>0</v>
      </c>
      <c r="BL304" s="28"/>
      <c r="BM304" s="28">
        <f t="shared" si="643"/>
        <v>1</v>
      </c>
      <c r="BN304" s="29"/>
      <c r="BO304" s="30"/>
      <c r="BP304" s="26"/>
      <c r="BQ304" s="28" t="str">
        <f t="shared" si="644"/>
        <v/>
      </c>
      <c r="BR304" s="28"/>
      <c r="BS304" s="28" t="str">
        <f t="shared" si="645"/>
        <v/>
      </c>
      <c r="BT304" s="28"/>
      <c r="BU304" s="28" t="str">
        <f t="shared" si="646"/>
        <v/>
      </c>
      <c r="BV304" s="29"/>
      <c r="BW304" s="30"/>
      <c r="BX304" s="31"/>
      <c r="BY304" s="28" t="str">
        <f t="shared" si="647"/>
        <v/>
      </c>
      <c r="BZ304" s="28"/>
      <c r="CA304" s="28" t="str">
        <f t="shared" si="648"/>
        <v/>
      </c>
      <c r="CB304" s="28"/>
      <c r="CC304" s="28" t="str">
        <f t="shared" si="649"/>
        <v/>
      </c>
      <c r="CD304" s="29"/>
      <c r="CE304" s="25"/>
      <c r="CF304" s="25"/>
      <c r="CG304" s="28" t="str">
        <f t="shared" si="650"/>
        <v/>
      </c>
      <c r="CH304" s="28"/>
      <c r="CI304" s="28" t="str">
        <f t="shared" si="651"/>
        <v/>
      </c>
      <c r="CJ304" s="28"/>
      <c r="CK304" s="28" t="str">
        <f t="shared" si="652"/>
        <v/>
      </c>
      <c r="CL304" s="29"/>
    </row>
    <row r="305" spans="1:90" ht="31.5" customHeight="1" x14ac:dyDescent="0.25">
      <c r="A305" s="20"/>
      <c r="B305" s="2" t="s">
        <v>28</v>
      </c>
      <c r="C305" s="21" t="str">
        <f t="shared" si="722"/>
        <v>8 - LES ESPACES ET EQUIPEMENTS COMMUNS : SANITAIRES, SALLES COMMUNES, EQUIPEMENTS ET ACTVITES LUDIQUES</v>
      </c>
      <c r="D305" s="5" t="str">
        <f t="shared" si="730"/>
        <v>Les animations</v>
      </c>
      <c r="E305" s="20"/>
      <c r="F305" s="15"/>
      <c r="G305" s="20">
        <f t="shared" si="731"/>
        <v>5</v>
      </c>
      <c r="H305" s="5" t="s">
        <v>130</v>
      </c>
      <c r="I305" s="23">
        <f>IF(G305&lt;&gt;"",MAX(I$1:I304)+1,"")</f>
        <v>252</v>
      </c>
      <c r="J305" s="247" t="s">
        <v>717</v>
      </c>
      <c r="K305" s="248">
        <v>1</v>
      </c>
      <c r="L305" s="249" t="s">
        <v>30</v>
      </c>
      <c r="M305" s="250"/>
      <c r="N305" s="251" t="str">
        <f>IF(ISERROR(SEARCH("Pas de NM possible",#REF!)),"","oui")</f>
        <v/>
      </c>
      <c r="O305" s="233"/>
      <c r="P305" s="348" t="s">
        <v>37</v>
      </c>
      <c r="Q305" s="23" t="s">
        <v>335</v>
      </c>
      <c r="R305" s="46"/>
      <c r="S305" s="26">
        <f t="shared" si="732"/>
        <v>1</v>
      </c>
      <c r="T305" s="26">
        <f t="shared" si="733"/>
        <v>1</v>
      </c>
      <c r="U305" s="26">
        <f t="shared" si="734"/>
        <v>1</v>
      </c>
      <c r="V305" s="26"/>
      <c r="W305" s="26">
        <f t="shared" si="735"/>
        <v>0</v>
      </c>
      <c r="X305" s="26"/>
      <c r="Y305" s="26">
        <f t="shared" si="736"/>
        <v>1</v>
      </c>
      <c r="Z305" s="60"/>
      <c r="AA305" s="32"/>
      <c r="AB305" s="63"/>
      <c r="AC305" s="28" t="str">
        <f t="shared" si="629"/>
        <v/>
      </c>
      <c r="AD305" s="28"/>
      <c r="AE305" s="28" t="str">
        <f t="shared" si="630"/>
        <v/>
      </c>
      <c r="AF305" s="28"/>
      <c r="AG305" s="28" t="str">
        <f t="shared" si="631"/>
        <v/>
      </c>
      <c r="AH305" s="29"/>
      <c r="AI305" s="30"/>
      <c r="AJ305" s="28"/>
      <c r="AK305" s="28" t="str">
        <f t="shared" si="632"/>
        <v/>
      </c>
      <c r="AL305" s="28"/>
      <c r="AM305" s="28" t="str">
        <f t="shared" si="633"/>
        <v/>
      </c>
      <c r="AN305" s="28"/>
      <c r="AO305" s="28" t="str">
        <f t="shared" si="634"/>
        <v/>
      </c>
      <c r="AP305" s="29"/>
      <c r="AQ305" s="30"/>
      <c r="AR305" s="28"/>
      <c r="AS305" s="28" t="str">
        <f t="shared" si="635"/>
        <v/>
      </c>
      <c r="AT305" s="28"/>
      <c r="AU305" s="28" t="str">
        <f t="shared" si="636"/>
        <v/>
      </c>
      <c r="AV305" s="28"/>
      <c r="AW305" s="28" t="str">
        <f t="shared" si="637"/>
        <v/>
      </c>
      <c r="AX305" s="29"/>
      <c r="AY305" s="30"/>
      <c r="AZ305" s="28"/>
      <c r="BA305" s="28" t="str">
        <f t="shared" si="638"/>
        <v/>
      </c>
      <c r="BB305" s="28"/>
      <c r="BC305" s="28" t="str">
        <f t="shared" si="639"/>
        <v/>
      </c>
      <c r="BD305" s="28"/>
      <c r="BE305" s="28" t="str">
        <f t="shared" si="640"/>
        <v/>
      </c>
      <c r="BF305" s="29"/>
      <c r="BG305" s="30"/>
      <c r="BH305" s="26"/>
      <c r="BI305" s="28">
        <f t="shared" si="641"/>
        <v>1</v>
      </c>
      <c r="BJ305" s="28"/>
      <c r="BK305" s="28">
        <f t="shared" si="642"/>
        <v>0</v>
      </c>
      <c r="BL305" s="28"/>
      <c r="BM305" s="28">
        <f t="shared" si="643"/>
        <v>1</v>
      </c>
      <c r="BN305" s="29"/>
      <c r="BO305" s="30"/>
      <c r="BP305" s="26"/>
      <c r="BQ305" s="28" t="str">
        <f t="shared" si="644"/>
        <v/>
      </c>
      <c r="BR305" s="28"/>
      <c r="BS305" s="28" t="str">
        <f t="shared" si="645"/>
        <v/>
      </c>
      <c r="BT305" s="28"/>
      <c r="BU305" s="28" t="str">
        <f t="shared" si="646"/>
        <v/>
      </c>
      <c r="BV305" s="29"/>
      <c r="BW305" s="30"/>
      <c r="BX305" s="31"/>
      <c r="BY305" s="28" t="str">
        <f t="shared" si="647"/>
        <v/>
      </c>
      <c r="BZ305" s="28"/>
      <c r="CA305" s="28" t="str">
        <f t="shared" si="648"/>
        <v/>
      </c>
      <c r="CB305" s="28"/>
      <c r="CC305" s="28" t="str">
        <f t="shared" si="649"/>
        <v/>
      </c>
      <c r="CD305" s="29"/>
      <c r="CE305" s="25"/>
      <c r="CF305" s="25"/>
      <c r="CG305" s="28" t="str">
        <f t="shared" si="650"/>
        <v/>
      </c>
      <c r="CH305" s="28"/>
      <c r="CI305" s="28" t="str">
        <f t="shared" si="651"/>
        <v/>
      </c>
      <c r="CJ305" s="28"/>
      <c r="CK305" s="28" t="str">
        <f t="shared" si="652"/>
        <v/>
      </c>
      <c r="CL305" s="29"/>
    </row>
    <row r="306" spans="1:90" s="238" customFormat="1" ht="27" customHeight="1" x14ac:dyDescent="0.25">
      <c r="A306" s="20"/>
      <c r="B306" s="20" t="s">
        <v>28</v>
      </c>
      <c r="C306" s="21" t="str">
        <f t="shared" si="722"/>
        <v>8 - LES ESPACES ET EQUIPEMENTS COMMUNS : SANITAIRES, SALLES COMMUNES, EQUIPEMENTS ET ACTVITES LUDIQUES</v>
      </c>
      <c r="D306" s="5" t="str">
        <f>J$306</f>
        <v>Les services à la clientèle</v>
      </c>
      <c r="E306" s="20"/>
      <c r="F306" s="15"/>
      <c r="G306" s="20"/>
      <c r="H306" s="5"/>
      <c r="I306" s="67" t="str">
        <f>IF(G306&lt;&gt;"",MAX(I$1:I305)+1,"")</f>
        <v/>
      </c>
      <c r="J306" s="71" t="s">
        <v>349</v>
      </c>
      <c r="K306" s="321"/>
      <c r="L306" s="33"/>
      <c r="M306" s="372"/>
      <c r="N306" s="24" t="str">
        <f t="shared" ref="N306:N316" si="737">IF(ISERROR(SEARCH("Pas de NM possible",O306)),"","oui")</f>
        <v/>
      </c>
      <c r="O306" s="14"/>
      <c r="P306" s="353"/>
      <c r="Q306" s="67"/>
      <c r="R306" s="1"/>
      <c r="S306" s="34"/>
      <c r="T306" s="34"/>
      <c r="U306" s="34"/>
      <c r="V306" s="34"/>
      <c r="W306" s="34"/>
      <c r="X306" s="34"/>
      <c r="Y306" s="34"/>
      <c r="Z306" s="62"/>
      <c r="AA306" s="35"/>
      <c r="AB306" s="61"/>
      <c r="AC306" s="39" t="str">
        <f t="shared" si="629"/>
        <v/>
      </c>
      <c r="AD306" s="39"/>
      <c r="AE306" s="39" t="str">
        <f t="shared" si="630"/>
        <v/>
      </c>
      <c r="AF306" s="39"/>
      <c r="AG306" s="39" t="str">
        <f t="shared" si="631"/>
        <v/>
      </c>
      <c r="AH306" s="37"/>
      <c r="AI306" s="38"/>
      <c r="AJ306" s="39"/>
      <c r="AK306" s="39" t="str">
        <f t="shared" si="632"/>
        <v/>
      </c>
      <c r="AL306" s="39"/>
      <c r="AM306" s="39" t="str">
        <f t="shared" si="633"/>
        <v/>
      </c>
      <c r="AN306" s="39"/>
      <c r="AO306" s="39" t="str">
        <f t="shared" si="634"/>
        <v/>
      </c>
      <c r="AP306" s="37"/>
      <c r="AQ306" s="38"/>
      <c r="AR306" s="39"/>
      <c r="AS306" s="39" t="str">
        <f t="shared" si="635"/>
        <v/>
      </c>
      <c r="AT306" s="39"/>
      <c r="AU306" s="39" t="str">
        <f t="shared" si="636"/>
        <v/>
      </c>
      <c r="AV306" s="39"/>
      <c r="AW306" s="39" t="str">
        <f t="shared" si="637"/>
        <v/>
      </c>
      <c r="AX306" s="37"/>
      <c r="AY306" s="38"/>
      <c r="AZ306" s="39"/>
      <c r="BA306" s="39" t="str">
        <f t="shared" si="638"/>
        <v/>
      </c>
      <c r="BB306" s="39"/>
      <c r="BC306" s="39" t="str">
        <f t="shared" si="639"/>
        <v/>
      </c>
      <c r="BD306" s="39"/>
      <c r="BE306" s="39" t="str">
        <f t="shared" si="640"/>
        <v/>
      </c>
      <c r="BF306" s="37"/>
      <c r="BG306" s="38"/>
      <c r="BH306" s="34"/>
      <c r="BI306" s="39" t="str">
        <f t="shared" si="641"/>
        <v/>
      </c>
      <c r="BJ306" s="39"/>
      <c r="BK306" s="39" t="str">
        <f t="shared" si="642"/>
        <v/>
      </c>
      <c r="BL306" s="39"/>
      <c r="BM306" s="39" t="str">
        <f t="shared" si="643"/>
        <v/>
      </c>
      <c r="BN306" s="37"/>
      <c r="BO306" s="38"/>
      <c r="BP306" s="34"/>
      <c r="BQ306" s="39" t="str">
        <f t="shared" si="644"/>
        <v/>
      </c>
      <c r="BR306" s="39"/>
      <c r="BS306" s="39" t="str">
        <f t="shared" si="645"/>
        <v/>
      </c>
      <c r="BT306" s="39"/>
      <c r="BU306" s="39" t="str">
        <f t="shared" si="646"/>
        <v/>
      </c>
      <c r="BV306" s="37"/>
      <c r="BW306" s="38"/>
      <c r="BX306" s="40"/>
      <c r="BY306" s="39" t="str">
        <f t="shared" si="647"/>
        <v/>
      </c>
      <c r="BZ306" s="39"/>
      <c r="CA306" s="39" t="str">
        <f t="shared" si="648"/>
        <v/>
      </c>
      <c r="CB306" s="39"/>
      <c r="CC306" s="39" t="str">
        <f t="shared" si="649"/>
        <v/>
      </c>
      <c r="CD306" s="37"/>
      <c r="CE306" s="41"/>
      <c r="CF306" s="41"/>
      <c r="CG306" s="39" t="str">
        <f t="shared" si="650"/>
        <v/>
      </c>
      <c r="CH306" s="39"/>
      <c r="CI306" s="39" t="str">
        <f t="shared" si="651"/>
        <v/>
      </c>
      <c r="CJ306" s="39"/>
      <c r="CK306" s="39" t="str">
        <f t="shared" si="652"/>
        <v/>
      </c>
      <c r="CL306" s="37"/>
    </row>
    <row r="307" spans="1:90" ht="50.25" customHeight="1" x14ac:dyDescent="0.25">
      <c r="A307" s="2"/>
      <c r="B307" s="2" t="s">
        <v>36</v>
      </c>
      <c r="C307" s="21" t="str">
        <f t="shared" si="722"/>
        <v>8 - LES ESPACES ET EQUIPEMENTS COMMUNS : SANITAIRES, SALLES COMMUNES, EQUIPEMENTS ET ACTVITES LUDIQUES</v>
      </c>
      <c r="D307" s="5" t="str">
        <f>J$306</f>
        <v>Les services à la clientèle</v>
      </c>
      <c r="E307" s="2"/>
      <c r="F307" s="15"/>
      <c r="G307" s="20">
        <f>IF(H307="Information et Communication",1,IF(H307="Savoir-faire Savoir-être",2,IF(H307="Confort et hygiène",3,IF(H307="Qualité de la prestation",5,IF(H307="Développement Durable",4)))))</f>
        <v>5</v>
      </c>
      <c r="H307" s="13" t="s">
        <v>130</v>
      </c>
      <c r="I307" s="23">
        <f>IF(G307&lt;&gt;"",MAX(I$1:I306)+1,"")</f>
        <v>253</v>
      </c>
      <c r="J307" s="252" t="s">
        <v>798</v>
      </c>
      <c r="K307" s="253">
        <v>1</v>
      </c>
      <c r="L307" s="254" t="s">
        <v>30</v>
      </c>
      <c r="M307" s="255"/>
      <c r="N307" s="256" t="str">
        <f t="shared" si="737"/>
        <v/>
      </c>
      <c r="O307" s="252" t="s">
        <v>789</v>
      </c>
      <c r="P307" s="351" t="s">
        <v>37</v>
      </c>
      <c r="Q307" s="67"/>
      <c r="R307" s="1"/>
      <c r="S307" s="26">
        <f t="shared" ref="S307:S308" si="738">K307</f>
        <v>1</v>
      </c>
      <c r="T307" s="26">
        <f t="shared" ref="T307" si="739">IF(L307="OUI",1,IF(L307="NON",0,IF(L307="Non Mesuré","",0)))</f>
        <v>1</v>
      </c>
      <c r="U307" s="26">
        <f t="shared" ref="U307:U308" si="740">IF(L307&lt;&gt;"Non Mesuré",S307*T307,"")</f>
        <v>1</v>
      </c>
      <c r="V307" s="26"/>
      <c r="W307" s="26">
        <f t="shared" ref="W307:W308" si="741">IF(L307="Non Mesuré",S307,0)</f>
        <v>0</v>
      </c>
      <c r="X307" s="26"/>
      <c r="Y307" s="26">
        <f t="shared" ref="Y307:Y308" si="742">S307-W307</f>
        <v>1</v>
      </c>
      <c r="Z307" s="62"/>
      <c r="AA307" s="35"/>
      <c r="AB307" s="61"/>
      <c r="AC307" s="28" t="str">
        <f t="shared" si="629"/>
        <v/>
      </c>
      <c r="AD307" s="28"/>
      <c r="AE307" s="28" t="str">
        <f t="shared" si="630"/>
        <v/>
      </c>
      <c r="AF307" s="28"/>
      <c r="AG307" s="28" t="str">
        <f t="shared" si="631"/>
        <v/>
      </c>
      <c r="AH307" s="29"/>
      <c r="AI307" s="30"/>
      <c r="AJ307" s="28"/>
      <c r="AK307" s="28" t="str">
        <f t="shared" si="632"/>
        <v/>
      </c>
      <c r="AL307" s="28"/>
      <c r="AM307" s="28" t="str">
        <f t="shared" si="633"/>
        <v/>
      </c>
      <c r="AN307" s="28"/>
      <c r="AO307" s="28" t="str">
        <f t="shared" si="634"/>
        <v/>
      </c>
      <c r="AP307" s="29"/>
      <c r="AQ307" s="30"/>
      <c r="AR307" s="28"/>
      <c r="AS307" s="28" t="str">
        <f t="shared" si="635"/>
        <v/>
      </c>
      <c r="AT307" s="28"/>
      <c r="AU307" s="28" t="str">
        <f t="shared" si="636"/>
        <v/>
      </c>
      <c r="AV307" s="28"/>
      <c r="AW307" s="28" t="str">
        <f t="shared" si="637"/>
        <v/>
      </c>
      <c r="AX307" s="29"/>
      <c r="AY307" s="30"/>
      <c r="AZ307" s="28"/>
      <c r="BA307" s="28" t="str">
        <f t="shared" si="638"/>
        <v/>
      </c>
      <c r="BB307" s="28"/>
      <c r="BC307" s="28" t="str">
        <f t="shared" si="639"/>
        <v/>
      </c>
      <c r="BD307" s="28"/>
      <c r="BE307" s="28" t="str">
        <f t="shared" si="640"/>
        <v/>
      </c>
      <c r="BF307" s="29"/>
      <c r="BG307" s="30"/>
      <c r="BH307" s="26"/>
      <c r="BI307" s="28">
        <f t="shared" si="641"/>
        <v>1</v>
      </c>
      <c r="BJ307" s="28"/>
      <c r="BK307" s="28">
        <f t="shared" si="642"/>
        <v>0</v>
      </c>
      <c r="BL307" s="28"/>
      <c r="BM307" s="28">
        <f t="shared" si="643"/>
        <v>1</v>
      </c>
      <c r="BN307" s="29"/>
      <c r="BO307" s="30"/>
      <c r="BP307" s="26"/>
      <c r="BQ307" s="28" t="str">
        <f t="shared" si="644"/>
        <v/>
      </c>
      <c r="BR307" s="28"/>
      <c r="BS307" s="28" t="str">
        <f t="shared" si="645"/>
        <v/>
      </c>
      <c r="BT307" s="28"/>
      <c r="BU307" s="28" t="str">
        <f t="shared" si="646"/>
        <v/>
      </c>
      <c r="BV307" s="29"/>
      <c r="BW307" s="30"/>
      <c r="BX307" s="31"/>
      <c r="BY307" s="28" t="str">
        <f t="shared" si="647"/>
        <v/>
      </c>
      <c r="BZ307" s="28"/>
      <c r="CA307" s="28" t="str">
        <f t="shared" si="648"/>
        <v/>
      </c>
      <c r="CB307" s="28"/>
      <c r="CC307" s="28" t="str">
        <f t="shared" si="649"/>
        <v/>
      </c>
      <c r="CD307" s="29"/>
      <c r="CE307" s="25"/>
      <c r="CF307" s="25"/>
      <c r="CG307" s="28" t="str">
        <f t="shared" si="650"/>
        <v/>
      </c>
      <c r="CH307" s="28"/>
      <c r="CI307" s="28" t="str">
        <f t="shared" si="651"/>
        <v/>
      </c>
      <c r="CJ307" s="28"/>
      <c r="CK307" s="28" t="str">
        <f t="shared" si="652"/>
        <v/>
      </c>
      <c r="CL307" s="29"/>
    </row>
    <row r="308" spans="1:90" ht="49.5" customHeight="1" x14ac:dyDescent="0.25">
      <c r="A308" s="20">
        <v>33</v>
      </c>
      <c r="B308" s="20" t="s">
        <v>36</v>
      </c>
      <c r="C308" s="21" t="str">
        <f t="shared" si="722"/>
        <v>8 - LES ESPACES ET EQUIPEMENTS COMMUNS : SANITAIRES, SALLES COMMUNES, EQUIPEMENTS ET ACTVITES LUDIQUES</v>
      </c>
      <c r="D308" s="5" t="str">
        <f>J$294</f>
        <v>Les équipements ludiques</v>
      </c>
      <c r="E308" s="20"/>
      <c r="F308" s="15"/>
      <c r="G308" s="20">
        <f>IF(H308="Information et Communication",1,IF(H308="Savoir-faire Savoir-être",2,IF(H308="Confort et hygiène",3,IF(H308="Qualité de la prestation",5,IF(H308="Développement Durable",4)))))</f>
        <v>3</v>
      </c>
      <c r="H308" s="5" t="s">
        <v>136</v>
      </c>
      <c r="I308" s="23">
        <f>IF(G308&lt;&gt;"",MAX(I$1:I307)+1,"")</f>
        <v>254</v>
      </c>
      <c r="J308" s="247" t="s">
        <v>684</v>
      </c>
      <c r="K308" s="248">
        <v>3</v>
      </c>
      <c r="L308" s="249" t="s">
        <v>39</v>
      </c>
      <c r="M308" s="250"/>
      <c r="N308" s="251" t="str">
        <f t="shared" si="737"/>
        <v/>
      </c>
      <c r="O308" s="247" t="s">
        <v>743</v>
      </c>
      <c r="P308" s="348" t="s">
        <v>37</v>
      </c>
      <c r="Q308" s="23"/>
      <c r="R308" s="25"/>
      <c r="S308" s="26">
        <f t="shared" si="738"/>
        <v>3</v>
      </c>
      <c r="T308" s="26">
        <f t="shared" ref="T308" si="743">IF(L308="Très Satisfaisant",1,IF(L308="Satisfaisant",0.75,IF(L308="Insatisfaisant",0.25,IF(L308="Très Insatisfaisant",0,IF(L308="Non Mesuré","",0)))))</f>
        <v>1</v>
      </c>
      <c r="U308" s="26">
        <f t="shared" si="740"/>
        <v>3</v>
      </c>
      <c r="V308" s="26"/>
      <c r="W308" s="26">
        <f t="shared" si="741"/>
        <v>0</v>
      </c>
      <c r="X308" s="26"/>
      <c r="Y308" s="26">
        <f t="shared" si="742"/>
        <v>3</v>
      </c>
      <c r="Z308" s="60"/>
      <c r="AA308" s="32"/>
      <c r="AB308" s="63"/>
      <c r="AC308" s="28" t="str">
        <f t="shared" ref="AC308" si="744">IF(G308=1,U308,"")</f>
        <v/>
      </c>
      <c r="AD308" s="28"/>
      <c r="AE308" s="28" t="str">
        <f t="shared" ref="AE308" si="745">IF(G308=1,W308,"")</f>
        <v/>
      </c>
      <c r="AF308" s="28"/>
      <c r="AG308" s="28" t="str">
        <f t="shared" ref="AG308" si="746">IF(G308=1,Y308,"")</f>
        <v/>
      </c>
      <c r="AH308" s="29"/>
      <c r="AI308" s="30"/>
      <c r="AJ308" s="28"/>
      <c r="AK308" s="28" t="str">
        <f t="shared" ref="AK308" si="747">IF(G308=2,U308,"")</f>
        <v/>
      </c>
      <c r="AL308" s="28"/>
      <c r="AM308" s="28" t="str">
        <f t="shared" ref="AM308" si="748">IF(G308=2,W308,"")</f>
        <v/>
      </c>
      <c r="AN308" s="28"/>
      <c r="AO308" s="28" t="str">
        <f t="shared" ref="AO308" si="749">IF(G308=2,Y308,"")</f>
        <v/>
      </c>
      <c r="AP308" s="29"/>
      <c r="AQ308" s="30"/>
      <c r="AR308" s="28"/>
      <c r="AS308" s="28">
        <f t="shared" ref="AS308" si="750">IF(G308=3,U308,"")</f>
        <v>3</v>
      </c>
      <c r="AT308" s="28"/>
      <c r="AU308" s="28">
        <f t="shared" ref="AU308" si="751">IF(G308=3,W308,"")</f>
        <v>0</v>
      </c>
      <c r="AV308" s="28"/>
      <c r="AW308" s="28">
        <f t="shared" ref="AW308" si="752">IF(G308=3,Y308,"")</f>
        <v>3</v>
      </c>
      <c r="AX308" s="29"/>
      <c r="AY308" s="30"/>
      <c r="AZ308" s="28"/>
      <c r="BA308" s="28" t="str">
        <f t="shared" ref="BA308" si="753">IF(G308=4,U308,"")</f>
        <v/>
      </c>
      <c r="BB308" s="28"/>
      <c r="BC308" s="28" t="str">
        <f t="shared" ref="BC308" si="754">IF(G308=4,W308,"")</f>
        <v/>
      </c>
      <c r="BD308" s="28"/>
      <c r="BE308" s="28" t="str">
        <f t="shared" ref="BE308" si="755">IF(G308=4,Y308,"")</f>
        <v/>
      </c>
      <c r="BF308" s="29"/>
      <c r="BG308" s="30"/>
      <c r="BH308" s="26"/>
      <c r="BI308" s="28" t="str">
        <f t="shared" ref="BI308" si="756">IF(G308=5,U308,"")</f>
        <v/>
      </c>
      <c r="BJ308" s="28"/>
      <c r="BK308" s="28" t="str">
        <f t="shared" ref="BK308" si="757">IF(G308=5,W308,"")</f>
        <v/>
      </c>
      <c r="BL308" s="28"/>
      <c r="BM308" s="28" t="str">
        <f t="shared" ref="BM308" si="758">IF(G308=5,Y308,"")</f>
        <v/>
      </c>
      <c r="BN308" s="29"/>
      <c r="BO308" s="30"/>
      <c r="BP308" s="26"/>
      <c r="BQ308" s="28" t="str">
        <f t="shared" ref="BQ308" si="759">IF(A308=31,U308,"")</f>
        <v/>
      </c>
      <c r="BR308" s="28"/>
      <c r="BS308" s="28" t="str">
        <f t="shared" ref="BS308" si="760">IF(A308=31,W308,"")</f>
        <v/>
      </c>
      <c r="BT308" s="28"/>
      <c r="BU308" s="28" t="str">
        <f t="shared" ref="BU308" si="761">IF(A308=31,Y308,"")</f>
        <v/>
      </c>
      <c r="BV308" s="29"/>
      <c r="BW308" s="30"/>
      <c r="BX308" s="31"/>
      <c r="BY308" s="28" t="str">
        <f t="shared" ref="BY308" si="762">IF(A308=32,U308,"")</f>
        <v/>
      </c>
      <c r="BZ308" s="28"/>
      <c r="CA308" s="28" t="str">
        <f t="shared" ref="CA308" si="763">IF(A308=32,W308,"")</f>
        <v/>
      </c>
      <c r="CB308" s="28"/>
      <c r="CC308" s="28" t="str">
        <f t="shared" ref="CC308" si="764">IF(A308=32,Y308,"")</f>
        <v/>
      </c>
      <c r="CD308" s="29"/>
      <c r="CE308" s="25"/>
      <c r="CF308" s="25"/>
      <c r="CG308" s="28">
        <f t="shared" ref="CG308" si="765">IF(A308=33,U308,"")</f>
        <v>3</v>
      </c>
      <c r="CH308" s="28"/>
      <c r="CI308" s="28">
        <f t="shared" ref="CI308" si="766">IF(A308=33,W308,"")</f>
        <v>0</v>
      </c>
      <c r="CJ308" s="28"/>
      <c r="CK308" s="28">
        <f t="shared" ref="CK308" si="767">IF(A308=33,Y308,"")</f>
        <v>3</v>
      </c>
      <c r="CL308" s="29"/>
    </row>
    <row r="309" spans="1:90" s="238" customFormat="1" ht="27" customHeight="1" x14ac:dyDescent="0.25">
      <c r="A309" s="20"/>
      <c r="B309" s="20" t="s">
        <v>36</v>
      </c>
      <c r="C309" s="21" t="str">
        <f t="shared" si="722"/>
        <v>8 - LES ESPACES ET EQUIPEMENTS COMMUNS : SANITAIRES, SALLES COMMUNES, EQUIPEMENTS ET ACTVITES LUDIQUES</v>
      </c>
      <c r="D309" s="5" t="str">
        <f t="shared" ref="D309:D316" si="768">J$309</f>
        <v>La prise en charge des enfants</v>
      </c>
      <c r="E309" s="20"/>
      <c r="F309" s="15"/>
      <c r="G309" s="20"/>
      <c r="H309" s="5"/>
      <c r="I309" s="67" t="str">
        <f>IF(G309&lt;&gt;"",MAX(I$1:I308)+1,"")</f>
        <v/>
      </c>
      <c r="J309" s="71" t="s">
        <v>350</v>
      </c>
      <c r="K309" s="307"/>
      <c r="L309" s="33"/>
      <c r="M309" s="372"/>
      <c r="N309" s="24" t="str">
        <f t="shared" si="737"/>
        <v/>
      </c>
      <c r="O309" s="65"/>
      <c r="P309" s="353"/>
      <c r="Q309" s="67" t="s">
        <v>335</v>
      </c>
      <c r="R309" s="67"/>
      <c r="S309" s="34"/>
      <c r="T309" s="34"/>
      <c r="U309" s="34"/>
      <c r="V309" s="34"/>
      <c r="W309" s="34"/>
      <c r="X309" s="34"/>
      <c r="Y309" s="34"/>
      <c r="Z309" s="62"/>
      <c r="AA309" s="35"/>
      <c r="AB309" s="61"/>
      <c r="AC309" s="39" t="str">
        <f t="shared" si="629"/>
        <v/>
      </c>
      <c r="AD309" s="39"/>
      <c r="AE309" s="39" t="str">
        <f t="shared" si="630"/>
        <v/>
      </c>
      <c r="AF309" s="39"/>
      <c r="AG309" s="39" t="str">
        <f t="shared" si="631"/>
        <v/>
      </c>
      <c r="AH309" s="37"/>
      <c r="AI309" s="38"/>
      <c r="AJ309" s="39"/>
      <c r="AK309" s="39" t="str">
        <f t="shared" si="632"/>
        <v/>
      </c>
      <c r="AL309" s="39"/>
      <c r="AM309" s="39" t="str">
        <f t="shared" si="633"/>
        <v/>
      </c>
      <c r="AN309" s="39"/>
      <c r="AO309" s="39" t="str">
        <f t="shared" si="634"/>
        <v/>
      </c>
      <c r="AP309" s="37"/>
      <c r="AQ309" s="38"/>
      <c r="AR309" s="39"/>
      <c r="AS309" s="39" t="str">
        <f t="shared" si="635"/>
        <v/>
      </c>
      <c r="AT309" s="39"/>
      <c r="AU309" s="39" t="str">
        <f t="shared" si="636"/>
        <v/>
      </c>
      <c r="AV309" s="39"/>
      <c r="AW309" s="39" t="str">
        <f t="shared" si="637"/>
        <v/>
      </c>
      <c r="AX309" s="37"/>
      <c r="AY309" s="38"/>
      <c r="AZ309" s="39"/>
      <c r="BA309" s="39" t="str">
        <f t="shared" si="638"/>
        <v/>
      </c>
      <c r="BB309" s="39"/>
      <c r="BC309" s="39" t="str">
        <f t="shared" si="639"/>
        <v/>
      </c>
      <c r="BD309" s="39"/>
      <c r="BE309" s="39" t="str">
        <f t="shared" si="640"/>
        <v/>
      </c>
      <c r="BF309" s="37"/>
      <c r="BG309" s="38"/>
      <c r="BH309" s="34"/>
      <c r="BI309" s="39" t="str">
        <f t="shared" si="641"/>
        <v/>
      </c>
      <c r="BJ309" s="39"/>
      <c r="BK309" s="39" t="str">
        <f t="shared" si="642"/>
        <v/>
      </c>
      <c r="BL309" s="39"/>
      <c r="BM309" s="39" t="str">
        <f t="shared" si="643"/>
        <v/>
      </c>
      <c r="BN309" s="37"/>
      <c r="BO309" s="38"/>
      <c r="BP309" s="34"/>
      <c r="BQ309" s="39" t="str">
        <f t="shared" si="644"/>
        <v/>
      </c>
      <c r="BR309" s="39"/>
      <c r="BS309" s="39" t="str">
        <f t="shared" si="645"/>
        <v/>
      </c>
      <c r="BT309" s="39"/>
      <c r="BU309" s="39" t="str">
        <f t="shared" si="646"/>
        <v/>
      </c>
      <c r="BV309" s="37"/>
      <c r="BW309" s="38"/>
      <c r="BX309" s="40"/>
      <c r="BY309" s="39" t="str">
        <f t="shared" si="647"/>
        <v/>
      </c>
      <c r="BZ309" s="39"/>
      <c r="CA309" s="39" t="str">
        <f t="shared" si="648"/>
        <v/>
      </c>
      <c r="CB309" s="39"/>
      <c r="CC309" s="39" t="str">
        <f t="shared" si="649"/>
        <v/>
      </c>
      <c r="CD309" s="37"/>
      <c r="CE309" s="41"/>
      <c r="CF309" s="41"/>
      <c r="CG309" s="39" t="str">
        <f t="shared" si="650"/>
        <v/>
      </c>
      <c r="CH309" s="39"/>
      <c r="CI309" s="39" t="str">
        <f t="shared" si="651"/>
        <v/>
      </c>
      <c r="CJ309" s="39"/>
      <c r="CK309" s="39" t="str">
        <f t="shared" si="652"/>
        <v/>
      </c>
      <c r="CL309" s="37"/>
    </row>
    <row r="310" spans="1:90" ht="33" customHeight="1" x14ac:dyDescent="0.25">
      <c r="A310" s="20"/>
      <c r="B310" s="20" t="s">
        <v>36</v>
      </c>
      <c r="C310" s="21" t="str">
        <f t="shared" si="722"/>
        <v>8 - LES ESPACES ET EQUIPEMENTS COMMUNS : SANITAIRES, SALLES COMMUNES, EQUIPEMENTS ET ACTVITES LUDIQUES</v>
      </c>
      <c r="D310" s="5" t="str">
        <f t="shared" si="768"/>
        <v>La prise en charge des enfants</v>
      </c>
      <c r="E310" s="20"/>
      <c r="F310" s="15"/>
      <c r="G310" s="20">
        <f t="shared" ref="G310:G316" si="769">IF(H310="Information et Communication",1,IF(H310="Savoir-faire Savoir-être",2,IF(H310="Confort et hygiène",3,IF(H310="Qualité de la prestation",5,IF(H310="Développement Durable",4)))))</f>
        <v>5</v>
      </c>
      <c r="H310" s="22" t="s">
        <v>130</v>
      </c>
      <c r="I310" s="23">
        <f>IF(G310&lt;&gt;"",MAX(I$1:I309)+1,"")</f>
        <v>255</v>
      </c>
      <c r="J310" s="242" t="s">
        <v>351</v>
      </c>
      <c r="K310" s="243">
        <v>3</v>
      </c>
      <c r="L310" s="244" t="s">
        <v>30</v>
      </c>
      <c r="M310" s="273"/>
      <c r="N310" s="274" t="str">
        <f t="shared" si="737"/>
        <v/>
      </c>
      <c r="O310" s="242" t="s">
        <v>352</v>
      </c>
      <c r="P310" s="351" t="s">
        <v>37</v>
      </c>
      <c r="Q310" s="23"/>
      <c r="R310" s="25"/>
      <c r="S310" s="26">
        <f t="shared" ref="S310:S314" si="770">K310</f>
        <v>3</v>
      </c>
      <c r="T310" s="26">
        <f t="shared" ref="T310:T312" si="771">IF(L310="OUI",1,IF(L310="NON",0,IF(L310="Non Mesuré","",0)))</f>
        <v>1</v>
      </c>
      <c r="U310" s="26">
        <f t="shared" ref="U310:U314" si="772">IF(L310&lt;&gt;"Non Mesuré",S310*T310,"")</f>
        <v>3</v>
      </c>
      <c r="V310" s="26"/>
      <c r="W310" s="26">
        <f t="shared" ref="W310:W314" si="773">IF(L310="Non Mesuré",S310,0)</f>
        <v>0</v>
      </c>
      <c r="X310" s="26"/>
      <c r="Y310" s="26">
        <f t="shared" ref="Y310:Y314" si="774">S310-W310</f>
        <v>3</v>
      </c>
      <c r="Z310" s="26"/>
      <c r="AA310" s="27"/>
      <c r="AB310" s="27"/>
      <c r="AC310" s="28" t="str">
        <f t="shared" si="629"/>
        <v/>
      </c>
      <c r="AD310" s="28"/>
      <c r="AE310" s="28" t="str">
        <f t="shared" si="630"/>
        <v/>
      </c>
      <c r="AF310" s="28"/>
      <c r="AG310" s="28" t="str">
        <f t="shared" si="631"/>
        <v/>
      </c>
      <c r="AH310" s="29"/>
      <c r="AI310" s="30"/>
      <c r="AJ310" s="28"/>
      <c r="AK310" s="28" t="str">
        <f t="shared" si="632"/>
        <v/>
      </c>
      <c r="AL310" s="28"/>
      <c r="AM310" s="28" t="str">
        <f t="shared" si="633"/>
        <v/>
      </c>
      <c r="AN310" s="28"/>
      <c r="AO310" s="28" t="str">
        <f t="shared" si="634"/>
        <v/>
      </c>
      <c r="AP310" s="29"/>
      <c r="AQ310" s="30"/>
      <c r="AR310" s="28"/>
      <c r="AS310" s="28" t="str">
        <f t="shared" si="635"/>
        <v/>
      </c>
      <c r="AT310" s="28"/>
      <c r="AU310" s="28" t="str">
        <f t="shared" si="636"/>
        <v/>
      </c>
      <c r="AV310" s="28"/>
      <c r="AW310" s="28" t="str">
        <f t="shared" si="637"/>
        <v/>
      </c>
      <c r="AX310" s="29"/>
      <c r="AY310" s="30"/>
      <c r="AZ310" s="28"/>
      <c r="BA310" s="28" t="str">
        <f t="shared" si="638"/>
        <v/>
      </c>
      <c r="BB310" s="28"/>
      <c r="BC310" s="28" t="str">
        <f t="shared" si="639"/>
        <v/>
      </c>
      <c r="BD310" s="28"/>
      <c r="BE310" s="28" t="str">
        <f t="shared" si="640"/>
        <v/>
      </c>
      <c r="BF310" s="29"/>
      <c r="BG310" s="30"/>
      <c r="BH310" s="26"/>
      <c r="BI310" s="28">
        <f t="shared" si="641"/>
        <v>3</v>
      </c>
      <c r="BJ310" s="28"/>
      <c r="BK310" s="28">
        <f t="shared" si="642"/>
        <v>0</v>
      </c>
      <c r="BL310" s="28"/>
      <c r="BM310" s="28">
        <f t="shared" si="643"/>
        <v>3</v>
      </c>
      <c r="BN310" s="29"/>
      <c r="BO310" s="30"/>
      <c r="BP310" s="26"/>
      <c r="BQ310" s="28" t="str">
        <f t="shared" si="644"/>
        <v/>
      </c>
      <c r="BR310" s="28"/>
      <c r="BS310" s="28" t="str">
        <f t="shared" si="645"/>
        <v/>
      </c>
      <c r="BT310" s="28"/>
      <c r="BU310" s="28" t="str">
        <f t="shared" si="646"/>
        <v/>
      </c>
      <c r="BV310" s="29"/>
      <c r="BW310" s="30"/>
      <c r="BX310" s="31"/>
      <c r="BY310" s="28" t="str">
        <f t="shared" si="647"/>
        <v/>
      </c>
      <c r="BZ310" s="28"/>
      <c r="CA310" s="28" t="str">
        <f t="shared" si="648"/>
        <v/>
      </c>
      <c r="CB310" s="28"/>
      <c r="CC310" s="28" t="str">
        <f t="shared" si="649"/>
        <v/>
      </c>
      <c r="CD310" s="29"/>
      <c r="CE310" s="25"/>
      <c r="CF310" s="25"/>
      <c r="CG310" s="28" t="str">
        <f t="shared" si="650"/>
        <v/>
      </c>
      <c r="CH310" s="28"/>
      <c r="CI310" s="28" t="str">
        <f t="shared" si="651"/>
        <v/>
      </c>
      <c r="CJ310" s="28"/>
      <c r="CK310" s="28" t="str">
        <f t="shared" si="652"/>
        <v/>
      </c>
      <c r="CL310" s="29"/>
    </row>
    <row r="311" spans="1:90" ht="19.5" customHeight="1" x14ac:dyDescent="0.25">
      <c r="A311" s="2"/>
      <c r="B311" s="2" t="s">
        <v>36</v>
      </c>
      <c r="C311" s="21" t="str">
        <f t="shared" si="722"/>
        <v>8 - LES ESPACES ET EQUIPEMENTS COMMUNS : SANITAIRES, SALLES COMMUNES, EQUIPEMENTS ET ACTVITES LUDIQUES</v>
      </c>
      <c r="D311" s="5" t="str">
        <f t="shared" si="768"/>
        <v>La prise en charge des enfants</v>
      </c>
      <c r="E311" s="2"/>
      <c r="F311" s="15"/>
      <c r="G311" s="20">
        <f t="shared" si="769"/>
        <v>5</v>
      </c>
      <c r="H311" s="65" t="s">
        <v>130</v>
      </c>
      <c r="I311" s="23">
        <f>IF(G311&lt;&gt;"",MAX(I$1:I310)+1,"")</f>
        <v>256</v>
      </c>
      <c r="J311" s="252" t="s">
        <v>353</v>
      </c>
      <c r="K311" s="253">
        <v>3</v>
      </c>
      <c r="L311" s="254" t="s">
        <v>30</v>
      </c>
      <c r="M311" s="255"/>
      <c r="N311" s="256" t="str">
        <f t="shared" si="737"/>
        <v/>
      </c>
      <c r="O311" s="252" t="s">
        <v>354</v>
      </c>
      <c r="P311" s="351" t="s">
        <v>37</v>
      </c>
      <c r="Q311" s="67"/>
      <c r="R311" s="41"/>
      <c r="S311" s="26">
        <f t="shared" si="770"/>
        <v>3</v>
      </c>
      <c r="T311" s="26">
        <f t="shared" si="771"/>
        <v>1</v>
      </c>
      <c r="U311" s="26">
        <f t="shared" si="772"/>
        <v>3</v>
      </c>
      <c r="V311" s="26"/>
      <c r="W311" s="26">
        <f t="shared" si="773"/>
        <v>0</v>
      </c>
      <c r="X311" s="26"/>
      <c r="Y311" s="26">
        <f t="shared" si="774"/>
        <v>3</v>
      </c>
      <c r="Z311" s="55"/>
      <c r="AA311" s="56"/>
      <c r="AB311" s="61"/>
      <c r="AC311" s="28" t="str">
        <f t="shared" si="629"/>
        <v/>
      </c>
      <c r="AD311" s="28"/>
      <c r="AE311" s="28" t="str">
        <f t="shared" si="630"/>
        <v/>
      </c>
      <c r="AF311" s="28"/>
      <c r="AG311" s="28" t="str">
        <f t="shared" si="631"/>
        <v/>
      </c>
      <c r="AH311" s="29"/>
      <c r="AI311" s="30"/>
      <c r="AJ311" s="28"/>
      <c r="AK311" s="28" t="str">
        <f t="shared" si="632"/>
        <v/>
      </c>
      <c r="AL311" s="28"/>
      <c r="AM311" s="28" t="str">
        <f t="shared" si="633"/>
        <v/>
      </c>
      <c r="AN311" s="28"/>
      <c r="AO311" s="28" t="str">
        <f t="shared" si="634"/>
        <v/>
      </c>
      <c r="AP311" s="29"/>
      <c r="AQ311" s="30"/>
      <c r="AR311" s="28"/>
      <c r="AS311" s="28" t="str">
        <f t="shared" si="635"/>
        <v/>
      </c>
      <c r="AT311" s="28"/>
      <c r="AU311" s="28" t="str">
        <f t="shared" si="636"/>
        <v/>
      </c>
      <c r="AV311" s="28"/>
      <c r="AW311" s="28" t="str">
        <f t="shared" si="637"/>
        <v/>
      </c>
      <c r="AX311" s="29"/>
      <c r="AY311" s="30"/>
      <c r="AZ311" s="28"/>
      <c r="BA311" s="28" t="str">
        <f t="shared" si="638"/>
        <v/>
      </c>
      <c r="BB311" s="28"/>
      <c r="BC311" s="28" t="str">
        <f t="shared" si="639"/>
        <v/>
      </c>
      <c r="BD311" s="28"/>
      <c r="BE311" s="28" t="str">
        <f t="shared" si="640"/>
        <v/>
      </c>
      <c r="BF311" s="29"/>
      <c r="BG311" s="30"/>
      <c r="BH311" s="26"/>
      <c r="BI311" s="28">
        <f t="shared" si="641"/>
        <v>3</v>
      </c>
      <c r="BJ311" s="28"/>
      <c r="BK311" s="28">
        <f t="shared" si="642"/>
        <v>0</v>
      </c>
      <c r="BL311" s="28"/>
      <c r="BM311" s="28">
        <f t="shared" si="643"/>
        <v>3</v>
      </c>
      <c r="BN311" s="29"/>
      <c r="BO311" s="30"/>
      <c r="BP311" s="26"/>
      <c r="BQ311" s="28" t="str">
        <f t="shared" si="644"/>
        <v/>
      </c>
      <c r="BR311" s="28"/>
      <c r="BS311" s="28" t="str">
        <f t="shared" si="645"/>
        <v/>
      </c>
      <c r="BT311" s="28"/>
      <c r="BU311" s="28" t="str">
        <f t="shared" si="646"/>
        <v/>
      </c>
      <c r="BV311" s="29"/>
      <c r="BW311" s="30"/>
      <c r="BX311" s="31"/>
      <c r="BY311" s="28" t="str">
        <f t="shared" si="647"/>
        <v/>
      </c>
      <c r="BZ311" s="28"/>
      <c r="CA311" s="28" t="str">
        <f t="shared" si="648"/>
        <v/>
      </c>
      <c r="CB311" s="28"/>
      <c r="CC311" s="28" t="str">
        <f t="shared" si="649"/>
        <v/>
      </c>
      <c r="CD311" s="29"/>
      <c r="CE311" s="25"/>
      <c r="CF311" s="25"/>
      <c r="CG311" s="28" t="str">
        <f t="shared" si="650"/>
        <v/>
      </c>
      <c r="CH311" s="28"/>
      <c r="CI311" s="28" t="str">
        <f t="shared" si="651"/>
        <v/>
      </c>
      <c r="CJ311" s="28"/>
      <c r="CK311" s="28" t="str">
        <f t="shared" si="652"/>
        <v/>
      </c>
      <c r="CL311" s="29"/>
    </row>
    <row r="312" spans="1:90" ht="19.5" customHeight="1" x14ac:dyDescent="0.25">
      <c r="A312" s="20"/>
      <c r="B312" s="20" t="s">
        <v>36</v>
      </c>
      <c r="C312" s="21" t="str">
        <f t="shared" si="722"/>
        <v>8 - LES ESPACES ET EQUIPEMENTS COMMUNS : SANITAIRES, SALLES COMMUNES, EQUIPEMENTS ET ACTVITES LUDIQUES</v>
      </c>
      <c r="D312" s="5" t="str">
        <f t="shared" si="768"/>
        <v>La prise en charge des enfants</v>
      </c>
      <c r="E312" s="20"/>
      <c r="F312" s="15"/>
      <c r="G312" s="20">
        <f t="shared" si="769"/>
        <v>5</v>
      </c>
      <c r="H312" s="5" t="s">
        <v>130</v>
      </c>
      <c r="I312" s="23">
        <f>IF(G312&lt;&gt;"",MAX(I$1:I311)+1,"")</f>
        <v>257</v>
      </c>
      <c r="J312" s="252" t="s">
        <v>355</v>
      </c>
      <c r="K312" s="253">
        <v>3</v>
      </c>
      <c r="L312" s="254" t="s">
        <v>30</v>
      </c>
      <c r="M312" s="255"/>
      <c r="N312" s="256" t="str">
        <f t="shared" si="737"/>
        <v/>
      </c>
      <c r="O312" s="408" t="s">
        <v>804</v>
      </c>
      <c r="P312" s="351" t="s">
        <v>37</v>
      </c>
      <c r="Q312" s="23"/>
      <c r="R312" s="25"/>
      <c r="S312" s="26">
        <f t="shared" si="770"/>
        <v>3</v>
      </c>
      <c r="T312" s="26">
        <f t="shared" si="771"/>
        <v>1</v>
      </c>
      <c r="U312" s="26">
        <f t="shared" si="772"/>
        <v>3</v>
      </c>
      <c r="V312" s="26"/>
      <c r="W312" s="26">
        <f t="shared" si="773"/>
        <v>0</v>
      </c>
      <c r="X312" s="26"/>
      <c r="Y312" s="26">
        <f t="shared" si="774"/>
        <v>3</v>
      </c>
      <c r="Z312" s="60"/>
      <c r="AA312" s="32"/>
      <c r="AB312" s="63"/>
      <c r="AC312" s="28" t="str">
        <f t="shared" si="629"/>
        <v/>
      </c>
      <c r="AD312" s="28"/>
      <c r="AE312" s="28" t="str">
        <f t="shared" si="630"/>
        <v/>
      </c>
      <c r="AF312" s="28"/>
      <c r="AG312" s="28" t="str">
        <f t="shared" si="631"/>
        <v/>
      </c>
      <c r="AH312" s="29"/>
      <c r="AI312" s="30"/>
      <c r="AJ312" s="28"/>
      <c r="AK312" s="28" t="str">
        <f t="shared" si="632"/>
        <v/>
      </c>
      <c r="AL312" s="28"/>
      <c r="AM312" s="28" t="str">
        <f t="shared" si="633"/>
        <v/>
      </c>
      <c r="AN312" s="28"/>
      <c r="AO312" s="28" t="str">
        <f t="shared" si="634"/>
        <v/>
      </c>
      <c r="AP312" s="29"/>
      <c r="AQ312" s="30"/>
      <c r="AR312" s="28"/>
      <c r="AS312" s="28" t="str">
        <f t="shared" si="635"/>
        <v/>
      </c>
      <c r="AT312" s="28"/>
      <c r="AU312" s="28" t="str">
        <f t="shared" si="636"/>
        <v/>
      </c>
      <c r="AV312" s="28"/>
      <c r="AW312" s="28" t="str">
        <f t="shared" si="637"/>
        <v/>
      </c>
      <c r="AX312" s="29"/>
      <c r="AY312" s="30"/>
      <c r="AZ312" s="28"/>
      <c r="BA312" s="28" t="str">
        <f t="shared" si="638"/>
        <v/>
      </c>
      <c r="BB312" s="28"/>
      <c r="BC312" s="28" t="str">
        <f t="shared" si="639"/>
        <v/>
      </c>
      <c r="BD312" s="28"/>
      <c r="BE312" s="28" t="str">
        <f t="shared" si="640"/>
        <v/>
      </c>
      <c r="BF312" s="29"/>
      <c r="BG312" s="30"/>
      <c r="BH312" s="26"/>
      <c r="BI312" s="28">
        <f t="shared" si="641"/>
        <v>3</v>
      </c>
      <c r="BJ312" s="28"/>
      <c r="BK312" s="28">
        <f t="shared" si="642"/>
        <v>0</v>
      </c>
      <c r="BL312" s="28"/>
      <c r="BM312" s="28">
        <f t="shared" si="643"/>
        <v>3</v>
      </c>
      <c r="BN312" s="29"/>
      <c r="BO312" s="30"/>
      <c r="BP312" s="26"/>
      <c r="BQ312" s="28" t="str">
        <f t="shared" si="644"/>
        <v/>
      </c>
      <c r="BR312" s="28"/>
      <c r="BS312" s="28" t="str">
        <f t="shared" si="645"/>
        <v/>
      </c>
      <c r="BT312" s="28"/>
      <c r="BU312" s="28" t="str">
        <f t="shared" si="646"/>
        <v/>
      </c>
      <c r="BV312" s="29"/>
      <c r="BW312" s="30"/>
      <c r="BX312" s="31"/>
      <c r="BY312" s="28" t="str">
        <f t="shared" si="647"/>
        <v/>
      </c>
      <c r="BZ312" s="28"/>
      <c r="CA312" s="28" t="str">
        <f t="shared" si="648"/>
        <v/>
      </c>
      <c r="CB312" s="28"/>
      <c r="CC312" s="28" t="str">
        <f t="shared" si="649"/>
        <v/>
      </c>
      <c r="CD312" s="29"/>
      <c r="CE312" s="25"/>
      <c r="CF312" s="25"/>
      <c r="CG312" s="28" t="str">
        <f t="shared" si="650"/>
        <v/>
      </c>
      <c r="CH312" s="28"/>
      <c r="CI312" s="28" t="str">
        <f t="shared" si="651"/>
        <v/>
      </c>
      <c r="CJ312" s="28"/>
      <c r="CK312" s="28" t="str">
        <f t="shared" si="652"/>
        <v/>
      </c>
      <c r="CL312" s="29"/>
    </row>
    <row r="313" spans="1:90" ht="33" customHeight="1" x14ac:dyDescent="0.25">
      <c r="A313" s="20">
        <v>31</v>
      </c>
      <c r="B313" s="20" t="s">
        <v>28</v>
      </c>
      <c r="C313" s="21" t="str">
        <f t="shared" si="722"/>
        <v>8 - LES ESPACES ET EQUIPEMENTS COMMUNS : SANITAIRES, SALLES COMMUNES, EQUIPEMENTS ET ACTVITES LUDIQUES</v>
      </c>
      <c r="D313" s="5" t="str">
        <f t="shared" si="768"/>
        <v>La prise en charge des enfants</v>
      </c>
      <c r="E313" s="20"/>
      <c r="F313" s="15"/>
      <c r="G313" s="20">
        <f t="shared" si="769"/>
        <v>3</v>
      </c>
      <c r="H313" s="5" t="s">
        <v>136</v>
      </c>
      <c r="I313" s="23">
        <f>IF(G313&lt;&gt;"",MAX(I$1:I312)+1,"")</f>
        <v>258</v>
      </c>
      <c r="J313" s="252" t="s">
        <v>356</v>
      </c>
      <c r="K313" s="253">
        <v>3</v>
      </c>
      <c r="L313" s="254" t="s">
        <v>39</v>
      </c>
      <c r="M313" s="255"/>
      <c r="N313" s="256" t="str">
        <f t="shared" si="737"/>
        <v/>
      </c>
      <c r="O313" s="252" t="s">
        <v>357</v>
      </c>
      <c r="P313" s="351" t="s">
        <v>37</v>
      </c>
      <c r="Q313" s="23"/>
      <c r="R313" s="25"/>
      <c r="S313" s="26">
        <f t="shared" si="770"/>
        <v>3</v>
      </c>
      <c r="T313" s="26">
        <f t="shared" ref="T313:T314" si="775">IF(L313="Très Satisfaisant",1,IF(L313="Satisfaisant",0.75,IF(L313="Insatisfaisant",0.25,IF(L313="Très Insatisfaisant",0,IF(L313="Non Mesuré","",0)))))</f>
        <v>1</v>
      </c>
      <c r="U313" s="26">
        <f t="shared" si="772"/>
        <v>3</v>
      </c>
      <c r="V313" s="26"/>
      <c r="W313" s="26">
        <f t="shared" si="773"/>
        <v>0</v>
      </c>
      <c r="X313" s="26"/>
      <c r="Y313" s="26">
        <f t="shared" si="774"/>
        <v>3</v>
      </c>
      <c r="Z313" s="60"/>
      <c r="AA313" s="32"/>
      <c r="AB313" s="63"/>
      <c r="AC313" s="28" t="str">
        <f t="shared" si="629"/>
        <v/>
      </c>
      <c r="AD313" s="28"/>
      <c r="AE313" s="28" t="str">
        <f t="shared" si="630"/>
        <v/>
      </c>
      <c r="AF313" s="28"/>
      <c r="AG313" s="28" t="str">
        <f t="shared" si="631"/>
        <v/>
      </c>
      <c r="AH313" s="29"/>
      <c r="AI313" s="30"/>
      <c r="AJ313" s="28"/>
      <c r="AK313" s="28" t="str">
        <f t="shared" si="632"/>
        <v/>
      </c>
      <c r="AL313" s="28"/>
      <c r="AM313" s="28" t="str">
        <f t="shared" si="633"/>
        <v/>
      </c>
      <c r="AN313" s="28"/>
      <c r="AO313" s="28" t="str">
        <f t="shared" si="634"/>
        <v/>
      </c>
      <c r="AP313" s="29"/>
      <c r="AQ313" s="30"/>
      <c r="AR313" s="28"/>
      <c r="AS313" s="28">
        <f t="shared" si="635"/>
        <v>3</v>
      </c>
      <c r="AT313" s="28"/>
      <c r="AU313" s="28">
        <f t="shared" si="636"/>
        <v>0</v>
      </c>
      <c r="AV313" s="28"/>
      <c r="AW313" s="28">
        <f t="shared" si="637"/>
        <v>3</v>
      </c>
      <c r="AX313" s="29"/>
      <c r="AY313" s="30"/>
      <c r="AZ313" s="28"/>
      <c r="BA313" s="28" t="str">
        <f t="shared" si="638"/>
        <v/>
      </c>
      <c r="BB313" s="28"/>
      <c r="BC313" s="28" t="str">
        <f t="shared" si="639"/>
        <v/>
      </c>
      <c r="BD313" s="28"/>
      <c r="BE313" s="28" t="str">
        <f t="shared" si="640"/>
        <v/>
      </c>
      <c r="BF313" s="29"/>
      <c r="BG313" s="30"/>
      <c r="BH313" s="26"/>
      <c r="BI313" s="28" t="str">
        <f t="shared" si="641"/>
        <v/>
      </c>
      <c r="BJ313" s="28"/>
      <c r="BK313" s="28" t="str">
        <f t="shared" si="642"/>
        <v/>
      </c>
      <c r="BL313" s="28"/>
      <c r="BM313" s="28" t="str">
        <f t="shared" si="643"/>
        <v/>
      </c>
      <c r="BN313" s="29"/>
      <c r="BO313" s="30"/>
      <c r="BP313" s="26"/>
      <c r="BQ313" s="28">
        <f t="shared" si="644"/>
        <v>3</v>
      </c>
      <c r="BR313" s="28"/>
      <c r="BS313" s="28">
        <f t="shared" si="645"/>
        <v>0</v>
      </c>
      <c r="BT313" s="28"/>
      <c r="BU313" s="28">
        <f t="shared" si="646"/>
        <v>3</v>
      </c>
      <c r="BV313" s="29"/>
      <c r="BW313" s="30"/>
      <c r="BX313" s="31"/>
      <c r="BY313" s="28" t="str">
        <f t="shared" si="647"/>
        <v/>
      </c>
      <c r="BZ313" s="28"/>
      <c r="CA313" s="28" t="str">
        <f t="shared" si="648"/>
        <v/>
      </c>
      <c r="CB313" s="28"/>
      <c r="CC313" s="28" t="str">
        <f t="shared" si="649"/>
        <v/>
      </c>
      <c r="CD313" s="29"/>
      <c r="CE313" s="25"/>
      <c r="CF313" s="25"/>
      <c r="CG313" s="28" t="str">
        <f t="shared" si="650"/>
        <v/>
      </c>
      <c r="CH313" s="28"/>
      <c r="CI313" s="28" t="str">
        <f t="shared" si="651"/>
        <v/>
      </c>
      <c r="CJ313" s="28"/>
      <c r="CK313" s="28" t="str">
        <f t="shared" si="652"/>
        <v/>
      </c>
      <c r="CL313" s="29"/>
    </row>
    <row r="314" spans="1:90" ht="33" customHeight="1" x14ac:dyDescent="0.25">
      <c r="A314" s="2">
        <v>32</v>
      </c>
      <c r="B314" s="2" t="s">
        <v>36</v>
      </c>
      <c r="C314" s="21" t="str">
        <f t="shared" si="722"/>
        <v>8 - LES ESPACES ET EQUIPEMENTS COMMUNS : SANITAIRES, SALLES COMMUNES, EQUIPEMENTS ET ACTVITES LUDIQUES</v>
      </c>
      <c r="D314" s="5" t="str">
        <f t="shared" si="768"/>
        <v>La prise en charge des enfants</v>
      </c>
      <c r="E314" s="2"/>
      <c r="F314" s="15"/>
      <c r="G314" s="20">
        <f t="shared" si="769"/>
        <v>3</v>
      </c>
      <c r="H314" s="65" t="s">
        <v>136</v>
      </c>
      <c r="I314" s="23">
        <f>IF(G314&lt;&gt;"",MAX(I$1:I313)+1,"")</f>
        <v>259</v>
      </c>
      <c r="J314" s="252" t="s">
        <v>358</v>
      </c>
      <c r="K314" s="253">
        <v>3</v>
      </c>
      <c r="L314" s="254" t="s">
        <v>39</v>
      </c>
      <c r="M314" s="255"/>
      <c r="N314" s="256" t="str">
        <f t="shared" si="737"/>
        <v/>
      </c>
      <c r="O314" s="252" t="s">
        <v>357</v>
      </c>
      <c r="P314" s="351" t="s">
        <v>37</v>
      </c>
      <c r="Q314" s="67"/>
      <c r="R314" s="41"/>
      <c r="S314" s="26">
        <f t="shared" si="770"/>
        <v>3</v>
      </c>
      <c r="T314" s="26">
        <f t="shared" si="775"/>
        <v>1</v>
      </c>
      <c r="U314" s="26">
        <f t="shared" si="772"/>
        <v>3</v>
      </c>
      <c r="V314" s="26"/>
      <c r="W314" s="26">
        <f t="shared" si="773"/>
        <v>0</v>
      </c>
      <c r="X314" s="26"/>
      <c r="Y314" s="26">
        <f t="shared" si="774"/>
        <v>3</v>
      </c>
      <c r="Z314" s="62"/>
      <c r="AA314" s="35"/>
      <c r="AB314" s="61"/>
      <c r="AC314" s="28" t="str">
        <f t="shared" si="629"/>
        <v/>
      </c>
      <c r="AD314" s="28"/>
      <c r="AE314" s="28" t="str">
        <f t="shared" si="630"/>
        <v/>
      </c>
      <c r="AF314" s="28"/>
      <c r="AG314" s="28" t="str">
        <f t="shared" si="631"/>
        <v/>
      </c>
      <c r="AH314" s="29"/>
      <c r="AI314" s="30"/>
      <c r="AJ314" s="28"/>
      <c r="AK314" s="28" t="str">
        <f t="shared" si="632"/>
        <v/>
      </c>
      <c r="AL314" s="28"/>
      <c r="AM314" s="28" t="str">
        <f t="shared" si="633"/>
        <v/>
      </c>
      <c r="AN314" s="28"/>
      <c r="AO314" s="28" t="str">
        <f t="shared" si="634"/>
        <v/>
      </c>
      <c r="AP314" s="29"/>
      <c r="AQ314" s="30"/>
      <c r="AR314" s="28"/>
      <c r="AS314" s="28">
        <f t="shared" si="635"/>
        <v>3</v>
      </c>
      <c r="AT314" s="28"/>
      <c r="AU314" s="28">
        <f t="shared" si="636"/>
        <v>0</v>
      </c>
      <c r="AV314" s="28"/>
      <c r="AW314" s="28">
        <f t="shared" si="637"/>
        <v>3</v>
      </c>
      <c r="AX314" s="29"/>
      <c r="AY314" s="30"/>
      <c r="AZ314" s="28"/>
      <c r="BA314" s="28" t="str">
        <f t="shared" si="638"/>
        <v/>
      </c>
      <c r="BB314" s="28"/>
      <c r="BC314" s="28" t="str">
        <f t="shared" si="639"/>
        <v/>
      </c>
      <c r="BD314" s="28"/>
      <c r="BE314" s="28" t="str">
        <f t="shared" si="640"/>
        <v/>
      </c>
      <c r="BF314" s="29"/>
      <c r="BG314" s="30"/>
      <c r="BH314" s="26"/>
      <c r="BI314" s="28" t="str">
        <f t="shared" si="641"/>
        <v/>
      </c>
      <c r="BJ314" s="28"/>
      <c r="BK314" s="28" t="str">
        <f t="shared" si="642"/>
        <v/>
      </c>
      <c r="BL314" s="28"/>
      <c r="BM314" s="28" t="str">
        <f t="shared" si="643"/>
        <v/>
      </c>
      <c r="BN314" s="29"/>
      <c r="BO314" s="30"/>
      <c r="BP314" s="26"/>
      <c r="BQ314" s="28" t="str">
        <f t="shared" si="644"/>
        <v/>
      </c>
      <c r="BR314" s="28"/>
      <c r="BS314" s="28" t="str">
        <f t="shared" si="645"/>
        <v/>
      </c>
      <c r="BT314" s="28"/>
      <c r="BU314" s="28" t="str">
        <f t="shared" si="646"/>
        <v/>
      </c>
      <c r="BV314" s="29"/>
      <c r="BW314" s="30"/>
      <c r="BX314" s="31"/>
      <c r="BY314" s="28">
        <f t="shared" si="647"/>
        <v>3</v>
      </c>
      <c r="BZ314" s="28"/>
      <c r="CA314" s="28">
        <f t="shared" si="648"/>
        <v>0</v>
      </c>
      <c r="CB314" s="28"/>
      <c r="CC314" s="28">
        <f t="shared" si="649"/>
        <v>3</v>
      </c>
      <c r="CD314" s="29"/>
      <c r="CE314" s="25"/>
      <c r="CF314" s="25"/>
      <c r="CG314" s="28" t="str">
        <f t="shared" si="650"/>
        <v/>
      </c>
      <c r="CH314" s="28"/>
      <c r="CI314" s="28" t="str">
        <f t="shared" si="651"/>
        <v/>
      </c>
      <c r="CJ314" s="28"/>
      <c r="CK314" s="28" t="str">
        <f t="shared" si="652"/>
        <v/>
      </c>
      <c r="CL314" s="29"/>
    </row>
    <row r="315" spans="1:90" ht="54.75" customHeight="1" x14ac:dyDescent="0.25">
      <c r="A315" s="20"/>
      <c r="B315" s="20" t="s">
        <v>36</v>
      </c>
      <c r="C315" s="21" t="str">
        <f t="shared" si="722"/>
        <v>8 - LES ESPACES ET EQUIPEMENTS COMMUNS : SANITAIRES, SALLES COMMUNES, EQUIPEMENTS ET ACTVITES LUDIQUES</v>
      </c>
      <c r="D315" s="5" t="str">
        <f t="shared" si="768"/>
        <v>La prise en charge des enfants</v>
      </c>
      <c r="E315" s="20"/>
      <c r="F315" s="15"/>
      <c r="G315" s="20">
        <f t="shared" si="769"/>
        <v>1</v>
      </c>
      <c r="H315" s="5" t="s">
        <v>29</v>
      </c>
      <c r="I315" s="23">
        <f>IF(G315&lt;&gt;"",MAX(I$1:I314)+1,"")</f>
        <v>260</v>
      </c>
      <c r="J315" s="252" t="s">
        <v>718</v>
      </c>
      <c r="K315" s="253">
        <v>1</v>
      </c>
      <c r="L315" s="254" t="s">
        <v>30</v>
      </c>
      <c r="M315" s="255"/>
      <c r="N315" s="256" t="str">
        <f t="shared" si="737"/>
        <v/>
      </c>
      <c r="O315" s="252" t="s">
        <v>359</v>
      </c>
      <c r="P315" s="348" t="s">
        <v>37</v>
      </c>
      <c r="Q315" s="23"/>
      <c r="R315" s="25"/>
      <c r="S315" s="26">
        <f t="shared" ref="S315:S316" si="776">K315</f>
        <v>1</v>
      </c>
      <c r="T315" s="26">
        <f t="shared" ref="T315:T316" si="777">IF(L315="OUI",1,IF(L315="NON",0,IF(L315="Non Mesuré","",0)))</f>
        <v>1</v>
      </c>
      <c r="U315" s="26">
        <f t="shared" ref="U315:U316" si="778">IF(L315&lt;&gt;"Non Mesuré",S315*T315,"")</f>
        <v>1</v>
      </c>
      <c r="V315" s="26"/>
      <c r="W315" s="26">
        <f t="shared" ref="W315:W316" si="779">IF(L315="Non Mesuré",S315,0)</f>
        <v>0</v>
      </c>
      <c r="X315" s="26"/>
      <c r="Y315" s="26">
        <f t="shared" ref="Y315:Y316" si="780">S315-W315</f>
        <v>1</v>
      </c>
      <c r="Z315" s="26"/>
      <c r="AA315" s="32"/>
      <c r="AB315" s="27"/>
      <c r="AC315" s="28">
        <f t="shared" si="629"/>
        <v>1</v>
      </c>
      <c r="AD315" s="28"/>
      <c r="AE315" s="28">
        <f t="shared" si="630"/>
        <v>0</v>
      </c>
      <c r="AF315" s="28"/>
      <c r="AG315" s="28">
        <f t="shared" si="631"/>
        <v>1</v>
      </c>
      <c r="AH315" s="29"/>
      <c r="AI315" s="30"/>
      <c r="AJ315" s="28"/>
      <c r="AK315" s="28" t="str">
        <f t="shared" si="632"/>
        <v/>
      </c>
      <c r="AL315" s="28"/>
      <c r="AM315" s="28" t="str">
        <f t="shared" si="633"/>
        <v/>
      </c>
      <c r="AN315" s="28"/>
      <c r="AO315" s="28" t="str">
        <f t="shared" si="634"/>
        <v/>
      </c>
      <c r="AP315" s="29"/>
      <c r="AQ315" s="30"/>
      <c r="AR315" s="28"/>
      <c r="AS315" s="28" t="str">
        <f t="shared" si="635"/>
        <v/>
      </c>
      <c r="AT315" s="28"/>
      <c r="AU315" s="28" t="str">
        <f t="shared" si="636"/>
        <v/>
      </c>
      <c r="AV315" s="28"/>
      <c r="AW315" s="28" t="str">
        <f t="shared" si="637"/>
        <v/>
      </c>
      <c r="AX315" s="29"/>
      <c r="AY315" s="30"/>
      <c r="AZ315" s="28"/>
      <c r="BA315" s="28" t="str">
        <f t="shared" si="638"/>
        <v/>
      </c>
      <c r="BB315" s="28"/>
      <c r="BC315" s="28" t="str">
        <f t="shared" si="639"/>
        <v/>
      </c>
      <c r="BD315" s="28"/>
      <c r="BE315" s="28" t="str">
        <f t="shared" si="640"/>
        <v/>
      </c>
      <c r="BF315" s="29"/>
      <c r="BG315" s="30"/>
      <c r="BH315" s="26"/>
      <c r="BI315" s="28" t="str">
        <f t="shared" si="641"/>
        <v/>
      </c>
      <c r="BJ315" s="28"/>
      <c r="BK315" s="28" t="str">
        <f t="shared" si="642"/>
        <v/>
      </c>
      <c r="BL315" s="28"/>
      <c r="BM315" s="28" t="str">
        <f t="shared" si="643"/>
        <v/>
      </c>
      <c r="BN315" s="29"/>
      <c r="BO315" s="30"/>
      <c r="BP315" s="26"/>
      <c r="BQ315" s="28" t="str">
        <f t="shared" si="644"/>
        <v/>
      </c>
      <c r="BR315" s="28"/>
      <c r="BS315" s="28" t="str">
        <f t="shared" si="645"/>
        <v/>
      </c>
      <c r="BT315" s="28"/>
      <c r="BU315" s="28" t="str">
        <f t="shared" si="646"/>
        <v/>
      </c>
      <c r="BV315" s="29"/>
      <c r="BW315" s="30"/>
      <c r="BX315" s="31"/>
      <c r="BY315" s="28" t="str">
        <f t="shared" si="647"/>
        <v/>
      </c>
      <c r="BZ315" s="28"/>
      <c r="CA315" s="28" t="str">
        <f t="shared" si="648"/>
        <v/>
      </c>
      <c r="CB315" s="28"/>
      <c r="CC315" s="28" t="str">
        <f t="shared" si="649"/>
        <v/>
      </c>
      <c r="CD315" s="29"/>
      <c r="CE315" s="25"/>
      <c r="CF315" s="25"/>
      <c r="CG315" s="28" t="str">
        <f t="shared" si="650"/>
        <v/>
      </c>
      <c r="CH315" s="28"/>
      <c r="CI315" s="28" t="str">
        <f t="shared" si="651"/>
        <v/>
      </c>
      <c r="CJ315" s="28"/>
      <c r="CK315" s="28" t="str">
        <f t="shared" si="652"/>
        <v/>
      </c>
      <c r="CL315" s="29"/>
    </row>
    <row r="316" spans="1:90" ht="36.75" customHeight="1" x14ac:dyDescent="0.25">
      <c r="A316" s="20"/>
      <c r="B316" s="20" t="s">
        <v>36</v>
      </c>
      <c r="C316" s="21" t="str">
        <f t="shared" si="722"/>
        <v>8 - LES ESPACES ET EQUIPEMENTS COMMUNS : SANITAIRES, SALLES COMMUNES, EQUIPEMENTS ET ACTVITES LUDIQUES</v>
      </c>
      <c r="D316" s="5" t="str">
        <f t="shared" si="768"/>
        <v>La prise en charge des enfants</v>
      </c>
      <c r="E316" s="20"/>
      <c r="F316" s="15"/>
      <c r="G316" s="20">
        <f t="shared" si="769"/>
        <v>1</v>
      </c>
      <c r="H316" s="5" t="s">
        <v>29</v>
      </c>
      <c r="I316" s="23">
        <f>IF(G316&lt;&gt;"",MAX(I$1:I315)+1,"")</f>
        <v>261</v>
      </c>
      <c r="J316" s="247" t="s">
        <v>360</v>
      </c>
      <c r="K316" s="248">
        <v>1</v>
      </c>
      <c r="L316" s="249" t="s">
        <v>30</v>
      </c>
      <c r="M316" s="250"/>
      <c r="N316" s="251" t="str">
        <f t="shared" si="737"/>
        <v/>
      </c>
      <c r="O316" s="233" t="s">
        <v>361</v>
      </c>
      <c r="P316" s="348" t="s">
        <v>37</v>
      </c>
      <c r="Q316" s="23"/>
      <c r="R316" s="25"/>
      <c r="S316" s="26">
        <f t="shared" si="776"/>
        <v>1</v>
      </c>
      <c r="T316" s="26">
        <f t="shared" si="777"/>
        <v>1</v>
      </c>
      <c r="U316" s="26">
        <f t="shared" si="778"/>
        <v>1</v>
      </c>
      <c r="V316" s="26"/>
      <c r="W316" s="26">
        <f t="shared" si="779"/>
        <v>0</v>
      </c>
      <c r="X316" s="26"/>
      <c r="Y316" s="26">
        <f t="shared" si="780"/>
        <v>1</v>
      </c>
      <c r="Z316" s="26"/>
      <c r="AA316" s="32"/>
      <c r="AB316" s="27"/>
      <c r="AC316" s="28">
        <f t="shared" si="629"/>
        <v>1</v>
      </c>
      <c r="AD316" s="28"/>
      <c r="AE316" s="28">
        <f t="shared" si="630"/>
        <v>0</v>
      </c>
      <c r="AF316" s="28"/>
      <c r="AG316" s="28">
        <f t="shared" si="631"/>
        <v>1</v>
      </c>
      <c r="AH316" s="29"/>
      <c r="AI316" s="30"/>
      <c r="AJ316" s="28"/>
      <c r="AK316" s="28" t="str">
        <f t="shared" si="632"/>
        <v/>
      </c>
      <c r="AL316" s="28"/>
      <c r="AM316" s="28" t="str">
        <f t="shared" si="633"/>
        <v/>
      </c>
      <c r="AN316" s="28"/>
      <c r="AO316" s="28" t="str">
        <f t="shared" si="634"/>
        <v/>
      </c>
      <c r="AP316" s="29"/>
      <c r="AQ316" s="30"/>
      <c r="AR316" s="28"/>
      <c r="AS316" s="28" t="str">
        <f t="shared" si="635"/>
        <v/>
      </c>
      <c r="AT316" s="28"/>
      <c r="AU316" s="28" t="str">
        <f t="shared" si="636"/>
        <v/>
      </c>
      <c r="AV316" s="28"/>
      <c r="AW316" s="28" t="str">
        <f t="shared" si="637"/>
        <v/>
      </c>
      <c r="AX316" s="29"/>
      <c r="AY316" s="30"/>
      <c r="AZ316" s="28"/>
      <c r="BA316" s="28" t="str">
        <f t="shared" si="638"/>
        <v/>
      </c>
      <c r="BB316" s="28"/>
      <c r="BC316" s="28" t="str">
        <f t="shared" si="639"/>
        <v/>
      </c>
      <c r="BD316" s="28"/>
      <c r="BE316" s="28" t="str">
        <f t="shared" si="640"/>
        <v/>
      </c>
      <c r="BF316" s="29"/>
      <c r="BG316" s="30"/>
      <c r="BH316" s="26"/>
      <c r="BI316" s="28" t="str">
        <f t="shared" si="641"/>
        <v/>
      </c>
      <c r="BJ316" s="28"/>
      <c r="BK316" s="28" t="str">
        <f t="shared" si="642"/>
        <v/>
      </c>
      <c r="BL316" s="28"/>
      <c r="BM316" s="28" t="str">
        <f t="shared" si="643"/>
        <v/>
      </c>
      <c r="BN316" s="29"/>
      <c r="BO316" s="30"/>
      <c r="BP316" s="26"/>
      <c r="BQ316" s="28" t="str">
        <f t="shared" si="644"/>
        <v/>
      </c>
      <c r="BR316" s="28"/>
      <c r="BS316" s="28" t="str">
        <f t="shared" si="645"/>
        <v/>
      </c>
      <c r="BT316" s="28"/>
      <c r="BU316" s="28" t="str">
        <f t="shared" si="646"/>
        <v/>
      </c>
      <c r="BV316" s="29"/>
      <c r="BW316" s="30"/>
      <c r="BX316" s="31"/>
      <c r="BY316" s="28" t="str">
        <f t="shared" si="647"/>
        <v/>
      </c>
      <c r="BZ316" s="28"/>
      <c r="CA316" s="28" t="str">
        <f t="shared" si="648"/>
        <v/>
      </c>
      <c r="CB316" s="28"/>
      <c r="CC316" s="28" t="str">
        <f t="shared" si="649"/>
        <v/>
      </c>
      <c r="CD316" s="29"/>
      <c r="CE316" s="25"/>
      <c r="CF316" s="25"/>
      <c r="CG316" s="28" t="str">
        <f t="shared" si="650"/>
        <v/>
      </c>
      <c r="CH316" s="28"/>
      <c r="CI316" s="28" t="str">
        <f t="shared" si="651"/>
        <v/>
      </c>
      <c r="CJ316" s="28"/>
      <c r="CK316" s="28" t="str">
        <f t="shared" si="652"/>
        <v/>
      </c>
      <c r="CL316" s="29"/>
    </row>
    <row r="317" spans="1:90" s="237" customFormat="1" ht="33.75" customHeight="1" x14ac:dyDescent="0.25">
      <c r="A317" s="20"/>
      <c r="B317" s="20"/>
      <c r="C317" s="21" t="str">
        <f>J317</f>
        <v>9 - L'ESPACE BAR – PETITE RESTAURATION - SNACKING (si existant).</v>
      </c>
      <c r="D317" s="5"/>
      <c r="E317" s="20"/>
      <c r="F317" s="21"/>
      <c r="G317" s="20"/>
      <c r="H317" s="5"/>
      <c r="I317" s="23" t="str">
        <f>IF(G317&lt;&gt;"",MAX(I$1:I316)+1,"")</f>
        <v/>
      </c>
      <c r="J317" s="331" t="s">
        <v>540</v>
      </c>
      <c r="K317" s="339" t="s">
        <v>2</v>
      </c>
      <c r="L317" s="329" t="s">
        <v>3</v>
      </c>
      <c r="M317" s="330" t="s">
        <v>656</v>
      </c>
      <c r="N317" s="331" t="s">
        <v>4</v>
      </c>
      <c r="O317" s="327" t="s">
        <v>4</v>
      </c>
      <c r="P317" s="349" t="s">
        <v>778</v>
      </c>
      <c r="Q317" s="23"/>
      <c r="R317" s="25"/>
      <c r="S317" s="26"/>
      <c r="T317" s="26"/>
      <c r="U317" s="26"/>
      <c r="V317" s="26">
        <f>SUM(U271:U316)</f>
        <v>92</v>
      </c>
      <c r="W317" s="31"/>
      <c r="X317" s="26">
        <f>SUM(W271:W316)</f>
        <v>0</v>
      </c>
      <c r="Y317" s="31"/>
      <c r="Z317" s="26">
        <f>SUM(Y271:Y316)</f>
        <v>92</v>
      </c>
      <c r="AA317" s="27">
        <f>V317/Z317</f>
        <v>1</v>
      </c>
      <c r="AB317" s="27"/>
      <c r="AC317" s="28" t="str">
        <f t="shared" si="629"/>
        <v/>
      </c>
      <c r="AD317" s="28"/>
      <c r="AE317" s="28" t="str">
        <f t="shared" si="630"/>
        <v/>
      </c>
      <c r="AF317" s="28"/>
      <c r="AG317" s="28" t="str">
        <f t="shared" si="631"/>
        <v/>
      </c>
      <c r="AH317" s="29"/>
      <c r="AI317" s="30"/>
      <c r="AJ317" s="28"/>
      <c r="AK317" s="28" t="str">
        <f t="shared" si="632"/>
        <v/>
      </c>
      <c r="AL317" s="28"/>
      <c r="AM317" s="28" t="str">
        <f t="shared" si="633"/>
        <v/>
      </c>
      <c r="AN317" s="28"/>
      <c r="AO317" s="28" t="str">
        <f t="shared" si="634"/>
        <v/>
      </c>
      <c r="AP317" s="29"/>
      <c r="AQ317" s="30"/>
      <c r="AR317" s="28"/>
      <c r="AS317" s="28" t="str">
        <f t="shared" si="635"/>
        <v/>
      </c>
      <c r="AT317" s="28"/>
      <c r="AU317" s="28" t="str">
        <f t="shared" si="636"/>
        <v/>
      </c>
      <c r="AV317" s="28"/>
      <c r="AW317" s="28" t="str">
        <f t="shared" si="637"/>
        <v/>
      </c>
      <c r="AX317" s="29"/>
      <c r="AY317" s="30"/>
      <c r="AZ317" s="28"/>
      <c r="BA317" s="28" t="str">
        <f t="shared" si="638"/>
        <v/>
      </c>
      <c r="BB317" s="28"/>
      <c r="BC317" s="28" t="str">
        <f t="shared" si="639"/>
        <v/>
      </c>
      <c r="BD317" s="28"/>
      <c r="BE317" s="28" t="str">
        <f t="shared" si="640"/>
        <v/>
      </c>
      <c r="BF317" s="29"/>
      <c r="BG317" s="30"/>
      <c r="BH317" s="26"/>
      <c r="BI317" s="28" t="str">
        <f t="shared" si="641"/>
        <v/>
      </c>
      <c r="BJ317" s="28"/>
      <c r="BK317" s="28" t="str">
        <f t="shared" si="642"/>
        <v/>
      </c>
      <c r="BL317" s="28"/>
      <c r="BM317" s="28" t="str">
        <f t="shared" si="643"/>
        <v/>
      </c>
      <c r="BN317" s="29"/>
      <c r="BO317" s="30"/>
      <c r="BP317" s="26"/>
      <c r="BQ317" s="28" t="str">
        <f t="shared" si="644"/>
        <v/>
      </c>
      <c r="BR317" s="28"/>
      <c r="BS317" s="28" t="str">
        <f t="shared" si="645"/>
        <v/>
      </c>
      <c r="BT317" s="28"/>
      <c r="BU317" s="28" t="str">
        <f t="shared" si="646"/>
        <v/>
      </c>
      <c r="BV317" s="29"/>
      <c r="BW317" s="30"/>
      <c r="BX317" s="31"/>
      <c r="BY317" s="28" t="str">
        <f t="shared" si="647"/>
        <v/>
      </c>
      <c r="BZ317" s="28"/>
      <c r="CA317" s="28" t="str">
        <f t="shared" si="648"/>
        <v/>
      </c>
      <c r="CB317" s="28"/>
      <c r="CC317" s="28" t="str">
        <f t="shared" si="649"/>
        <v/>
      </c>
      <c r="CD317" s="29"/>
      <c r="CE317" s="25"/>
      <c r="CF317" s="25"/>
      <c r="CG317" s="28" t="str">
        <f t="shared" si="650"/>
        <v/>
      </c>
      <c r="CH317" s="28"/>
      <c r="CI317" s="28" t="str">
        <f t="shared" si="651"/>
        <v/>
      </c>
      <c r="CJ317" s="28"/>
      <c r="CK317" s="28" t="str">
        <f t="shared" si="652"/>
        <v/>
      </c>
      <c r="CL317" s="29"/>
    </row>
    <row r="318" spans="1:90" s="238" customFormat="1" ht="41.25" customHeight="1" x14ac:dyDescent="0.25">
      <c r="A318" s="20"/>
      <c r="B318" s="20" t="s">
        <v>36</v>
      </c>
      <c r="C318" s="21" t="str">
        <f t="shared" ref="C318:C348" si="781">J$317</f>
        <v>9 - L'ESPACE BAR – PETITE RESTAURATION - SNACKING (si existant).</v>
      </c>
      <c r="D318" s="5" t="str">
        <f t="shared" ref="D318:D327" si="782">J$318</f>
        <v>La salle de bar-petite restauration</v>
      </c>
      <c r="E318" s="20"/>
      <c r="F318" s="15"/>
      <c r="G318" s="20"/>
      <c r="H318" s="5"/>
      <c r="I318" s="67" t="str">
        <f>IF(G318&lt;&gt;"",MAX(I$1:I317)+1,"")</f>
        <v/>
      </c>
      <c r="J318" s="71" t="s">
        <v>362</v>
      </c>
      <c r="K318" s="307"/>
      <c r="L318" s="33"/>
      <c r="M318" s="372"/>
      <c r="N318" s="24" t="str">
        <f t="shared" ref="N318:N332" si="783">IF(ISERROR(SEARCH("Pas de NM possible",O318)),"","oui")</f>
        <v/>
      </c>
      <c r="O318" s="71" t="s">
        <v>697</v>
      </c>
      <c r="P318" s="353"/>
      <c r="Q318" s="67"/>
      <c r="R318" s="41"/>
      <c r="S318" s="34"/>
      <c r="T318" s="34"/>
      <c r="U318" s="34"/>
      <c r="V318" s="34"/>
      <c r="W318" s="34"/>
      <c r="X318" s="34"/>
      <c r="Y318" s="34"/>
      <c r="Z318" s="34"/>
      <c r="AA318" s="35"/>
      <c r="AB318" s="36"/>
      <c r="AC318" s="39" t="str">
        <f t="shared" si="629"/>
        <v/>
      </c>
      <c r="AD318" s="39"/>
      <c r="AE318" s="39" t="str">
        <f t="shared" si="630"/>
        <v/>
      </c>
      <c r="AF318" s="39"/>
      <c r="AG318" s="39" t="str">
        <f t="shared" si="631"/>
        <v/>
      </c>
      <c r="AH318" s="37"/>
      <c r="AI318" s="38"/>
      <c r="AJ318" s="39"/>
      <c r="AK318" s="39" t="str">
        <f t="shared" si="632"/>
        <v/>
      </c>
      <c r="AL318" s="39"/>
      <c r="AM318" s="39" t="str">
        <f t="shared" si="633"/>
        <v/>
      </c>
      <c r="AN318" s="39"/>
      <c r="AO318" s="39" t="str">
        <f t="shared" si="634"/>
        <v/>
      </c>
      <c r="AP318" s="37"/>
      <c r="AQ318" s="38"/>
      <c r="AR318" s="39"/>
      <c r="AS318" s="39" t="str">
        <f t="shared" si="635"/>
        <v/>
      </c>
      <c r="AT318" s="39"/>
      <c r="AU318" s="39" t="str">
        <f t="shared" si="636"/>
        <v/>
      </c>
      <c r="AV318" s="39"/>
      <c r="AW318" s="39" t="str">
        <f t="shared" si="637"/>
        <v/>
      </c>
      <c r="AX318" s="37"/>
      <c r="AY318" s="38"/>
      <c r="AZ318" s="39"/>
      <c r="BA318" s="39" t="str">
        <f t="shared" si="638"/>
        <v/>
      </c>
      <c r="BB318" s="39"/>
      <c r="BC318" s="39" t="str">
        <f t="shared" si="639"/>
        <v/>
      </c>
      <c r="BD318" s="39"/>
      <c r="BE318" s="39" t="str">
        <f t="shared" si="640"/>
        <v/>
      </c>
      <c r="BF318" s="37"/>
      <c r="BG318" s="38"/>
      <c r="BH318" s="34"/>
      <c r="BI318" s="39" t="str">
        <f t="shared" si="641"/>
        <v/>
      </c>
      <c r="BJ318" s="39"/>
      <c r="BK318" s="39" t="str">
        <f t="shared" si="642"/>
        <v/>
      </c>
      <c r="BL318" s="39"/>
      <c r="BM318" s="39" t="str">
        <f t="shared" si="643"/>
        <v/>
      </c>
      <c r="BN318" s="37"/>
      <c r="BO318" s="38"/>
      <c r="BP318" s="34"/>
      <c r="BQ318" s="39" t="str">
        <f t="shared" si="644"/>
        <v/>
      </c>
      <c r="BR318" s="39"/>
      <c r="BS318" s="39" t="str">
        <f t="shared" si="645"/>
        <v/>
      </c>
      <c r="BT318" s="39"/>
      <c r="BU318" s="39" t="str">
        <f t="shared" si="646"/>
        <v/>
      </c>
      <c r="BV318" s="37"/>
      <c r="BW318" s="38"/>
      <c r="BX318" s="40"/>
      <c r="BY318" s="39" t="str">
        <f t="shared" si="647"/>
        <v/>
      </c>
      <c r="BZ318" s="39"/>
      <c r="CA318" s="39" t="str">
        <f t="shared" si="648"/>
        <v/>
      </c>
      <c r="CB318" s="39"/>
      <c r="CC318" s="39" t="str">
        <f t="shared" si="649"/>
        <v/>
      </c>
      <c r="CD318" s="37"/>
      <c r="CE318" s="41"/>
      <c r="CF318" s="41"/>
      <c r="CG318" s="39" t="str">
        <f t="shared" si="650"/>
        <v/>
      </c>
      <c r="CH318" s="39"/>
      <c r="CI318" s="39" t="str">
        <f t="shared" si="651"/>
        <v/>
      </c>
      <c r="CJ318" s="39"/>
      <c r="CK318" s="39" t="str">
        <f t="shared" si="652"/>
        <v/>
      </c>
      <c r="CL318" s="37"/>
    </row>
    <row r="319" spans="1:90" ht="48.75" customHeight="1" x14ac:dyDescent="0.25">
      <c r="A319" s="20">
        <v>33</v>
      </c>
      <c r="B319" s="20" t="s">
        <v>28</v>
      </c>
      <c r="C319" s="21" t="str">
        <f t="shared" si="781"/>
        <v>9 - L'ESPACE BAR – PETITE RESTAURATION - SNACKING (si existant).</v>
      </c>
      <c r="D319" s="5" t="str">
        <f t="shared" si="782"/>
        <v>La salle de bar-petite restauration</v>
      </c>
      <c r="E319" s="20"/>
      <c r="F319" s="15"/>
      <c r="G319" s="20">
        <f t="shared" ref="G319:G327" si="784">IF(H319="Information et Communication",1,IF(H319="Savoir-faire Savoir-être",2,IF(H319="Confort et hygiène",3,IF(H319="Qualité de la prestation",5,IF(H319="Développement Durable",4)))))</f>
        <v>3</v>
      </c>
      <c r="H319" s="5" t="s">
        <v>136</v>
      </c>
      <c r="I319" s="23">
        <f>IF(G319&lt;&gt;"",MAX(I$1:I318)+1,"")</f>
        <v>262</v>
      </c>
      <c r="J319" s="242" t="s">
        <v>363</v>
      </c>
      <c r="K319" s="243">
        <v>3</v>
      </c>
      <c r="L319" s="244" t="str">
        <f>IF('RESULTAT GLOBAL'!D$24="NON","Non Mesuré","OUI")</f>
        <v>OUI</v>
      </c>
      <c r="M319" s="245"/>
      <c r="N319" s="246" t="str">
        <f t="shared" si="783"/>
        <v/>
      </c>
      <c r="O319" s="242" t="s">
        <v>364</v>
      </c>
      <c r="P319" s="351" t="s">
        <v>78</v>
      </c>
      <c r="Q319" s="23"/>
      <c r="R319" s="25"/>
      <c r="S319" s="26">
        <f t="shared" ref="S319:S327" si="785">K319</f>
        <v>3</v>
      </c>
      <c r="T319" s="26">
        <f t="shared" ref="T319:T320" si="786">IF(L319="OUI",1,IF(L319="NON",0,IF(L319="Non Mesuré","",0)))</f>
        <v>1</v>
      </c>
      <c r="U319" s="26">
        <f t="shared" ref="U319:U327" si="787">IF(L319&lt;&gt;"Non Mesuré",S319*T319,"")</f>
        <v>3</v>
      </c>
      <c r="V319" s="26"/>
      <c r="W319" s="26">
        <f t="shared" ref="W319:W327" si="788">IF(L319="Non Mesuré",S319,0)</f>
        <v>0</v>
      </c>
      <c r="X319" s="26"/>
      <c r="Y319" s="26">
        <f t="shared" ref="Y319:Y327" si="789">S319-W319</f>
        <v>3</v>
      </c>
      <c r="Z319" s="26"/>
      <c r="AA319" s="32"/>
      <c r="AB319" s="27"/>
      <c r="AC319" s="28" t="str">
        <f t="shared" si="629"/>
        <v/>
      </c>
      <c r="AD319" s="28"/>
      <c r="AE319" s="28" t="str">
        <f t="shared" si="630"/>
        <v/>
      </c>
      <c r="AF319" s="28"/>
      <c r="AG319" s="28" t="str">
        <f t="shared" si="631"/>
        <v/>
      </c>
      <c r="AH319" s="29"/>
      <c r="AI319" s="30"/>
      <c r="AJ319" s="28"/>
      <c r="AK319" s="28" t="str">
        <f t="shared" si="632"/>
        <v/>
      </c>
      <c r="AL319" s="28"/>
      <c r="AM319" s="28" t="str">
        <f t="shared" si="633"/>
        <v/>
      </c>
      <c r="AN319" s="28"/>
      <c r="AO319" s="28" t="str">
        <f t="shared" si="634"/>
        <v/>
      </c>
      <c r="AP319" s="29"/>
      <c r="AQ319" s="30"/>
      <c r="AR319" s="28"/>
      <c r="AS319" s="28">
        <f t="shared" si="635"/>
        <v>3</v>
      </c>
      <c r="AT319" s="28"/>
      <c r="AU319" s="28">
        <f t="shared" si="636"/>
        <v>0</v>
      </c>
      <c r="AV319" s="28"/>
      <c r="AW319" s="28">
        <f t="shared" si="637"/>
        <v>3</v>
      </c>
      <c r="AX319" s="29"/>
      <c r="AY319" s="30"/>
      <c r="AZ319" s="28"/>
      <c r="BA319" s="28" t="str">
        <f t="shared" si="638"/>
        <v/>
      </c>
      <c r="BB319" s="28"/>
      <c r="BC319" s="28" t="str">
        <f t="shared" si="639"/>
        <v/>
      </c>
      <c r="BD319" s="28"/>
      <c r="BE319" s="28" t="str">
        <f t="shared" si="640"/>
        <v/>
      </c>
      <c r="BF319" s="29"/>
      <c r="BG319" s="30"/>
      <c r="BH319" s="26"/>
      <c r="BI319" s="28" t="str">
        <f t="shared" si="641"/>
        <v/>
      </c>
      <c r="BJ319" s="28"/>
      <c r="BK319" s="28" t="str">
        <f t="shared" si="642"/>
        <v/>
      </c>
      <c r="BL319" s="28"/>
      <c r="BM319" s="28" t="str">
        <f t="shared" si="643"/>
        <v/>
      </c>
      <c r="BN319" s="29"/>
      <c r="BO319" s="30"/>
      <c r="BP319" s="26"/>
      <c r="BQ319" s="28" t="str">
        <f t="shared" si="644"/>
        <v/>
      </c>
      <c r="BR319" s="28"/>
      <c r="BS319" s="28" t="str">
        <f t="shared" si="645"/>
        <v/>
      </c>
      <c r="BT319" s="28"/>
      <c r="BU319" s="28" t="str">
        <f t="shared" si="646"/>
        <v/>
      </c>
      <c r="BV319" s="29"/>
      <c r="BW319" s="30"/>
      <c r="BX319" s="31"/>
      <c r="BY319" s="28" t="str">
        <f t="shared" si="647"/>
        <v/>
      </c>
      <c r="BZ319" s="28"/>
      <c r="CA319" s="28" t="str">
        <f t="shared" si="648"/>
        <v/>
      </c>
      <c r="CB319" s="28"/>
      <c r="CC319" s="28" t="str">
        <f t="shared" si="649"/>
        <v/>
      </c>
      <c r="CD319" s="29"/>
      <c r="CE319" s="25"/>
      <c r="CF319" s="25"/>
      <c r="CG319" s="28">
        <f t="shared" si="650"/>
        <v>3</v>
      </c>
      <c r="CH319" s="28"/>
      <c r="CI319" s="28">
        <f t="shared" si="651"/>
        <v>0</v>
      </c>
      <c r="CJ319" s="28"/>
      <c r="CK319" s="28">
        <f t="shared" si="652"/>
        <v>3</v>
      </c>
      <c r="CL319" s="29"/>
    </row>
    <row r="320" spans="1:90" ht="33" customHeight="1" x14ac:dyDescent="0.25">
      <c r="A320" s="20">
        <v>33</v>
      </c>
      <c r="B320" s="20" t="s">
        <v>28</v>
      </c>
      <c r="C320" s="21" t="str">
        <f t="shared" si="781"/>
        <v>9 - L'ESPACE BAR – PETITE RESTAURATION - SNACKING (si existant).</v>
      </c>
      <c r="D320" s="5" t="str">
        <f t="shared" si="782"/>
        <v>La salle de bar-petite restauration</v>
      </c>
      <c r="E320" s="20"/>
      <c r="F320" s="15"/>
      <c r="G320" s="20">
        <f t="shared" si="784"/>
        <v>3</v>
      </c>
      <c r="H320" s="5" t="s">
        <v>136</v>
      </c>
      <c r="I320" s="23">
        <f>IF(G320&lt;&gt;"",MAX(I$1:I319)+1,"")</f>
        <v>263</v>
      </c>
      <c r="J320" s="252" t="s">
        <v>365</v>
      </c>
      <c r="K320" s="253">
        <v>3</v>
      </c>
      <c r="L320" s="254" t="str">
        <f>IF('RESULTAT GLOBAL'!D$24="NON","Non Mesuré","OUI")</f>
        <v>OUI</v>
      </c>
      <c r="M320" s="255"/>
      <c r="N320" s="256" t="str">
        <f t="shared" si="783"/>
        <v/>
      </c>
      <c r="O320" s="252" t="s">
        <v>366</v>
      </c>
      <c r="P320" s="348" t="s">
        <v>37</v>
      </c>
      <c r="Q320" s="23"/>
      <c r="R320" s="25"/>
      <c r="S320" s="26">
        <f t="shared" si="785"/>
        <v>3</v>
      </c>
      <c r="T320" s="26">
        <f t="shared" si="786"/>
        <v>1</v>
      </c>
      <c r="U320" s="26">
        <f t="shared" si="787"/>
        <v>3</v>
      </c>
      <c r="V320" s="26"/>
      <c r="W320" s="26">
        <f t="shared" si="788"/>
        <v>0</v>
      </c>
      <c r="X320" s="26"/>
      <c r="Y320" s="26">
        <f t="shared" si="789"/>
        <v>3</v>
      </c>
      <c r="Z320" s="26"/>
      <c r="AA320" s="32"/>
      <c r="AB320" s="27"/>
      <c r="AC320" s="28" t="str">
        <f t="shared" si="629"/>
        <v/>
      </c>
      <c r="AD320" s="28"/>
      <c r="AE320" s="28" t="str">
        <f t="shared" si="630"/>
        <v/>
      </c>
      <c r="AF320" s="28"/>
      <c r="AG320" s="28" t="str">
        <f t="shared" si="631"/>
        <v/>
      </c>
      <c r="AH320" s="29"/>
      <c r="AI320" s="30"/>
      <c r="AJ320" s="28"/>
      <c r="AK320" s="28" t="str">
        <f t="shared" si="632"/>
        <v/>
      </c>
      <c r="AL320" s="28"/>
      <c r="AM320" s="28" t="str">
        <f t="shared" si="633"/>
        <v/>
      </c>
      <c r="AN320" s="28"/>
      <c r="AO320" s="28" t="str">
        <f t="shared" si="634"/>
        <v/>
      </c>
      <c r="AP320" s="29"/>
      <c r="AQ320" s="30"/>
      <c r="AR320" s="28"/>
      <c r="AS320" s="28">
        <f t="shared" si="635"/>
        <v>3</v>
      </c>
      <c r="AT320" s="28"/>
      <c r="AU320" s="28">
        <f t="shared" si="636"/>
        <v>0</v>
      </c>
      <c r="AV320" s="28"/>
      <c r="AW320" s="28">
        <f t="shared" si="637"/>
        <v>3</v>
      </c>
      <c r="AX320" s="29"/>
      <c r="AY320" s="30"/>
      <c r="AZ320" s="28"/>
      <c r="BA320" s="28" t="str">
        <f t="shared" si="638"/>
        <v/>
      </c>
      <c r="BB320" s="28"/>
      <c r="BC320" s="28" t="str">
        <f t="shared" si="639"/>
        <v/>
      </c>
      <c r="BD320" s="28"/>
      <c r="BE320" s="28" t="str">
        <f t="shared" si="640"/>
        <v/>
      </c>
      <c r="BF320" s="29"/>
      <c r="BG320" s="30"/>
      <c r="BH320" s="26"/>
      <c r="BI320" s="28" t="str">
        <f t="shared" si="641"/>
        <v/>
      </c>
      <c r="BJ320" s="28"/>
      <c r="BK320" s="28" t="str">
        <f t="shared" si="642"/>
        <v/>
      </c>
      <c r="BL320" s="28"/>
      <c r="BM320" s="28" t="str">
        <f t="shared" si="643"/>
        <v/>
      </c>
      <c r="BN320" s="29"/>
      <c r="BO320" s="30"/>
      <c r="BP320" s="26"/>
      <c r="BQ320" s="28" t="str">
        <f t="shared" si="644"/>
        <v/>
      </c>
      <c r="BR320" s="28"/>
      <c r="BS320" s="28" t="str">
        <f t="shared" si="645"/>
        <v/>
      </c>
      <c r="BT320" s="28"/>
      <c r="BU320" s="28" t="str">
        <f t="shared" si="646"/>
        <v/>
      </c>
      <c r="BV320" s="29"/>
      <c r="BW320" s="30"/>
      <c r="BX320" s="31"/>
      <c r="BY320" s="28" t="str">
        <f t="shared" si="647"/>
        <v/>
      </c>
      <c r="BZ320" s="28"/>
      <c r="CA320" s="28" t="str">
        <f t="shared" si="648"/>
        <v/>
      </c>
      <c r="CB320" s="28"/>
      <c r="CC320" s="28" t="str">
        <f t="shared" si="649"/>
        <v/>
      </c>
      <c r="CD320" s="29"/>
      <c r="CE320" s="25"/>
      <c r="CF320" s="25"/>
      <c r="CG320" s="28">
        <f t="shared" si="650"/>
        <v>3</v>
      </c>
      <c r="CH320" s="28"/>
      <c r="CI320" s="28">
        <f t="shared" si="651"/>
        <v>0</v>
      </c>
      <c r="CJ320" s="28"/>
      <c r="CK320" s="28">
        <f t="shared" si="652"/>
        <v>3</v>
      </c>
      <c r="CL320" s="29"/>
    </row>
    <row r="321" spans="1:90" ht="35.25" customHeight="1" x14ac:dyDescent="0.25">
      <c r="A321" s="2">
        <v>31</v>
      </c>
      <c r="B321" s="2" t="s">
        <v>28</v>
      </c>
      <c r="C321" s="21" t="str">
        <f t="shared" si="781"/>
        <v>9 - L'ESPACE BAR – PETITE RESTAURATION - SNACKING (si existant).</v>
      </c>
      <c r="D321" s="5" t="str">
        <f t="shared" si="782"/>
        <v>La salle de bar-petite restauration</v>
      </c>
      <c r="E321" s="2"/>
      <c r="F321" s="15"/>
      <c r="G321" s="20">
        <f t="shared" si="784"/>
        <v>3</v>
      </c>
      <c r="H321" s="13" t="s">
        <v>136</v>
      </c>
      <c r="I321" s="23">
        <f>IF(G321&lt;&gt;"",MAX(I$1:I320)+1,"")</f>
        <v>264</v>
      </c>
      <c r="J321" s="252" t="s">
        <v>367</v>
      </c>
      <c r="K321" s="253">
        <v>3</v>
      </c>
      <c r="L321" s="254" t="str">
        <f>IF('RESULTAT GLOBAL'!D$24="NON","Non Mesuré","Très Satisfaisant")</f>
        <v>Très Satisfaisant</v>
      </c>
      <c r="M321" s="255"/>
      <c r="N321" s="256" t="str">
        <f t="shared" si="783"/>
        <v/>
      </c>
      <c r="O321" s="252" t="s">
        <v>368</v>
      </c>
      <c r="P321" s="348" t="s">
        <v>37</v>
      </c>
      <c r="Q321" s="67"/>
      <c r="R321" s="41"/>
      <c r="S321" s="26">
        <f t="shared" si="785"/>
        <v>3</v>
      </c>
      <c r="T321" s="26">
        <f t="shared" ref="T321:T327" si="790">IF(L321="Très Satisfaisant",1,IF(L321="Satisfaisant",0.75,IF(L321="Insatisfaisant",0.25,IF(L321="Très Insatisfaisant",0,IF(L321="Non Mesuré","",0)))))</f>
        <v>1</v>
      </c>
      <c r="U321" s="26">
        <f t="shared" si="787"/>
        <v>3</v>
      </c>
      <c r="V321" s="26"/>
      <c r="W321" s="26">
        <f t="shared" si="788"/>
        <v>0</v>
      </c>
      <c r="X321" s="26"/>
      <c r="Y321" s="26">
        <f t="shared" si="789"/>
        <v>3</v>
      </c>
      <c r="Z321" s="62"/>
      <c r="AA321" s="35"/>
      <c r="AB321" s="61"/>
      <c r="AC321" s="28" t="str">
        <f t="shared" si="629"/>
        <v/>
      </c>
      <c r="AD321" s="28"/>
      <c r="AE321" s="28" t="str">
        <f t="shared" si="630"/>
        <v/>
      </c>
      <c r="AF321" s="28"/>
      <c r="AG321" s="28" t="str">
        <f t="shared" si="631"/>
        <v/>
      </c>
      <c r="AH321" s="29"/>
      <c r="AI321" s="30"/>
      <c r="AJ321" s="28"/>
      <c r="AK321" s="28" t="str">
        <f t="shared" si="632"/>
        <v/>
      </c>
      <c r="AL321" s="28"/>
      <c r="AM321" s="28" t="str">
        <f t="shared" si="633"/>
        <v/>
      </c>
      <c r="AN321" s="28"/>
      <c r="AO321" s="28" t="str">
        <f t="shared" si="634"/>
        <v/>
      </c>
      <c r="AP321" s="29"/>
      <c r="AQ321" s="30"/>
      <c r="AR321" s="28"/>
      <c r="AS321" s="28">
        <f t="shared" si="635"/>
        <v>3</v>
      </c>
      <c r="AT321" s="28"/>
      <c r="AU321" s="28">
        <f t="shared" si="636"/>
        <v>0</v>
      </c>
      <c r="AV321" s="28"/>
      <c r="AW321" s="28">
        <f t="shared" si="637"/>
        <v>3</v>
      </c>
      <c r="AX321" s="29"/>
      <c r="AY321" s="30"/>
      <c r="AZ321" s="28"/>
      <c r="BA321" s="28" t="str">
        <f t="shared" si="638"/>
        <v/>
      </c>
      <c r="BB321" s="28"/>
      <c r="BC321" s="28" t="str">
        <f t="shared" si="639"/>
        <v/>
      </c>
      <c r="BD321" s="28"/>
      <c r="BE321" s="28" t="str">
        <f t="shared" si="640"/>
        <v/>
      </c>
      <c r="BF321" s="29"/>
      <c r="BG321" s="30"/>
      <c r="BH321" s="26"/>
      <c r="BI321" s="28" t="str">
        <f t="shared" si="641"/>
        <v/>
      </c>
      <c r="BJ321" s="28"/>
      <c r="BK321" s="28" t="str">
        <f t="shared" si="642"/>
        <v/>
      </c>
      <c r="BL321" s="28"/>
      <c r="BM321" s="28" t="str">
        <f t="shared" si="643"/>
        <v/>
      </c>
      <c r="BN321" s="29"/>
      <c r="BO321" s="30"/>
      <c r="BP321" s="26"/>
      <c r="BQ321" s="28">
        <f t="shared" si="644"/>
        <v>3</v>
      </c>
      <c r="BR321" s="28"/>
      <c r="BS321" s="28">
        <f t="shared" si="645"/>
        <v>0</v>
      </c>
      <c r="BT321" s="28"/>
      <c r="BU321" s="28">
        <f t="shared" si="646"/>
        <v>3</v>
      </c>
      <c r="BV321" s="29"/>
      <c r="BW321" s="30"/>
      <c r="BX321" s="31"/>
      <c r="BY321" s="28" t="str">
        <f t="shared" si="647"/>
        <v/>
      </c>
      <c r="BZ321" s="28"/>
      <c r="CA321" s="28" t="str">
        <f t="shared" si="648"/>
        <v/>
      </c>
      <c r="CB321" s="28"/>
      <c r="CC321" s="28" t="str">
        <f t="shared" si="649"/>
        <v/>
      </c>
      <c r="CD321" s="29"/>
      <c r="CE321" s="25"/>
      <c r="CF321" s="25"/>
      <c r="CG321" s="28" t="str">
        <f t="shared" si="650"/>
        <v/>
      </c>
      <c r="CH321" s="28"/>
      <c r="CI321" s="28" t="str">
        <f t="shared" si="651"/>
        <v/>
      </c>
      <c r="CJ321" s="28"/>
      <c r="CK321" s="28" t="str">
        <f t="shared" si="652"/>
        <v/>
      </c>
      <c r="CL321" s="29"/>
    </row>
    <row r="322" spans="1:90" ht="37.5" customHeight="1" x14ac:dyDescent="0.25">
      <c r="A322" s="20">
        <v>32</v>
      </c>
      <c r="B322" s="20" t="s">
        <v>36</v>
      </c>
      <c r="C322" s="21" t="str">
        <f t="shared" si="781"/>
        <v>9 - L'ESPACE BAR – PETITE RESTAURATION - SNACKING (si existant).</v>
      </c>
      <c r="D322" s="5" t="str">
        <f t="shared" si="782"/>
        <v>La salle de bar-petite restauration</v>
      </c>
      <c r="E322" s="20"/>
      <c r="F322" s="15"/>
      <c r="G322" s="20">
        <f t="shared" si="784"/>
        <v>3</v>
      </c>
      <c r="H322" s="22" t="s">
        <v>136</v>
      </c>
      <c r="I322" s="23">
        <f>IF(G322&lt;&gt;"",MAX(I$1:I321)+1,"")</f>
        <v>265</v>
      </c>
      <c r="J322" s="252" t="s">
        <v>369</v>
      </c>
      <c r="K322" s="253">
        <v>3</v>
      </c>
      <c r="L322" s="254" t="str">
        <f>IF('RESULTAT GLOBAL'!D$24="NON","Non Mesuré","Très Satisfaisant")</f>
        <v>Très Satisfaisant</v>
      </c>
      <c r="M322" s="255"/>
      <c r="N322" s="256" t="str">
        <f t="shared" si="783"/>
        <v/>
      </c>
      <c r="O322" s="252" t="s">
        <v>368</v>
      </c>
      <c r="P322" s="348" t="s">
        <v>37</v>
      </c>
      <c r="Q322" s="23"/>
      <c r="R322" s="25"/>
      <c r="S322" s="26">
        <f t="shared" si="785"/>
        <v>3</v>
      </c>
      <c r="T322" s="26">
        <f t="shared" si="790"/>
        <v>1</v>
      </c>
      <c r="U322" s="26">
        <f t="shared" si="787"/>
        <v>3</v>
      </c>
      <c r="V322" s="26"/>
      <c r="W322" s="26">
        <f t="shared" si="788"/>
        <v>0</v>
      </c>
      <c r="X322" s="26"/>
      <c r="Y322" s="26">
        <f t="shared" si="789"/>
        <v>3</v>
      </c>
      <c r="Z322" s="60"/>
      <c r="AA322" s="32"/>
      <c r="AB322" s="63"/>
      <c r="AC322" s="28" t="str">
        <f t="shared" si="629"/>
        <v/>
      </c>
      <c r="AD322" s="28"/>
      <c r="AE322" s="28" t="str">
        <f t="shared" si="630"/>
        <v/>
      </c>
      <c r="AF322" s="28"/>
      <c r="AG322" s="28" t="str">
        <f t="shared" si="631"/>
        <v/>
      </c>
      <c r="AH322" s="29"/>
      <c r="AI322" s="30"/>
      <c r="AJ322" s="28"/>
      <c r="AK322" s="28" t="str">
        <f t="shared" si="632"/>
        <v/>
      </c>
      <c r="AL322" s="28"/>
      <c r="AM322" s="28" t="str">
        <f t="shared" si="633"/>
        <v/>
      </c>
      <c r="AN322" s="28"/>
      <c r="AO322" s="28" t="str">
        <f t="shared" si="634"/>
        <v/>
      </c>
      <c r="AP322" s="29"/>
      <c r="AQ322" s="30"/>
      <c r="AR322" s="28"/>
      <c r="AS322" s="28">
        <f t="shared" si="635"/>
        <v>3</v>
      </c>
      <c r="AT322" s="28"/>
      <c r="AU322" s="28">
        <f t="shared" si="636"/>
        <v>0</v>
      </c>
      <c r="AV322" s="28"/>
      <c r="AW322" s="28">
        <f t="shared" si="637"/>
        <v>3</v>
      </c>
      <c r="AX322" s="29"/>
      <c r="AY322" s="30"/>
      <c r="AZ322" s="28"/>
      <c r="BA322" s="28" t="str">
        <f t="shared" si="638"/>
        <v/>
      </c>
      <c r="BB322" s="28"/>
      <c r="BC322" s="28" t="str">
        <f t="shared" si="639"/>
        <v/>
      </c>
      <c r="BD322" s="28"/>
      <c r="BE322" s="28" t="str">
        <f t="shared" si="640"/>
        <v/>
      </c>
      <c r="BF322" s="29"/>
      <c r="BG322" s="30"/>
      <c r="BH322" s="26"/>
      <c r="BI322" s="28" t="str">
        <f t="shared" si="641"/>
        <v/>
      </c>
      <c r="BJ322" s="28"/>
      <c r="BK322" s="28" t="str">
        <f t="shared" si="642"/>
        <v/>
      </c>
      <c r="BL322" s="28"/>
      <c r="BM322" s="28" t="str">
        <f t="shared" si="643"/>
        <v/>
      </c>
      <c r="BN322" s="29"/>
      <c r="BO322" s="30"/>
      <c r="BP322" s="26"/>
      <c r="BQ322" s="28" t="str">
        <f t="shared" si="644"/>
        <v/>
      </c>
      <c r="BR322" s="28"/>
      <c r="BS322" s="28" t="str">
        <f t="shared" si="645"/>
        <v/>
      </c>
      <c r="BT322" s="28"/>
      <c r="BU322" s="28" t="str">
        <f t="shared" si="646"/>
        <v/>
      </c>
      <c r="BV322" s="29"/>
      <c r="BW322" s="30"/>
      <c r="BX322" s="31"/>
      <c r="BY322" s="28">
        <f t="shared" si="647"/>
        <v>3</v>
      </c>
      <c r="BZ322" s="28"/>
      <c r="CA322" s="28">
        <f t="shared" si="648"/>
        <v>0</v>
      </c>
      <c r="CB322" s="28"/>
      <c r="CC322" s="28">
        <f t="shared" si="649"/>
        <v>3</v>
      </c>
      <c r="CD322" s="29"/>
      <c r="CE322" s="25"/>
      <c r="CF322" s="25"/>
      <c r="CG322" s="28" t="str">
        <f t="shared" si="650"/>
        <v/>
      </c>
      <c r="CH322" s="28"/>
      <c r="CI322" s="28" t="str">
        <f t="shared" si="651"/>
        <v/>
      </c>
      <c r="CJ322" s="28"/>
      <c r="CK322" s="28" t="str">
        <f t="shared" si="652"/>
        <v/>
      </c>
      <c r="CL322" s="29"/>
    </row>
    <row r="323" spans="1:90" ht="19.5" customHeight="1" x14ac:dyDescent="0.25">
      <c r="A323" s="2">
        <v>31</v>
      </c>
      <c r="B323" s="2" t="s">
        <v>28</v>
      </c>
      <c r="C323" s="21" t="str">
        <f t="shared" si="781"/>
        <v>9 - L'ESPACE BAR – PETITE RESTAURATION - SNACKING (si existant).</v>
      </c>
      <c r="D323" s="5" t="str">
        <f t="shared" si="782"/>
        <v>La salle de bar-petite restauration</v>
      </c>
      <c r="E323" s="2"/>
      <c r="F323" s="15"/>
      <c r="G323" s="20">
        <f t="shared" si="784"/>
        <v>3</v>
      </c>
      <c r="H323" s="65" t="s">
        <v>136</v>
      </c>
      <c r="I323" s="23">
        <f>IF(G323&lt;&gt;"",MAX(I$1:I322)+1,"")</f>
        <v>266</v>
      </c>
      <c r="J323" s="252" t="s">
        <v>370</v>
      </c>
      <c r="K323" s="253">
        <v>3</v>
      </c>
      <c r="L323" s="254" t="str">
        <f>IF('RESULTAT GLOBAL'!D$24="NON","Non Mesuré","Très Satisfaisant")</f>
        <v>Très Satisfaisant</v>
      </c>
      <c r="M323" s="255"/>
      <c r="N323" s="256" t="str">
        <f t="shared" si="783"/>
        <v/>
      </c>
      <c r="O323" s="252"/>
      <c r="P323" s="348" t="s">
        <v>37</v>
      </c>
      <c r="Q323" s="67"/>
      <c r="R323" s="41"/>
      <c r="S323" s="26">
        <f t="shared" si="785"/>
        <v>3</v>
      </c>
      <c r="T323" s="26">
        <f t="shared" si="790"/>
        <v>1</v>
      </c>
      <c r="U323" s="26">
        <f t="shared" si="787"/>
        <v>3</v>
      </c>
      <c r="V323" s="26"/>
      <c r="W323" s="26">
        <f t="shared" si="788"/>
        <v>0</v>
      </c>
      <c r="X323" s="26"/>
      <c r="Y323" s="26">
        <f t="shared" si="789"/>
        <v>3</v>
      </c>
      <c r="Z323" s="34"/>
      <c r="AA323" s="35"/>
      <c r="AB323" s="36"/>
      <c r="AC323" s="28" t="str">
        <f t="shared" si="629"/>
        <v/>
      </c>
      <c r="AD323" s="28"/>
      <c r="AE323" s="28" t="str">
        <f t="shared" si="630"/>
        <v/>
      </c>
      <c r="AF323" s="28"/>
      <c r="AG323" s="28" t="str">
        <f t="shared" si="631"/>
        <v/>
      </c>
      <c r="AH323" s="29"/>
      <c r="AI323" s="30"/>
      <c r="AJ323" s="28"/>
      <c r="AK323" s="28" t="str">
        <f t="shared" si="632"/>
        <v/>
      </c>
      <c r="AL323" s="28"/>
      <c r="AM323" s="28" t="str">
        <f t="shared" si="633"/>
        <v/>
      </c>
      <c r="AN323" s="28"/>
      <c r="AO323" s="28" t="str">
        <f t="shared" si="634"/>
        <v/>
      </c>
      <c r="AP323" s="29"/>
      <c r="AQ323" s="30"/>
      <c r="AR323" s="28"/>
      <c r="AS323" s="28">
        <f t="shared" si="635"/>
        <v>3</v>
      </c>
      <c r="AT323" s="28"/>
      <c r="AU323" s="28">
        <f t="shared" si="636"/>
        <v>0</v>
      </c>
      <c r="AV323" s="28"/>
      <c r="AW323" s="28">
        <f t="shared" si="637"/>
        <v>3</v>
      </c>
      <c r="AX323" s="29"/>
      <c r="AY323" s="30"/>
      <c r="AZ323" s="28"/>
      <c r="BA323" s="28" t="str">
        <f t="shared" si="638"/>
        <v/>
      </c>
      <c r="BB323" s="28"/>
      <c r="BC323" s="28" t="str">
        <f t="shared" si="639"/>
        <v/>
      </c>
      <c r="BD323" s="28"/>
      <c r="BE323" s="28" t="str">
        <f t="shared" si="640"/>
        <v/>
      </c>
      <c r="BF323" s="29"/>
      <c r="BG323" s="30"/>
      <c r="BH323" s="26"/>
      <c r="BI323" s="28" t="str">
        <f t="shared" si="641"/>
        <v/>
      </c>
      <c r="BJ323" s="28"/>
      <c r="BK323" s="28" t="str">
        <f t="shared" si="642"/>
        <v/>
      </c>
      <c r="BL323" s="28"/>
      <c r="BM323" s="28" t="str">
        <f t="shared" si="643"/>
        <v/>
      </c>
      <c r="BN323" s="29"/>
      <c r="BO323" s="30"/>
      <c r="BP323" s="26"/>
      <c r="BQ323" s="28">
        <f t="shared" si="644"/>
        <v>3</v>
      </c>
      <c r="BR323" s="28"/>
      <c r="BS323" s="28">
        <f t="shared" si="645"/>
        <v>0</v>
      </c>
      <c r="BT323" s="28"/>
      <c r="BU323" s="28">
        <f t="shared" si="646"/>
        <v>3</v>
      </c>
      <c r="BV323" s="29"/>
      <c r="BW323" s="30"/>
      <c r="BX323" s="31"/>
      <c r="BY323" s="28" t="str">
        <f t="shared" si="647"/>
        <v/>
      </c>
      <c r="BZ323" s="28"/>
      <c r="CA323" s="28" t="str">
        <f t="shared" si="648"/>
        <v/>
      </c>
      <c r="CB323" s="28"/>
      <c r="CC323" s="28" t="str">
        <f t="shared" si="649"/>
        <v/>
      </c>
      <c r="CD323" s="29"/>
      <c r="CE323" s="25"/>
      <c r="CF323" s="25"/>
      <c r="CG323" s="28" t="str">
        <f t="shared" si="650"/>
        <v/>
      </c>
      <c r="CH323" s="28"/>
      <c r="CI323" s="28" t="str">
        <f t="shared" si="651"/>
        <v/>
      </c>
      <c r="CJ323" s="28"/>
      <c r="CK323" s="28" t="str">
        <f t="shared" si="652"/>
        <v/>
      </c>
      <c r="CL323" s="29"/>
    </row>
    <row r="324" spans="1:90" ht="19.5" customHeight="1" x14ac:dyDescent="0.25">
      <c r="A324" s="20">
        <v>32</v>
      </c>
      <c r="B324" s="44" t="s">
        <v>36</v>
      </c>
      <c r="C324" s="21" t="str">
        <f t="shared" si="781"/>
        <v>9 - L'ESPACE BAR – PETITE RESTAURATION - SNACKING (si existant).</v>
      </c>
      <c r="D324" s="5" t="str">
        <f t="shared" si="782"/>
        <v>La salle de bar-petite restauration</v>
      </c>
      <c r="E324" s="44"/>
      <c r="F324" s="15"/>
      <c r="G324" s="20">
        <f t="shared" si="784"/>
        <v>3</v>
      </c>
      <c r="H324" s="5" t="s">
        <v>136</v>
      </c>
      <c r="I324" s="23">
        <f>IF(G324&lt;&gt;"",MAX(I$1:I323)+1,"")</f>
        <v>267</v>
      </c>
      <c r="J324" s="252" t="s">
        <v>371</v>
      </c>
      <c r="K324" s="253">
        <v>3</v>
      </c>
      <c r="L324" s="254" t="str">
        <f>IF('RESULTAT GLOBAL'!D$24="NON","Non Mesuré","Très Satisfaisant")</f>
        <v>Très Satisfaisant</v>
      </c>
      <c r="M324" s="255"/>
      <c r="N324" s="256" t="str">
        <f t="shared" si="783"/>
        <v/>
      </c>
      <c r="O324" s="252"/>
      <c r="P324" s="348" t="s">
        <v>37</v>
      </c>
      <c r="Q324" s="23"/>
      <c r="R324" s="25"/>
      <c r="S324" s="26">
        <f t="shared" si="785"/>
        <v>3</v>
      </c>
      <c r="T324" s="26">
        <f t="shared" si="790"/>
        <v>1</v>
      </c>
      <c r="U324" s="26">
        <f t="shared" si="787"/>
        <v>3</v>
      </c>
      <c r="V324" s="26"/>
      <c r="W324" s="26">
        <f t="shared" si="788"/>
        <v>0</v>
      </c>
      <c r="X324" s="26"/>
      <c r="Y324" s="26">
        <f t="shared" si="789"/>
        <v>3</v>
      </c>
      <c r="Z324" s="26"/>
      <c r="AA324" s="32"/>
      <c r="AB324" s="27"/>
      <c r="AC324" s="28" t="str">
        <f t="shared" si="629"/>
        <v/>
      </c>
      <c r="AD324" s="28"/>
      <c r="AE324" s="28" t="str">
        <f t="shared" si="630"/>
        <v/>
      </c>
      <c r="AF324" s="28"/>
      <c r="AG324" s="28" t="str">
        <f t="shared" si="631"/>
        <v/>
      </c>
      <c r="AH324" s="29"/>
      <c r="AI324" s="30"/>
      <c r="AJ324" s="28"/>
      <c r="AK324" s="28" t="str">
        <f t="shared" si="632"/>
        <v/>
      </c>
      <c r="AL324" s="28"/>
      <c r="AM324" s="28" t="str">
        <f t="shared" si="633"/>
        <v/>
      </c>
      <c r="AN324" s="28"/>
      <c r="AO324" s="28" t="str">
        <f t="shared" si="634"/>
        <v/>
      </c>
      <c r="AP324" s="29"/>
      <c r="AQ324" s="30"/>
      <c r="AR324" s="28"/>
      <c r="AS324" s="28">
        <f t="shared" si="635"/>
        <v>3</v>
      </c>
      <c r="AT324" s="28"/>
      <c r="AU324" s="28">
        <f t="shared" si="636"/>
        <v>0</v>
      </c>
      <c r="AV324" s="28"/>
      <c r="AW324" s="28">
        <f t="shared" si="637"/>
        <v>3</v>
      </c>
      <c r="AX324" s="29"/>
      <c r="AY324" s="30"/>
      <c r="AZ324" s="28"/>
      <c r="BA324" s="28" t="str">
        <f t="shared" si="638"/>
        <v/>
      </c>
      <c r="BB324" s="28"/>
      <c r="BC324" s="28" t="str">
        <f t="shared" si="639"/>
        <v/>
      </c>
      <c r="BD324" s="28"/>
      <c r="BE324" s="28" t="str">
        <f t="shared" si="640"/>
        <v/>
      </c>
      <c r="BF324" s="29"/>
      <c r="BG324" s="30"/>
      <c r="BH324" s="26"/>
      <c r="BI324" s="28" t="str">
        <f t="shared" si="641"/>
        <v/>
      </c>
      <c r="BJ324" s="28"/>
      <c r="BK324" s="28" t="str">
        <f t="shared" si="642"/>
        <v/>
      </c>
      <c r="BL324" s="28"/>
      <c r="BM324" s="28" t="str">
        <f t="shared" si="643"/>
        <v/>
      </c>
      <c r="BN324" s="29"/>
      <c r="BO324" s="30"/>
      <c r="BP324" s="26"/>
      <c r="BQ324" s="28" t="str">
        <f t="shared" si="644"/>
        <v/>
      </c>
      <c r="BR324" s="28"/>
      <c r="BS324" s="28" t="str">
        <f t="shared" si="645"/>
        <v/>
      </c>
      <c r="BT324" s="28"/>
      <c r="BU324" s="28" t="str">
        <f t="shared" si="646"/>
        <v/>
      </c>
      <c r="BV324" s="29"/>
      <c r="BW324" s="30"/>
      <c r="BX324" s="31"/>
      <c r="BY324" s="28">
        <f t="shared" si="647"/>
        <v>3</v>
      </c>
      <c r="BZ324" s="28"/>
      <c r="CA324" s="28">
        <f t="shared" si="648"/>
        <v>0</v>
      </c>
      <c r="CB324" s="28"/>
      <c r="CC324" s="28">
        <f t="shared" si="649"/>
        <v>3</v>
      </c>
      <c r="CD324" s="29"/>
      <c r="CE324" s="25"/>
      <c r="CF324" s="25"/>
      <c r="CG324" s="28" t="str">
        <f t="shared" si="650"/>
        <v/>
      </c>
      <c r="CH324" s="28"/>
      <c r="CI324" s="28" t="str">
        <f t="shared" si="651"/>
        <v/>
      </c>
      <c r="CJ324" s="28"/>
      <c r="CK324" s="28" t="str">
        <f t="shared" si="652"/>
        <v/>
      </c>
      <c r="CL324" s="29"/>
    </row>
    <row r="325" spans="1:90" ht="19.5" customHeight="1" x14ac:dyDescent="0.25">
      <c r="A325" s="20">
        <v>31</v>
      </c>
      <c r="B325" s="44" t="s">
        <v>28</v>
      </c>
      <c r="C325" s="21" t="str">
        <f t="shared" si="781"/>
        <v>9 - L'ESPACE BAR – PETITE RESTAURATION - SNACKING (si existant).</v>
      </c>
      <c r="D325" s="5" t="str">
        <f t="shared" si="782"/>
        <v>La salle de bar-petite restauration</v>
      </c>
      <c r="E325" s="44"/>
      <c r="F325" s="15"/>
      <c r="G325" s="20">
        <f t="shared" si="784"/>
        <v>3</v>
      </c>
      <c r="H325" s="5" t="s">
        <v>136</v>
      </c>
      <c r="I325" s="23">
        <f>IF(G325&lt;&gt;"",MAX(I$1:I324)+1,"")</f>
        <v>268</v>
      </c>
      <c r="J325" s="252" t="s">
        <v>719</v>
      </c>
      <c r="K325" s="253">
        <v>3</v>
      </c>
      <c r="L325" s="254" t="str">
        <f>IF('RESULTAT GLOBAL'!D$24="NON","Non Mesuré","Très Satisfaisant")</f>
        <v>Très Satisfaisant</v>
      </c>
      <c r="M325" s="255"/>
      <c r="N325" s="256" t="str">
        <f t="shared" si="783"/>
        <v/>
      </c>
      <c r="O325" s="252" t="s">
        <v>744</v>
      </c>
      <c r="P325" s="348" t="s">
        <v>37</v>
      </c>
      <c r="Q325" s="23"/>
      <c r="R325" s="25"/>
      <c r="S325" s="26">
        <f t="shared" si="785"/>
        <v>3</v>
      </c>
      <c r="T325" s="26">
        <f t="shared" si="790"/>
        <v>1</v>
      </c>
      <c r="U325" s="26">
        <f t="shared" si="787"/>
        <v>3</v>
      </c>
      <c r="V325" s="26"/>
      <c r="W325" s="26">
        <f t="shared" si="788"/>
        <v>0</v>
      </c>
      <c r="X325" s="26"/>
      <c r="Y325" s="26">
        <f t="shared" si="789"/>
        <v>3</v>
      </c>
      <c r="Z325" s="60"/>
      <c r="AA325" s="32"/>
      <c r="AB325" s="63"/>
      <c r="AC325" s="28" t="str">
        <f t="shared" si="629"/>
        <v/>
      </c>
      <c r="AD325" s="28"/>
      <c r="AE325" s="28" t="str">
        <f t="shared" si="630"/>
        <v/>
      </c>
      <c r="AF325" s="28"/>
      <c r="AG325" s="28" t="str">
        <f t="shared" si="631"/>
        <v/>
      </c>
      <c r="AH325" s="29"/>
      <c r="AI325" s="30"/>
      <c r="AJ325" s="28"/>
      <c r="AK325" s="28" t="str">
        <f t="shared" si="632"/>
        <v/>
      </c>
      <c r="AL325" s="28"/>
      <c r="AM325" s="28" t="str">
        <f t="shared" si="633"/>
        <v/>
      </c>
      <c r="AN325" s="28"/>
      <c r="AO325" s="28" t="str">
        <f t="shared" si="634"/>
        <v/>
      </c>
      <c r="AP325" s="29"/>
      <c r="AQ325" s="30"/>
      <c r="AR325" s="28"/>
      <c r="AS325" s="28">
        <f t="shared" si="635"/>
        <v>3</v>
      </c>
      <c r="AT325" s="28"/>
      <c r="AU325" s="28">
        <f t="shared" si="636"/>
        <v>0</v>
      </c>
      <c r="AV325" s="28"/>
      <c r="AW325" s="28">
        <f t="shared" si="637"/>
        <v>3</v>
      </c>
      <c r="AX325" s="29"/>
      <c r="AY325" s="30"/>
      <c r="AZ325" s="28"/>
      <c r="BA325" s="28" t="str">
        <f t="shared" si="638"/>
        <v/>
      </c>
      <c r="BB325" s="28"/>
      <c r="BC325" s="28" t="str">
        <f t="shared" si="639"/>
        <v/>
      </c>
      <c r="BD325" s="28"/>
      <c r="BE325" s="28" t="str">
        <f t="shared" si="640"/>
        <v/>
      </c>
      <c r="BF325" s="29"/>
      <c r="BG325" s="30"/>
      <c r="BH325" s="26"/>
      <c r="BI325" s="28" t="str">
        <f t="shared" si="641"/>
        <v/>
      </c>
      <c r="BJ325" s="28"/>
      <c r="BK325" s="28" t="str">
        <f t="shared" si="642"/>
        <v/>
      </c>
      <c r="BL325" s="28"/>
      <c r="BM325" s="28" t="str">
        <f t="shared" si="643"/>
        <v/>
      </c>
      <c r="BN325" s="29"/>
      <c r="BO325" s="30"/>
      <c r="BP325" s="26"/>
      <c r="BQ325" s="28">
        <f t="shared" si="644"/>
        <v>3</v>
      </c>
      <c r="BR325" s="28"/>
      <c r="BS325" s="28">
        <f t="shared" si="645"/>
        <v>0</v>
      </c>
      <c r="BT325" s="28"/>
      <c r="BU325" s="28">
        <f t="shared" si="646"/>
        <v>3</v>
      </c>
      <c r="BV325" s="29"/>
      <c r="BW325" s="30"/>
      <c r="BX325" s="31"/>
      <c r="BY325" s="28" t="str">
        <f t="shared" si="647"/>
        <v/>
      </c>
      <c r="BZ325" s="28"/>
      <c r="CA325" s="28" t="str">
        <f t="shared" si="648"/>
        <v/>
      </c>
      <c r="CB325" s="28"/>
      <c r="CC325" s="28" t="str">
        <f t="shared" si="649"/>
        <v/>
      </c>
      <c r="CD325" s="29"/>
      <c r="CE325" s="25"/>
      <c r="CF325" s="25"/>
      <c r="CG325" s="28" t="str">
        <f t="shared" si="650"/>
        <v/>
      </c>
      <c r="CH325" s="28"/>
      <c r="CI325" s="28" t="str">
        <f t="shared" si="651"/>
        <v/>
      </c>
      <c r="CJ325" s="28"/>
      <c r="CK325" s="28" t="str">
        <f t="shared" si="652"/>
        <v/>
      </c>
      <c r="CL325" s="29"/>
    </row>
    <row r="326" spans="1:90" ht="19.5" customHeight="1" x14ac:dyDescent="0.25">
      <c r="A326" s="20">
        <v>32</v>
      </c>
      <c r="B326" s="44" t="s">
        <v>36</v>
      </c>
      <c r="C326" s="21" t="str">
        <f t="shared" si="781"/>
        <v>9 - L'ESPACE BAR – PETITE RESTAURATION - SNACKING (si existant).</v>
      </c>
      <c r="D326" s="5" t="str">
        <f t="shared" si="782"/>
        <v>La salle de bar-petite restauration</v>
      </c>
      <c r="E326" s="44"/>
      <c r="F326" s="15"/>
      <c r="G326" s="20">
        <f t="shared" si="784"/>
        <v>3</v>
      </c>
      <c r="H326" s="5" t="s">
        <v>136</v>
      </c>
      <c r="I326" s="23">
        <f>IF(G326&lt;&gt;"",MAX(I$1:I325)+1,"")</f>
        <v>269</v>
      </c>
      <c r="J326" s="252" t="s">
        <v>720</v>
      </c>
      <c r="K326" s="253">
        <v>3</v>
      </c>
      <c r="L326" s="254" t="str">
        <f>IF('RESULTAT GLOBAL'!D$24="NON","Non Mesuré","Très Satisfaisant")</f>
        <v>Très Satisfaisant</v>
      </c>
      <c r="M326" s="255"/>
      <c r="N326" s="256" t="str">
        <f t="shared" si="783"/>
        <v/>
      </c>
      <c r="O326" s="252"/>
      <c r="P326" s="348" t="s">
        <v>37</v>
      </c>
      <c r="Q326" s="23"/>
      <c r="R326" s="25"/>
      <c r="S326" s="26">
        <f t="shared" si="785"/>
        <v>3</v>
      </c>
      <c r="T326" s="26">
        <f t="shared" si="790"/>
        <v>1</v>
      </c>
      <c r="U326" s="26">
        <f t="shared" si="787"/>
        <v>3</v>
      </c>
      <c r="V326" s="26"/>
      <c r="W326" s="26">
        <f t="shared" si="788"/>
        <v>0</v>
      </c>
      <c r="X326" s="26"/>
      <c r="Y326" s="26">
        <f t="shared" si="789"/>
        <v>3</v>
      </c>
      <c r="Z326" s="26"/>
      <c r="AA326" s="32"/>
      <c r="AB326" s="27"/>
      <c r="AC326" s="28" t="str">
        <f t="shared" si="629"/>
        <v/>
      </c>
      <c r="AD326" s="28"/>
      <c r="AE326" s="28" t="str">
        <f t="shared" si="630"/>
        <v/>
      </c>
      <c r="AF326" s="28"/>
      <c r="AG326" s="28" t="str">
        <f t="shared" si="631"/>
        <v/>
      </c>
      <c r="AH326" s="29"/>
      <c r="AI326" s="30"/>
      <c r="AJ326" s="28"/>
      <c r="AK326" s="28" t="str">
        <f t="shared" si="632"/>
        <v/>
      </c>
      <c r="AL326" s="28"/>
      <c r="AM326" s="28" t="str">
        <f t="shared" si="633"/>
        <v/>
      </c>
      <c r="AN326" s="28"/>
      <c r="AO326" s="28" t="str">
        <f t="shared" si="634"/>
        <v/>
      </c>
      <c r="AP326" s="29"/>
      <c r="AQ326" s="30"/>
      <c r="AR326" s="28"/>
      <c r="AS326" s="28">
        <f t="shared" si="635"/>
        <v>3</v>
      </c>
      <c r="AT326" s="28"/>
      <c r="AU326" s="28">
        <f t="shared" si="636"/>
        <v>0</v>
      </c>
      <c r="AV326" s="28"/>
      <c r="AW326" s="28">
        <f t="shared" si="637"/>
        <v>3</v>
      </c>
      <c r="AX326" s="29"/>
      <c r="AY326" s="30"/>
      <c r="AZ326" s="28"/>
      <c r="BA326" s="28" t="str">
        <f t="shared" si="638"/>
        <v/>
      </c>
      <c r="BB326" s="28"/>
      <c r="BC326" s="28" t="str">
        <f t="shared" si="639"/>
        <v/>
      </c>
      <c r="BD326" s="28"/>
      <c r="BE326" s="28" t="str">
        <f t="shared" si="640"/>
        <v/>
      </c>
      <c r="BF326" s="29"/>
      <c r="BG326" s="30"/>
      <c r="BH326" s="26"/>
      <c r="BI326" s="28" t="str">
        <f t="shared" si="641"/>
        <v/>
      </c>
      <c r="BJ326" s="28"/>
      <c r="BK326" s="28" t="str">
        <f t="shared" si="642"/>
        <v/>
      </c>
      <c r="BL326" s="28"/>
      <c r="BM326" s="28" t="str">
        <f t="shared" si="643"/>
        <v/>
      </c>
      <c r="BN326" s="29"/>
      <c r="BO326" s="30"/>
      <c r="BP326" s="26"/>
      <c r="BQ326" s="28" t="str">
        <f t="shared" si="644"/>
        <v/>
      </c>
      <c r="BR326" s="28"/>
      <c r="BS326" s="28" t="str">
        <f t="shared" si="645"/>
        <v/>
      </c>
      <c r="BT326" s="28"/>
      <c r="BU326" s="28" t="str">
        <f t="shared" si="646"/>
        <v/>
      </c>
      <c r="BV326" s="29"/>
      <c r="BW326" s="30"/>
      <c r="BX326" s="31"/>
      <c r="BY326" s="28">
        <f t="shared" si="647"/>
        <v>3</v>
      </c>
      <c r="BZ326" s="28"/>
      <c r="CA326" s="28">
        <f t="shared" si="648"/>
        <v>0</v>
      </c>
      <c r="CB326" s="28"/>
      <c r="CC326" s="28">
        <f t="shared" si="649"/>
        <v>3</v>
      </c>
      <c r="CD326" s="29"/>
      <c r="CE326" s="25"/>
      <c r="CF326" s="25"/>
      <c r="CG326" s="28" t="str">
        <f t="shared" si="650"/>
        <v/>
      </c>
      <c r="CH326" s="28"/>
      <c r="CI326" s="28" t="str">
        <f t="shared" si="651"/>
        <v/>
      </c>
      <c r="CJ326" s="28"/>
      <c r="CK326" s="28" t="str">
        <f t="shared" si="652"/>
        <v/>
      </c>
      <c r="CL326" s="29"/>
    </row>
    <row r="327" spans="1:90" ht="19.5" customHeight="1" x14ac:dyDescent="0.25">
      <c r="A327" s="20">
        <v>33</v>
      </c>
      <c r="B327" s="44" t="s">
        <v>36</v>
      </c>
      <c r="C327" s="21" t="str">
        <f t="shared" si="781"/>
        <v>9 - L'ESPACE BAR – PETITE RESTAURATION - SNACKING (si existant).</v>
      </c>
      <c r="D327" s="5" t="str">
        <f t="shared" si="782"/>
        <v>La salle de bar-petite restauration</v>
      </c>
      <c r="E327" s="44"/>
      <c r="F327" s="15"/>
      <c r="G327" s="20">
        <f t="shared" si="784"/>
        <v>3</v>
      </c>
      <c r="H327" s="5" t="s">
        <v>136</v>
      </c>
      <c r="I327" s="23">
        <f>IF(G327&lt;&gt;"",MAX(I$1:I326)+1,"")</f>
        <v>270</v>
      </c>
      <c r="J327" s="247" t="s">
        <v>372</v>
      </c>
      <c r="K327" s="248">
        <v>3</v>
      </c>
      <c r="L327" s="249" t="str">
        <f>IF('RESULTAT GLOBAL'!D$24="NON","Non Mesuré","Très Satisfaisant")</f>
        <v>Très Satisfaisant</v>
      </c>
      <c r="M327" s="250"/>
      <c r="N327" s="251" t="str">
        <f t="shared" si="783"/>
        <v/>
      </c>
      <c r="O327" s="247"/>
      <c r="P327" s="348" t="s">
        <v>37</v>
      </c>
      <c r="Q327" s="23"/>
      <c r="R327" s="25"/>
      <c r="S327" s="26">
        <f t="shared" si="785"/>
        <v>3</v>
      </c>
      <c r="T327" s="26">
        <f t="shared" si="790"/>
        <v>1</v>
      </c>
      <c r="U327" s="26">
        <f t="shared" si="787"/>
        <v>3</v>
      </c>
      <c r="V327" s="26"/>
      <c r="W327" s="26">
        <f t="shared" si="788"/>
        <v>0</v>
      </c>
      <c r="X327" s="26"/>
      <c r="Y327" s="26">
        <f t="shared" si="789"/>
        <v>3</v>
      </c>
      <c r="Z327" s="26"/>
      <c r="AA327" s="32"/>
      <c r="AB327" s="27"/>
      <c r="AC327" s="28" t="str">
        <f t="shared" si="629"/>
        <v/>
      </c>
      <c r="AD327" s="28"/>
      <c r="AE327" s="28" t="str">
        <f t="shared" si="630"/>
        <v/>
      </c>
      <c r="AF327" s="28"/>
      <c r="AG327" s="28" t="str">
        <f t="shared" si="631"/>
        <v/>
      </c>
      <c r="AH327" s="29"/>
      <c r="AI327" s="30"/>
      <c r="AJ327" s="28"/>
      <c r="AK327" s="28" t="str">
        <f t="shared" si="632"/>
        <v/>
      </c>
      <c r="AL327" s="28"/>
      <c r="AM327" s="28" t="str">
        <f t="shared" si="633"/>
        <v/>
      </c>
      <c r="AN327" s="28"/>
      <c r="AO327" s="28" t="str">
        <f t="shared" si="634"/>
        <v/>
      </c>
      <c r="AP327" s="29"/>
      <c r="AQ327" s="30"/>
      <c r="AR327" s="28"/>
      <c r="AS327" s="28">
        <f t="shared" si="635"/>
        <v>3</v>
      </c>
      <c r="AT327" s="28"/>
      <c r="AU327" s="28">
        <f t="shared" si="636"/>
        <v>0</v>
      </c>
      <c r="AV327" s="28"/>
      <c r="AW327" s="28">
        <f t="shared" si="637"/>
        <v>3</v>
      </c>
      <c r="AX327" s="29"/>
      <c r="AY327" s="30"/>
      <c r="AZ327" s="28"/>
      <c r="BA327" s="28" t="str">
        <f t="shared" si="638"/>
        <v/>
      </c>
      <c r="BB327" s="28"/>
      <c r="BC327" s="28" t="str">
        <f t="shared" si="639"/>
        <v/>
      </c>
      <c r="BD327" s="28"/>
      <c r="BE327" s="28" t="str">
        <f t="shared" si="640"/>
        <v/>
      </c>
      <c r="BF327" s="29"/>
      <c r="BG327" s="30"/>
      <c r="BH327" s="26"/>
      <c r="BI327" s="28" t="str">
        <f t="shared" si="641"/>
        <v/>
      </c>
      <c r="BJ327" s="28"/>
      <c r="BK327" s="28" t="str">
        <f t="shared" si="642"/>
        <v/>
      </c>
      <c r="BL327" s="28"/>
      <c r="BM327" s="28" t="str">
        <f t="shared" si="643"/>
        <v/>
      </c>
      <c r="BN327" s="29"/>
      <c r="BO327" s="30"/>
      <c r="BP327" s="26"/>
      <c r="BQ327" s="28" t="str">
        <f t="shared" si="644"/>
        <v/>
      </c>
      <c r="BR327" s="28"/>
      <c r="BS327" s="28" t="str">
        <f t="shared" si="645"/>
        <v/>
      </c>
      <c r="BT327" s="28"/>
      <c r="BU327" s="28" t="str">
        <f t="shared" si="646"/>
        <v/>
      </c>
      <c r="BV327" s="29"/>
      <c r="BW327" s="30"/>
      <c r="BX327" s="31"/>
      <c r="BY327" s="28" t="str">
        <f t="shared" si="647"/>
        <v/>
      </c>
      <c r="BZ327" s="28"/>
      <c r="CA327" s="28" t="str">
        <f t="shared" si="648"/>
        <v/>
      </c>
      <c r="CB327" s="28"/>
      <c r="CC327" s="28" t="str">
        <f t="shared" si="649"/>
        <v/>
      </c>
      <c r="CD327" s="29"/>
      <c r="CE327" s="25"/>
      <c r="CF327" s="25"/>
      <c r="CG327" s="28">
        <f t="shared" si="650"/>
        <v>3</v>
      </c>
      <c r="CH327" s="28"/>
      <c r="CI327" s="28">
        <f t="shared" si="651"/>
        <v>0</v>
      </c>
      <c r="CJ327" s="28"/>
      <c r="CK327" s="28">
        <f t="shared" si="652"/>
        <v>3</v>
      </c>
      <c r="CL327" s="29"/>
    </row>
    <row r="328" spans="1:90" s="238" customFormat="1" ht="27" customHeight="1" x14ac:dyDescent="0.25">
      <c r="A328" s="20"/>
      <c r="B328" s="44" t="s">
        <v>36</v>
      </c>
      <c r="C328" s="21" t="str">
        <f t="shared" si="781"/>
        <v>9 - L'ESPACE BAR – PETITE RESTAURATION - SNACKING (si existant).</v>
      </c>
      <c r="D328" s="5" t="str">
        <f>J$328</f>
        <v>L'offre de bar - petite restauration</v>
      </c>
      <c r="E328" s="44"/>
      <c r="F328" s="15"/>
      <c r="G328" s="20"/>
      <c r="H328" s="5"/>
      <c r="I328" s="67" t="str">
        <f>IF(G328&lt;&gt;"",MAX(I$1:I327)+1,"")</f>
        <v/>
      </c>
      <c r="J328" s="71" t="s">
        <v>661</v>
      </c>
      <c r="K328" s="307"/>
      <c r="L328" s="33"/>
      <c r="M328" s="372"/>
      <c r="N328" s="24" t="str">
        <f t="shared" si="783"/>
        <v/>
      </c>
      <c r="O328" s="65"/>
      <c r="P328" s="353"/>
      <c r="Q328" s="67"/>
      <c r="R328" s="41"/>
      <c r="S328" s="34"/>
      <c r="T328" s="34"/>
      <c r="U328" s="34"/>
      <c r="V328" s="34"/>
      <c r="W328" s="34"/>
      <c r="X328" s="34"/>
      <c r="Y328" s="34"/>
      <c r="Z328" s="34"/>
      <c r="AA328" s="35"/>
      <c r="AB328" s="36"/>
      <c r="AC328" s="39" t="str">
        <f t="shared" si="629"/>
        <v/>
      </c>
      <c r="AD328" s="39"/>
      <c r="AE328" s="39" t="str">
        <f t="shared" si="630"/>
        <v/>
      </c>
      <c r="AF328" s="39"/>
      <c r="AG328" s="39" t="str">
        <f t="shared" si="631"/>
        <v/>
      </c>
      <c r="AH328" s="37"/>
      <c r="AI328" s="38"/>
      <c r="AJ328" s="39"/>
      <c r="AK328" s="39" t="str">
        <f t="shared" si="632"/>
        <v/>
      </c>
      <c r="AL328" s="39"/>
      <c r="AM328" s="39" t="str">
        <f t="shared" si="633"/>
        <v/>
      </c>
      <c r="AN328" s="39"/>
      <c r="AO328" s="39" t="str">
        <f t="shared" si="634"/>
        <v/>
      </c>
      <c r="AP328" s="37"/>
      <c r="AQ328" s="38"/>
      <c r="AR328" s="39"/>
      <c r="AS328" s="39" t="str">
        <f t="shared" si="635"/>
        <v/>
      </c>
      <c r="AT328" s="39"/>
      <c r="AU328" s="39" t="str">
        <f t="shared" si="636"/>
        <v/>
      </c>
      <c r="AV328" s="39"/>
      <c r="AW328" s="39" t="str">
        <f t="shared" si="637"/>
        <v/>
      </c>
      <c r="AX328" s="37"/>
      <c r="AY328" s="38"/>
      <c r="AZ328" s="39"/>
      <c r="BA328" s="39" t="str">
        <f t="shared" si="638"/>
        <v/>
      </c>
      <c r="BB328" s="39"/>
      <c r="BC328" s="39" t="str">
        <f t="shared" si="639"/>
        <v/>
      </c>
      <c r="BD328" s="39"/>
      <c r="BE328" s="39" t="str">
        <f t="shared" si="640"/>
        <v/>
      </c>
      <c r="BF328" s="37"/>
      <c r="BG328" s="38"/>
      <c r="BH328" s="34"/>
      <c r="BI328" s="39" t="str">
        <f t="shared" si="641"/>
        <v/>
      </c>
      <c r="BJ328" s="39"/>
      <c r="BK328" s="39" t="str">
        <f t="shared" si="642"/>
        <v/>
      </c>
      <c r="BL328" s="39"/>
      <c r="BM328" s="39" t="str">
        <f t="shared" si="643"/>
        <v/>
      </c>
      <c r="BN328" s="37"/>
      <c r="BO328" s="38"/>
      <c r="BP328" s="34"/>
      <c r="BQ328" s="39" t="str">
        <f t="shared" si="644"/>
        <v/>
      </c>
      <c r="BR328" s="39"/>
      <c r="BS328" s="39" t="str">
        <f t="shared" si="645"/>
        <v/>
      </c>
      <c r="BT328" s="39"/>
      <c r="BU328" s="39" t="str">
        <f t="shared" si="646"/>
        <v/>
      </c>
      <c r="BV328" s="37"/>
      <c r="BW328" s="38"/>
      <c r="BX328" s="40"/>
      <c r="BY328" s="39" t="str">
        <f t="shared" si="647"/>
        <v/>
      </c>
      <c r="BZ328" s="39"/>
      <c r="CA328" s="39" t="str">
        <f t="shared" si="648"/>
        <v/>
      </c>
      <c r="CB328" s="39"/>
      <c r="CC328" s="39" t="str">
        <f t="shared" si="649"/>
        <v/>
      </c>
      <c r="CD328" s="37"/>
      <c r="CE328" s="41"/>
      <c r="CF328" s="41"/>
      <c r="CG328" s="39" t="str">
        <f t="shared" si="650"/>
        <v/>
      </c>
      <c r="CH328" s="39"/>
      <c r="CI328" s="39" t="str">
        <f t="shared" si="651"/>
        <v/>
      </c>
      <c r="CJ328" s="39"/>
      <c r="CK328" s="39" t="str">
        <f t="shared" si="652"/>
        <v/>
      </c>
      <c r="CL328" s="37"/>
    </row>
    <row r="329" spans="1:90" ht="33" customHeight="1" x14ac:dyDescent="0.25">
      <c r="A329" s="20"/>
      <c r="B329" s="44" t="s">
        <v>36</v>
      </c>
      <c r="C329" s="21" t="str">
        <f t="shared" si="781"/>
        <v>9 - L'ESPACE BAR – PETITE RESTAURATION - SNACKING (si existant).</v>
      </c>
      <c r="D329" s="5" t="str">
        <f>J$328</f>
        <v>L'offre de bar - petite restauration</v>
      </c>
      <c r="E329" s="44"/>
      <c r="F329" s="15"/>
      <c r="G329" s="20">
        <f>IF(H329="Information et Communication",1,IF(H329="Savoir-faire Savoir-être",2,IF(H329="Confort et hygiène",3,IF(H329="Qualité de la prestation",5,IF(H329="Développement Durable",4)))))</f>
        <v>1</v>
      </c>
      <c r="H329" s="5" t="s">
        <v>29</v>
      </c>
      <c r="I329" s="23">
        <f>IF(G329&lt;&gt;"",MAX(I$1:I328)+1,"")</f>
        <v>271</v>
      </c>
      <c r="J329" s="242" t="s">
        <v>373</v>
      </c>
      <c r="K329" s="243">
        <v>3</v>
      </c>
      <c r="L329" s="244" t="str">
        <f>IF('RESULTAT GLOBAL'!D$24="NON","Non Mesuré","OUI")</f>
        <v>OUI</v>
      </c>
      <c r="M329" s="275"/>
      <c r="N329" s="246" t="str">
        <f t="shared" si="783"/>
        <v>oui</v>
      </c>
      <c r="O329" s="242" t="s">
        <v>374</v>
      </c>
      <c r="P329" s="348" t="s">
        <v>37</v>
      </c>
      <c r="Q329" s="23"/>
      <c r="R329" s="25"/>
      <c r="S329" s="26">
        <f t="shared" ref="S329:S332" si="791">K329</f>
        <v>3</v>
      </c>
      <c r="T329" s="26">
        <f t="shared" ref="T329:T332" si="792">IF(L329="OUI",1,IF(L329="NON",0,IF(L329="Non Mesuré","",0)))</f>
        <v>1</v>
      </c>
      <c r="U329" s="26">
        <f t="shared" ref="U329:U332" si="793">IF(L329&lt;&gt;"Non Mesuré",S329*T329,"")</f>
        <v>3</v>
      </c>
      <c r="V329" s="26"/>
      <c r="W329" s="26">
        <f t="shared" ref="W329:W332" si="794">IF(L329="Non Mesuré",S329,0)</f>
        <v>0</v>
      </c>
      <c r="X329" s="26"/>
      <c r="Y329" s="26">
        <f t="shared" ref="Y329:Y332" si="795">S329-W329</f>
        <v>3</v>
      </c>
      <c r="Z329" s="26"/>
      <c r="AA329" s="32"/>
      <c r="AB329" s="27"/>
      <c r="AC329" s="28">
        <f t="shared" si="629"/>
        <v>3</v>
      </c>
      <c r="AD329" s="28"/>
      <c r="AE329" s="28">
        <f t="shared" si="630"/>
        <v>0</v>
      </c>
      <c r="AF329" s="28"/>
      <c r="AG329" s="28">
        <f t="shared" si="631"/>
        <v>3</v>
      </c>
      <c r="AH329" s="29"/>
      <c r="AI329" s="30"/>
      <c r="AJ329" s="28"/>
      <c r="AK329" s="28" t="str">
        <f t="shared" si="632"/>
        <v/>
      </c>
      <c r="AL329" s="28"/>
      <c r="AM329" s="28" t="str">
        <f t="shared" si="633"/>
        <v/>
      </c>
      <c r="AN329" s="28"/>
      <c r="AO329" s="28" t="str">
        <f t="shared" si="634"/>
        <v/>
      </c>
      <c r="AP329" s="29"/>
      <c r="AQ329" s="30"/>
      <c r="AR329" s="28"/>
      <c r="AS329" s="28" t="str">
        <f t="shared" si="635"/>
        <v/>
      </c>
      <c r="AT329" s="28"/>
      <c r="AU329" s="28" t="str">
        <f t="shared" si="636"/>
        <v/>
      </c>
      <c r="AV329" s="28"/>
      <c r="AW329" s="28" t="str">
        <f t="shared" si="637"/>
        <v/>
      </c>
      <c r="AX329" s="29"/>
      <c r="AY329" s="30"/>
      <c r="AZ329" s="28"/>
      <c r="BA329" s="28" t="str">
        <f t="shared" si="638"/>
        <v/>
      </c>
      <c r="BB329" s="28"/>
      <c r="BC329" s="28" t="str">
        <f t="shared" si="639"/>
        <v/>
      </c>
      <c r="BD329" s="28"/>
      <c r="BE329" s="28" t="str">
        <f t="shared" si="640"/>
        <v/>
      </c>
      <c r="BF329" s="29"/>
      <c r="BG329" s="30"/>
      <c r="BH329" s="26"/>
      <c r="BI329" s="28" t="str">
        <f t="shared" si="641"/>
        <v/>
      </c>
      <c r="BJ329" s="28"/>
      <c r="BK329" s="28" t="str">
        <f t="shared" si="642"/>
        <v/>
      </c>
      <c r="BL329" s="28"/>
      <c r="BM329" s="28" t="str">
        <f t="shared" si="643"/>
        <v/>
      </c>
      <c r="BN329" s="29"/>
      <c r="BO329" s="30"/>
      <c r="BP329" s="26"/>
      <c r="BQ329" s="28" t="str">
        <f t="shared" si="644"/>
        <v/>
      </c>
      <c r="BR329" s="28"/>
      <c r="BS329" s="28" t="str">
        <f t="shared" si="645"/>
        <v/>
      </c>
      <c r="BT329" s="28"/>
      <c r="BU329" s="28" t="str">
        <f t="shared" si="646"/>
        <v/>
      </c>
      <c r="BV329" s="29"/>
      <c r="BW329" s="30"/>
      <c r="BX329" s="31"/>
      <c r="BY329" s="28" t="str">
        <f t="shared" si="647"/>
        <v/>
      </c>
      <c r="BZ329" s="28"/>
      <c r="CA329" s="28" t="str">
        <f t="shared" si="648"/>
        <v/>
      </c>
      <c r="CB329" s="28"/>
      <c r="CC329" s="28" t="str">
        <f t="shared" si="649"/>
        <v/>
      </c>
      <c r="CD329" s="29"/>
      <c r="CE329" s="25"/>
      <c r="CF329" s="25"/>
      <c r="CG329" s="28" t="str">
        <f t="shared" si="650"/>
        <v/>
      </c>
      <c r="CH329" s="28"/>
      <c r="CI329" s="28" t="str">
        <f t="shared" si="651"/>
        <v/>
      </c>
      <c r="CJ329" s="28"/>
      <c r="CK329" s="28" t="str">
        <f t="shared" si="652"/>
        <v/>
      </c>
      <c r="CL329" s="29"/>
    </row>
    <row r="330" spans="1:90" ht="19.5" customHeight="1" x14ac:dyDescent="0.25">
      <c r="A330" s="20"/>
      <c r="B330" s="44" t="s">
        <v>36</v>
      </c>
      <c r="C330" s="21" t="str">
        <f t="shared" si="781"/>
        <v>9 - L'ESPACE BAR – PETITE RESTAURATION - SNACKING (si existant).</v>
      </c>
      <c r="D330" s="5" t="str">
        <f>J$328</f>
        <v>L'offre de bar - petite restauration</v>
      </c>
      <c r="E330" s="44"/>
      <c r="F330" s="15"/>
      <c r="G330" s="20">
        <f>IF(H330="Information et Communication",1,IF(H330="Savoir-faire Savoir-être",2,IF(H330="Confort et hygiène",3,IF(H330="Qualité de la prestation",5,IF(H330="Développement Durable",4)))))</f>
        <v>1</v>
      </c>
      <c r="H330" s="5" t="s">
        <v>29</v>
      </c>
      <c r="I330" s="23">
        <f>IF(G330&lt;&gt;"",MAX(I$1:I329)+1,"")</f>
        <v>272</v>
      </c>
      <c r="J330" s="252" t="s">
        <v>375</v>
      </c>
      <c r="K330" s="253">
        <v>3</v>
      </c>
      <c r="L330" s="254" t="str">
        <f>IF('RESULTAT GLOBAL'!D$24="NON","Non Mesuré","OUI")</f>
        <v>OUI</v>
      </c>
      <c r="M330" s="276"/>
      <c r="N330" s="256" t="str">
        <f t="shared" si="783"/>
        <v/>
      </c>
      <c r="O330" s="252" t="s">
        <v>376</v>
      </c>
      <c r="P330" s="348" t="s">
        <v>37</v>
      </c>
      <c r="Q330" s="23"/>
      <c r="R330" s="25"/>
      <c r="S330" s="26">
        <f t="shared" si="791"/>
        <v>3</v>
      </c>
      <c r="T330" s="26">
        <f t="shared" si="792"/>
        <v>1</v>
      </c>
      <c r="U330" s="26">
        <f t="shared" si="793"/>
        <v>3</v>
      </c>
      <c r="V330" s="26"/>
      <c r="W330" s="26">
        <f t="shared" si="794"/>
        <v>0</v>
      </c>
      <c r="X330" s="26"/>
      <c r="Y330" s="26">
        <f t="shared" si="795"/>
        <v>3</v>
      </c>
      <c r="Z330" s="26"/>
      <c r="AA330" s="32"/>
      <c r="AB330" s="27"/>
      <c r="AC330" s="28">
        <f t="shared" si="629"/>
        <v>3</v>
      </c>
      <c r="AD330" s="28"/>
      <c r="AE330" s="28">
        <f t="shared" si="630"/>
        <v>0</v>
      </c>
      <c r="AF330" s="28"/>
      <c r="AG330" s="28">
        <f t="shared" si="631"/>
        <v>3</v>
      </c>
      <c r="AH330" s="29"/>
      <c r="AI330" s="30"/>
      <c r="AJ330" s="28"/>
      <c r="AK330" s="28" t="str">
        <f t="shared" si="632"/>
        <v/>
      </c>
      <c r="AL330" s="28"/>
      <c r="AM330" s="28" t="str">
        <f t="shared" si="633"/>
        <v/>
      </c>
      <c r="AN330" s="28"/>
      <c r="AO330" s="28" t="str">
        <f t="shared" si="634"/>
        <v/>
      </c>
      <c r="AP330" s="29"/>
      <c r="AQ330" s="30"/>
      <c r="AR330" s="28"/>
      <c r="AS330" s="28" t="str">
        <f t="shared" si="635"/>
        <v/>
      </c>
      <c r="AT330" s="28"/>
      <c r="AU330" s="28" t="str">
        <f t="shared" si="636"/>
        <v/>
      </c>
      <c r="AV330" s="28"/>
      <c r="AW330" s="28" t="str">
        <f t="shared" si="637"/>
        <v/>
      </c>
      <c r="AX330" s="29"/>
      <c r="AY330" s="30"/>
      <c r="AZ330" s="28"/>
      <c r="BA330" s="28" t="str">
        <f t="shared" si="638"/>
        <v/>
      </c>
      <c r="BB330" s="28"/>
      <c r="BC330" s="28" t="str">
        <f t="shared" si="639"/>
        <v/>
      </c>
      <c r="BD330" s="28"/>
      <c r="BE330" s="28" t="str">
        <f t="shared" si="640"/>
        <v/>
      </c>
      <c r="BF330" s="29"/>
      <c r="BG330" s="30"/>
      <c r="BH330" s="26"/>
      <c r="BI330" s="28" t="str">
        <f t="shared" si="641"/>
        <v/>
      </c>
      <c r="BJ330" s="28"/>
      <c r="BK330" s="28" t="str">
        <f t="shared" si="642"/>
        <v/>
      </c>
      <c r="BL330" s="28"/>
      <c r="BM330" s="28" t="str">
        <f t="shared" si="643"/>
        <v/>
      </c>
      <c r="BN330" s="29"/>
      <c r="BO330" s="30"/>
      <c r="BP330" s="26"/>
      <c r="BQ330" s="28" t="str">
        <f t="shared" si="644"/>
        <v/>
      </c>
      <c r="BR330" s="28"/>
      <c r="BS330" s="28" t="str">
        <f t="shared" si="645"/>
        <v/>
      </c>
      <c r="BT330" s="28"/>
      <c r="BU330" s="28" t="str">
        <f t="shared" si="646"/>
        <v/>
      </c>
      <c r="BV330" s="29"/>
      <c r="BW330" s="30"/>
      <c r="BX330" s="31"/>
      <c r="BY330" s="28" t="str">
        <f t="shared" si="647"/>
        <v/>
      </c>
      <c r="BZ330" s="28"/>
      <c r="CA330" s="28" t="str">
        <f t="shared" si="648"/>
        <v/>
      </c>
      <c r="CB330" s="28"/>
      <c r="CC330" s="28" t="str">
        <f t="shared" si="649"/>
        <v/>
      </c>
      <c r="CD330" s="29"/>
      <c r="CE330" s="25"/>
      <c r="CF330" s="25"/>
      <c r="CG330" s="28" t="str">
        <f t="shared" si="650"/>
        <v/>
      </c>
      <c r="CH330" s="28"/>
      <c r="CI330" s="28" t="str">
        <f t="shared" si="651"/>
        <v/>
      </c>
      <c r="CJ330" s="28"/>
      <c r="CK330" s="28" t="str">
        <f t="shared" si="652"/>
        <v/>
      </c>
      <c r="CL330" s="29"/>
    </row>
    <row r="331" spans="1:90" ht="50.25" customHeight="1" x14ac:dyDescent="0.25">
      <c r="A331" s="20"/>
      <c r="B331" s="44" t="s">
        <v>36</v>
      </c>
      <c r="C331" s="21" t="str">
        <f t="shared" si="781"/>
        <v>9 - L'ESPACE BAR – PETITE RESTAURATION - SNACKING (si existant).</v>
      </c>
      <c r="D331" s="5" t="str">
        <f>J$328</f>
        <v>L'offre de bar - petite restauration</v>
      </c>
      <c r="E331" s="44"/>
      <c r="F331" s="15"/>
      <c r="G331" s="20">
        <f>IF(H331="Information et Communication",1,IF(H331="Savoir-faire Savoir-être",2,IF(H331="Confort et hygiène",3,IF(H331="Qualité de la prestation",5,IF(H331="Développement Durable",4)))))</f>
        <v>1</v>
      </c>
      <c r="H331" s="22" t="s">
        <v>29</v>
      </c>
      <c r="I331" s="23">
        <f>IF(G331&lt;&gt;"",MAX(I$1:I330)+1,"")</f>
        <v>273</v>
      </c>
      <c r="J331" s="267" t="s">
        <v>377</v>
      </c>
      <c r="K331" s="257">
        <v>3</v>
      </c>
      <c r="L331" s="254" t="str">
        <f>IF('RESULTAT GLOBAL'!D$24="NON","Non Mesuré","OUI")</f>
        <v>OUI</v>
      </c>
      <c r="M331" s="255"/>
      <c r="N331" s="256" t="str">
        <f t="shared" si="783"/>
        <v/>
      </c>
      <c r="O331" s="267" t="s">
        <v>378</v>
      </c>
      <c r="P331" s="348" t="s">
        <v>37</v>
      </c>
      <c r="Q331" s="23"/>
      <c r="R331" s="25"/>
      <c r="S331" s="26">
        <f t="shared" si="791"/>
        <v>3</v>
      </c>
      <c r="T331" s="26">
        <f t="shared" si="792"/>
        <v>1</v>
      </c>
      <c r="U331" s="26">
        <f t="shared" si="793"/>
        <v>3</v>
      </c>
      <c r="V331" s="26"/>
      <c r="W331" s="26">
        <f t="shared" si="794"/>
        <v>0</v>
      </c>
      <c r="X331" s="26"/>
      <c r="Y331" s="26">
        <f t="shared" si="795"/>
        <v>3</v>
      </c>
      <c r="Z331" s="26"/>
      <c r="AA331" s="32"/>
      <c r="AB331" s="27"/>
      <c r="AC331" s="28">
        <f t="shared" si="629"/>
        <v>3</v>
      </c>
      <c r="AD331" s="28"/>
      <c r="AE331" s="28">
        <f t="shared" si="630"/>
        <v>0</v>
      </c>
      <c r="AF331" s="28"/>
      <c r="AG331" s="28">
        <f t="shared" si="631"/>
        <v>3</v>
      </c>
      <c r="AH331" s="29"/>
      <c r="AI331" s="30"/>
      <c r="AJ331" s="28"/>
      <c r="AK331" s="28" t="str">
        <f t="shared" si="632"/>
        <v/>
      </c>
      <c r="AL331" s="28"/>
      <c r="AM331" s="28" t="str">
        <f t="shared" si="633"/>
        <v/>
      </c>
      <c r="AN331" s="28"/>
      <c r="AO331" s="28" t="str">
        <f t="shared" si="634"/>
        <v/>
      </c>
      <c r="AP331" s="29"/>
      <c r="AQ331" s="30"/>
      <c r="AR331" s="28"/>
      <c r="AS331" s="28" t="str">
        <f t="shared" si="635"/>
        <v/>
      </c>
      <c r="AT331" s="28"/>
      <c r="AU331" s="28" t="str">
        <f t="shared" si="636"/>
        <v/>
      </c>
      <c r="AV331" s="28"/>
      <c r="AW331" s="28" t="str">
        <f t="shared" si="637"/>
        <v/>
      </c>
      <c r="AX331" s="29"/>
      <c r="AY331" s="30"/>
      <c r="AZ331" s="28"/>
      <c r="BA331" s="28" t="str">
        <f t="shared" si="638"/>
        <v/>
      </c>
      <c r="BB331" s="28"/>
      <c r="BC331" s="28" t="str">
        <f t="shared" si="639"/>
        <v/>
      </c>
      <c r="BD331" s="28"/>
      <c r="BE331" s="28" t="str">
        <f t="shared" si="640"/>
        <v/>
      </c>
      <c r="BF331" s="29"/>
      <c r="BG331" s="30"/>
      <c r="BH331" s="26"/>
      <c r="BI331" s="28" t="str">
        <f t="shared" si="641"/>
        <v/>
      </c>
      <c r="BJ331" s="28"/>
      <c r="BK331" s="28" t="str">
        <f t="shared" si="642"/>
        <v/>
      </c>
      <c r="BL331" s="28"/>
      <c r="BM331" s="28" t="str">
        <f t="shared" si="643"/>
        <v/>
      </c>
      <c r="BN331" s="29"/>
      <c r="BO331" s="30"/>
      <c r="BP331" s="26"/>
      <c r="BQ331" s="28" t="str">
        <f t="shared" si="644"/>
        <v/>
      </c>
      <c r="BR331" s="28"/>
      <c r="BS331" s="28" t="str">
        <f t="shared" si="645"/>
        <v/>
      </c>
      <c r="BT331" s="28"/>
      <c r="BU331" s="28" t="str">
        <f t="shared" si="646"/>
        <v/>
      </c>
      <c r="BV331" s="29"/>
      <c r="BW331" s="30"/>
      <c r="BX331" s="31"/>
      <c r="BY331" s="28" t="str">
        <f t="shared" si="647"/>
        <v/>
      </c>
      <c r="BZ331" s="28"/>
      <c r="CA331" s="28" t="str">
        <f t="shared" si="648"/>
        <v/>
      </c>
      <c r="CB331" s="28"/>
      <c r="CC331" s="28" t="str">
        <f t="shared" si="649"/>
        <v/>
      </c>
      <c r="CD331" s="29"/>
      <c r="CE331" s="25"/>
      <c r="CF331" s="25"/>
      <c r="CG331" s="28" t="str">
        <f t="shared" si="650"/>
        <v/>
      </c>
      <c r="CH331" s="28"/>
      <c r="CI331" s="28" t="str">
        <f t="shared" si="651"/>
        <v/>
      </c>
      <c r="CJ331" s="28"/>
      <c r="CK331" s="28" t="str">
        <f t="shared" si="652"/>
        <v/>
      </c>
      <c r="CL331" s="29"/>
    </row>
    <row r="332" spans="1:90" ht="50.25" customHeight="1" x14ac:dyDescent="0.25">
      <c r="A332" s="46"/>
      <c r="B332" s="44" t="s">
        <v>36</v>
      </c>
      <c r="C332" s="21" t="str">
        <f t="shared" si="781"/>
        <v>9 - L'ESPACE BAR – PETITE RESTAURATION - SNACKING (si existant).</v>
      </c>
      <c r="D332" s="5" t="str">
        <f>J$328</f>
        <v>L'offre de bar - petite restauration</v>
      </c>
      <c r="E332" s="44"/>
      <c r="F332" s="44"/>
      <c r="G332" s="20">
        <f>IF(H332="Information et Communication",1,IF(H332="Savoir-faire Savoir-être",2,IF(H332="Confort et hygiène",3,IF(H332="Qualité de la prestation",5,IF(H332="Développement Durable",4)))))</f>
        <v>1</v>
      </c>
      <c r="H332" s="22" t="s">
        <v>29</v>
      </c>
      <c r="I332" s="23">
        <f>IF(G332&lt;&gt;"",MAX(I$1:I331)+1,"")</f>
        <v>274</v>
      </c>
      <c r="J332" s="247" t="s">
        <v>380</v>
      </c>
      <c r="K332" s="248">
        <v>1</v>
      </c>
      <c r="L332" s="249" t="str">
        <f>IF('RESULTAT GLOBAL'!D$24="NON","Non Mesuré","OUI")</f>
        <v>OUI</v>
      </c>
      <c r="M332" s="250"/>
      <c r="N332" s="258" t="str">
        <f t="shared" si="783"/>
        <v/>
      </c>
      <c r="O332" s="247" t="s">
        <v>745</v>
      </c>
      <c r="P332" s="348" t="s">
        <v>37</v>
      </c>
      <c r="Q332" s="22"/>
      <c r="R332" s="46"/>
      <c r="S332" s="26">
        <f t="shared" si="791"/>
        <v>1</v>
      </c>
      <c r="T332" s="26">
        <f t="shared" si="792"/>
        <v>1</v>
      </c>
      <c r="U332" s="26">
        <f t="shared" si="793"/>
        <v>1</v>
      </c>
      <c r="V332" s="26"/>
      <c r="W332" s="26">
        <f t="shared" si="794"/>
        <v>0</v>
      </c>
      <c r="X332" s="26"/>
      <c r="Y332" s="26">
        <f t="shared" si="795"/>
        <v>1</v>
      </c>
      <c r="Z332" s="26"/>
      <c r="AA332" s="32"/>
      <c r="AB332" s="27"/>
      <c r="AC332" s="28">
        <f t="shared" ref="AC332:AC395" si="796">IF(G332=1,U332,"")</f>
        <v>1</v>
      </c>
      <c r="AD332" s="28"/>
      <c r="AE332" s="28">
        <f t="shared" ref="AE332:AE395" si="797">IF(G332=1,W332,"")</f>
        <v>0</v>
      </c>
      <c r="AF332" s="28"/>
      <c r="AG332" s="28">
        <f t="shared" ref="AG332:AG395" si="798">IF(G332=1,Y332,"")</f>
        <v>1</v>
      </c>
      <c r="AH332" s="29"/>
      <c r="AI332" s="30"/>
      <c r="AJ332" s="28"/>
      <c r="AK332" s="28" t="str">
        <f t="shared" ref="AK332:AK395" si="799">IF(G332=2,U332,"")</f>
        <v/>
      </c>
      <c r="AL332" s="28"/>
      <c r="AM332" s="28" t="str">
        <f t="shared" ref="AM332:AM395" si="800">IF(G332=2,W332,"")</f>
        <v/>
      </c>
      <c r="AN332" s="28"/>
      <c r="AO332" s="28" t="str">
        <f t="shared" ref="AO332:AO395" si="801">IF(G332=2,Y332,"")</f>
        <v/>
      </c>
      <c r="AP332" s="29"/>
      <c r="AQ332" s="30"/>
      <c r="AR332" s="28"/>
      <c r="AS332" s="28" t="str">
        <f t="shared" ref="AS332:AS395" si="802">IF(G332=3,U332,"")</f>
        <v/>
      </c>
      <c r="AT332" s="28"/>
      <c r="AU332" s="28" t="str">
        <f t="shared" ref="AU332:AU395" si="803">IF(G332=3,W332,"")</f>
        <v/>
      </c>
      <c r="AV332" s="28"/>
      <c r="AW332" s="28" t="str">
        <f t="shared" ref="AW332:AW395" si="804">IF(G332=3,Y332,"")</f>
        <v/>
      </c>
      <c r="AX332" s="29"/>
      <c r="AY332" s="30"/>
      <c r="AZ332" s="28"/>
      <c r="BA332" s="28" t="str">
        <f t="shared" ref="BA332:BA395" si="805">IF(G332=4,U332,"")</f>
        <v/>
      </c>
      <c r="BB332" s="28"/>
      <c r="BC332" s="28" t="str">
        <f t="shared" ref="BC332:BC395" si="806">IF(G332=4,W332,"")</f>
        <v/>
      </c>
      <c r="BD332" s="28"/>
      <c r="BE332" s="28" t="str">
        <f t="shared" ref="BE332:BE395" si="807">IF(G332=4,Y332,"")</f>
        <v/>
      </c>
      <c r="BF332" s="29"/>
      <c r="BG332" s="30"/>
      <c r="BH332" s="26"/>
      <c r="BI332" s="28" t="str">
        <f t="shared" ref="BI332:BI395" si="808">IF(G332=5,U332,"")</f>
        <v/>
      </c>
      <c r="BJ332" s="28"/>
      <c r="BK332" s="28" t="str">
        <f t="shared" ref="BK332:BK395" si="809">IF(G332=5,W332,"")</f>
        <v/>
      </c>
      <c r="BL332" s="28"/>
      <c r="BM332" s="28" t="str">
        <f t="shared" ref="BM332:BM395" si="810">IF(G332=5,Y332,"")</f>
        <v/>
      </c>
      <c r="BN332" s="29"/>
      <c r="BO332" s="30"/>
      <c r="BP332" s="26"/>
      <c r="BQ332" s="28" t="str">
        <f t="shared" ref="BQ332:BQ395" si="811">IF(A332=31,U332,"")</f>
        <v/>
      </c>
      <c r="BR332" s="28"/>
      <c r="BS332" s="28" t="str">
        <f t="shared" ref="BS332:BS395" si="812">IF(A332=31,W332,"")</f>
        <v/>
      </c>
      <c r="BT332" s="28"/>
      <c r="BU332" s="28" t="str">
        <f t="shared" ref="BU332:BU395" si="813">IF(A332=31,Y332,"")</f>
        <v/>
      </c>
      <c r="BV332" s="29"/>
      <c r="BW332" s="30"/>
      <c r="BX332" s="31"/>
      <c r="BY332" s="28" t="str">
        <f t="shared" ref="BY332:BY395" si="814">IF(A332=32,U332,"")</f>
        <v/>
      </c>
      <c r="BZ332" s="28"/>
      <c r="CA332" s="28" t="str">
        <f t="shared" ref="CA332:CA395" si="815">IF(A332=32,W332,"")</f>
        <v/>
      </c>
      <c r="CB332" s="28"/>
      <c r="CC332" s="28" t="str">
        <f t="shared" ref="CC332:CC395" si="816">IF(A332=32,Y332,"")</f>
        <v/>
      </c>
      <c r="CD332" s="29"/>
      <c r="CE332" s="25"/>
      <c r="CF332" s="25"/>
      <c r="CG332" s="28" t="str">
        <f t="shared" ref="CG332:CG395" si="817">IF(A332=33,U332,"")</f>
        <v/>
      </c>
      <c r="CH332" s="28"/>
      <c r="CI332" s="28" t="str">
        <f t="shared" ref="CI332:CI395" si="818">IF(A332=33,W332,"")</f>
        <v/>
      </c>
      <c r="CJ332" s="28"/>
      <c r="CK332" s="28" t="str">
        <f t="shared" ref="CK332:CK395" si="819">IF(A332=33,Y332,"")</f>
        <v/>
      </c>
      <c r="CL332" s="29"/>
    </row>
    <row r="333" spans="1:90" s="238" customFormat="1" ht="27" customHeight="1" x14ac:dyDescent="0.25">
      <c r="A333" s="46"/>
      <c r="B333" s="44"/>
      <c r="C333" s="21" t="str">
        <f t="shared" si="781"/>
        <v>9 - L'ESPACE BAR – PETITE RESTAURATION - SNACKING (si existant).</v>
      </c>
      <c r="D333" s="5" t="str">
        <f t="shared" ref="D333:D348" si="820">J$333</f>
        <v>Le service du client au bar - petite restaurant</v>
      </c>
      <c r="E333" s="44"/>
      <c r="F333" s="44"/>
      <c r="G333" s="20"/>
      <c r="H333" s="22"/>
      <c r="I333" s="67" t="str">
        <f>IF(G333&lt;&gt;"",MAX(I$1:I332)+1,"")</f>
        <v/>
      </c>
      <c r="J333" s="71" t="s">
        <v>662</v>
      </c>
      <c r="K333" s="307"/>
      <c r="L333" s="33"/>
      <c r="M333" s="372"/>
      <c r="N333" s="45"/>
      <c r="O333" s="65"/>
      <c r="P333" s="353"/>
      <c r="Q333" s="65"/>
      <c r="R333" s="1"/>
      <c r="S333" s="34"/>
      <c r="T333" s="34"/>
      <c r="U333" s="34"/>
      <c r="V333" s="34"/>
      <c r="W333" s="34"/>
      <c r="X333" s="34"/>
      <c r="Y333" s="34"/>
      <c r="Z333" s="34"/>
      <c r="AA333" s="35"/>
      <c r="AB333" s="36"/>
      <c r="AC333" s="39" t="str">
        <f t="shared" si="796"/>
        <v/>
      </c>
      <c r="AD333" s="39"/>
      <c r="AE333" s="39" t="str">
        <f t="shared" si="797"/>
        <v/>
      </c>
      <c r="AF333" s="39"/>
      <c r="AG333" s="39" t="str">
        <f t="shared" si="798"/>
        <v/>
      </c>
      <c r="AH333" s="37"/>
      <c r="AI333" s="38"/>
      <c r="AJ333" s="39"/>
      <c r="AK333" s="39" t="str">
        <f t="shared" si="799"/>
        <v/>
      </c>
      <c r="AL333" s="39"/>
      <c r="AM333" s="39" t="str">
        <f t="shared" si="800"/>
        <v/>
      </c>
      <c r="AN333" s="39"/>
      <c r="AO333" s="39" t="str">
        <f t="shared" si="801"/>
        <v/>
      </c>
      <c r="AP333" s="37"/>
      <c r="AQ333" s="38"/>
      <c r="AR333" s="39"/>
      <c r="AS333" s="39" t="str">
        <f t="shared" si="802"/>
        <v/>
      </c>
      <c r="AT333" s="39"/>
      <c r="AU333" s="39" t="str">
        <f t="shared" si="803"/>
        <v/>
      </c>
      <c r="AV333" s="39"/>
      <c r="AW333" s="39" t="str">
        <f t="shared" si="804"/>
        <v/>
      </c>
      <c r="AX333" s="37"/>
      <c r="AY333" s="38"/>
      <c r="AZ333" s="39"/>
      <c r="BA333" s="39" t="str">
        <f t="shared" si="805"/>
        <v/>
      </c>
      <c r="BB333" s="39"/>
      <c r="BC333" s="39" t="str">
        <f t="shared" si="806"/>
        <v/>
      </c>
      <c r="BD333" s="39"/>
      <c r="BE333" s="39" t="str">
        <f t="shared" si="807"/>
        <v/>
      </c>
      <c r="BF333" s="37"/>
      <c r="BG333" s="38"/>
      <c r="BH333" s="34"/>
      <c r="BI333" s="39" t="str">
        <f t="shared" si="808"/>
        <v/>
      </c>
      <c r="BJ333" s="39"/>
      <c r="BK333" s="39" t="str">
        <f t="shared" si="809"/>
        <v/>
      </c>
      <c r="BL333" s="39"/>
      <c r="BM333" s="39" t="str">
        <f t="shared" si="810"/>
        <v/>
      </c>
      <c r="BN333" s="37"/>
      <c r="BO333" s="38"/>
      <c r="BP333" s="34"/>
      <c r="BQ333" s="39" t="str">
        <f t="shared" si="811"/>
        <v/>
      </c>
      <c r="BR333" s="39"/>
      <c r="BS333" s="39" t="str">
        <f t="shared" si="812"/>
        <v/>
      </c>
      <c r="BT333" s="39"/>
      <c r="BU333" s="39" t="str">
        <f t="shared" si="813"/>
        <v/>
      </c>
      <c r="BV333" s="37"/>
      <c r="BW333" s="38"/>
      <c r="BX333" s="40"/>
      <c r="BY333" s="39" t="str">
        <f t="shared" si="814"/>
        <v/>
      </c>
      <c r="BZ333" s="39"/>
      <c r="CA333" s="39" t="str">
        <f t="shared" si="815"/>
        <v/>
      </c>
      <c r="CB333" s="39"/>
      <c r="CC333" s="39" t="str">
        <f t="shared" si="816"/>
        <v/>
      </c>
      <c r="CD333" s="37"/>
      <c r="CE333" s="41"/>
      <c r="CF333" s="41"/>
      <c r="CG333" s="39" t="str">
        <f t="shared" si="817"/>
        <v/>
      </c>
      <c r="CH333" s="39"/>
      <c r="CI333" s="39" t="str">
        <f t="shared" si="818"/>
        <v/>
      </c>
      <c r="CJ333" s="39"/>
      <c r="CK333" s="39" t="str">
        <f t="shared" si="819"/>
        <v/>
      </c>
      <c r="CL333" s="37"/>
    </row>
    <row r="334" spans="1:90" ht="19.5" customHeight="1" x14ac:dyDescent="0.25">
      <c r="A334" s="80">
        <v>31</v>
      </c>
      <c r="B334" s="82" t="s">
        <v>28</v>
      </c>
      <c r="C334" s="21" t="str">
        <f t="shared" si="781"/>
        <v>9 - L'ESPACE BAR – PETITE RESTAURATION - SNACKING (si existant).</v>
      </c>
      <c r="D334" s="5" t="str">
        <f t="shared" si="820"/>
        <v>Le service du client au bar - petite restaurant</v>
      </c>
      <c r="E334" s="44"/>
      <c r="F334" s="44"/>
      <c r="G334" s="20">
        <f t="shared" ref="G334:G344" si="821">IF(H334="Information et Communication",1,IF(H334="Savoir-faire Savoir-être",2,IF(H334="Confort et hygiène",3,IF(H334="Qualité de la prestation",5,IF(H334="Développement Durable",4)))))</f>
        <v>3</v>
      </c>
      <c r="H334" s="22" t="s">
        <v>136</v>
      </c>
      <c r="I334" s="23">
        <f>IF(G334&lt;&gt;"",MAX(I$1:I333)+1,"")</f>
        <v>275</v>
      </c>
      <c r="J334" s="242" t="s">
        <v>381</v>
      </c>
      <c r="K334" s="243">
        <v>3</v>
      </c>
      <c r="L334" s="244" t="str">
        <f>IF('RESULTAT GLOBAL'!D$24="NON","Non Mesuré","OUI")</f>
        <v>OUI</v>
      </c>
      <c r="M334" s="273"/>
      <c r="N334" s="277" t="str">
        <f>IF(ISERROR(SEARCH("Pas de NM possible",O334)),"","oui")</f>
        <v/>
      </c>
      <c r="O334" s="242"/>
      <c r="P334" s="348" t="s">
        <v>37</v>
      </c>
      <c r="Q334" s="81"/>
      <c r="R334" s="81"/>
      <c r="S334" s="26">
        <f t="shared" ref="S334:S337" si="822">K334</f>
        <v>3</v>
      </c>
      <c r="T334" s="26">
        <f t="shared" ref="T334:T335" si="823">IF(L334="OUI",1,IF(L334="NON",0,IF(L334="Non Mesuré","",0)))</f>
        <v>1</v>
      </c>
      <c r="U334" s="26">
        <f t="shared" ref="U334:U337" si="824">IF(L334&lt;&gt;"Non Mesuré",S334*T334,"")</f>
        <v>3</v>
      </c>
      <c r="V334" s="26"/>
      <c r="W334" s="26">
        <f t="shared" ref="W334:W337" si="825">IF(L334="Non Mesuré",S334,0)</f>
        <v>0</v>
      </c>
      <c r="X334" s="26"/>
      <c r="Y334" s="26">
        <f t="shared" ref="Y334:Y337" si="826">S334-W334</f>
        <v>3</v>
      </c>
      <c r="Z334" s="26"/>
      <c r="AA334" s="27"/>
      <c r="AB334" s="82"/>
      <c r="AC334" s="28" t="str">
        <f t="shared" si="796"/>
        <v/>
      </c>
      <c r="AD334" s="28"/>
      <c r="AE334" s="28" t="str">
        <f t="shared" si="797"/>
        <v/>
      </c>
      <c r="AF334" s="28"/>
      <c r="AG334" s="28" t="str">
        <f t="shared" si="798"/>
        <v/>
      </c>
      <c r="AH334" s="29"/>
      <c r="AI334" s="30"/>
      <c r="AJ334" s="28"/>
      <c r="AK334" s="28" t="str">
        <f t="shared" si="799"/>
        <v/>
      </c>
      <c r="AL334" s="28"/>
      <c r="AM334" s="28" t="str">
        <f t="shared" si="800"/>
        <v/>
      </c>
      <c r="AN334" s="28"/>
      <c r="AO334" s="28" t="str">
        <f t="shared" si="801"/>
        <v/>
      </c>
      <c r="AP334" s="29"/>
      <c r="AQ334" s="30"/>
      <c r="AR334" s="28"/>
      <c r="AS334" s="28">
        <f t="shared" si="802"/>
        <v>3</v>
      </c>
      <c r="AT334" s="28"/>
      <c r="AU334" s="28">
        <f t="shared" si="803"/>
        <v>0</v>
      </c>
      <c r="AV334" s="28"/>
      <c r="AW334" s="28">
        <f t="shared" si="804"/>
        <v>3</v>
      </c>
      <c r="AX334" s="29"/>
      <c r="AY334" s="30"/>
      <c r="AZ334" s="28"/>
      <c r="BA334" s="28" t="str">
        <f t="shared" si="805"/>
        <v/>
      </c>
      <c r="BB334" s="28"/>
      <c r="BC334" s="28" t="str">
        <f t="shared" si="806"/>
        <v/>
      </c>
      <c r="BD334" s="28"/>
      <c r="BE334" s="28" t="str">
        <f t="shared" si="807"/>
        <v/>
      </c>
      <c r="BF334" s="29"/>
      <c r="BG334" s="30"/>
      <c r="BH334" s="26"/>
      <c r="BI334" s="28" t="str">
        <f t="shared" si="808"/>
        <v/>
      </c>
      <c r="BJ334" s="28"/>
      <c r="BK334" s="28" t="str">
        <f t="shared" si="809"/>
        <v/>
      </c>
      <c r="BL334" s="28"/>
      <c r="BM334" s="28" t="str">
        <f t="shared" si="810"/>
        <v/>
      </c>
      <c r="BN334" s="29"/>
      <c r="BO334" s="30"/>
      <c r="BP334" s="26"/>
      <c r="BQ334" s="28">
        <f t="shared" si="811"/>
        <v>3</v>
      </c>
      <c r="BR334" s="28"/>
      <c r="BS334" s="28">
        <f t="shared" si="812"/>
        <v>0</v>
      </c>
      <c r="BT334" s="28"/>
      <c r="BU334" s="28">
        <f t="shared" si="813"/>
        <v>3</v>
      </c>
      <c r="BV334" s="29"/>
      <c r="BW334" s="30"/>
      <c r="BX334" s="31"/>
      <c r="BY334" s="28" t="str">
        <f t="shared" si="814"/>
        <v/>
      </c>
      <c r="BZ334" s="28"/>
      <c r="CA334" s="28" t="str">
        <f t="shared" si="815"/>
        <v/>
      </c>
      <c r="CB334" s="28"/>
      <c r="CC334" s="28" t="str">
        <f t="shared" si="816"/>
        <v/>
      </c>
      <c r="CD334" s="29"/>
      <c r="CE334" s="25"/>
      <c r="CF334" s="25"/>
      <c r="CG334" s="28" t="str">
        <f t="shared" si="817"/>
        <v/>
      </c>
      <c r="CH334" s="28"/>
      <c r="CI334" s="28" t="str">
        <f t="shared" si="818"/>
        <v/>
      </c>
      <c r="CJ334" s="28"/>
      <c r="CK334" s="28" t="str">
        <f t="shared" si="819"/>
        <v/>
      </c>
      <c r="CL334" s="29"/>
    </row>
    <row r="335" spans="1:90" ht="19.5" customHeight="1" x14ac:dyDescent="0.25">
      <c r="A335" s="83"/>
      <c r="B335" s="83" t="s">
        <v>28</v>
      </c>
      <c r="C335" s="21" t="str">
        <f t="shared" si="781"/>
        <v>9 - L'ESPACE BAR – PETITE RESTAURATION - SNACKING (si existant).</v>
      </c>
      <c r="D335" s="5" t="str">
        <f t="shared" si="820"/>
        <v>Le service du client au bar - petite restaurant</v>
      </c>
      <c r="E335" s="44"/>
      <c r="F335" s="44"/>
      <c r="G335" s="20">
        <f t="shared" si="821"/>
        <v>5</v>
      </c>
      <c r="H335" s="5" t="s">
        <v>130</v>
      </c>
      <c r="I335" s="23">
        <f>IF(G335&lt;&gt;"",MAX(I$1:I334)+1,"")</f>
        <v>276</v>
      </c>
      <c r="J335" s="252" t="s">
        <v>382</v>
      </c>
      <c r="K335" s="253">
        <v>1</v>
      </c>
      <c r="L335" s="254" t="str">
        <f>IF('RESULTAT GLOBAL'!D$24="NON","Non Mesuré","OUI")</f>
        <v>OUI</v>
      </c>
      <c r="M335" s="257"/>
      <c r="N335" s="252" t="str">
        <f>IF(ISERROR(SEARCH("Pas de NM possible",O335)),"","oui")</f>
        <v/>
      </c>
      <c r="O335" s="252" t="s">
        <v>383</v>
      </c>
      <c r="P335" s="348" t="s">
        <v>37</v>
      </c>
      <c r="Q335" s="25"/>
      <c r="R335" s="25"/>
      <c r="S335" s="26">
        <f t="shared" si="822"/>
        <v>1</v>
      </c>
      <c r="T335" s="26">
        <f t="shared" si="823"/>
        <v>1</v>
      </c>
      <c r="U335" s="26">
        <f t="shared" si="824"/>
        <v>1</v>
      </c>
      <c r="V335" s="26"/>
      <c r="W335" s="26">
        <f t="shared" si="825"/>
        <v>0</v>
      </c>
      <c r="X335" s="26"/>
      <c r="Y335" s="26">
        <f t="shared" si="826"/>
        <v>1</v>
      </c>
      <c r="Z335" s="26"/>
      <c r="AA335" s="32"/>
      <c r="AB335" s="27"/>
      <c r="AC335" s="28" t="str">
        <f t="shared" si="796"/>
        <v/>
      </c>
      <c r="AD335" s="28"/>
      <c r="AE335" s="28" t="str">
        <f t="shared" si="797"/>
        <v/>
      </c>
      <c r="AF335" s="28"/>
      <c r="AG335" s="28" t="str">
        <f t="shared" si="798"/>
        <v/>
      </c>
      <c r="AH335" s="29"/>
      <c r="AI335" s="30"/>
      <c r="AJ335" s="28"/>
      <c r="AK335" s="28" t="str">
        <f t="shared" si="799"/>
        <v/>
      </c>
      <c r="AL335" s="28"/>
      <c r="AM335" s="28" t="str">
        <f t="shared" si="800"/>
        <v/>
      </c>
      <c r="AN335" s="28"/>
      <c r="AO335" s="28" t="str">
        <f t="shared" si="801"/>
        <v/>
      </c>
      <c r="AP335" s="29"/>
      <c r="AQ335" s="30"/>
      <c r="AR335" s="28"/>
      <c r="AS335" s="28" t="str">
        <f t="shared" si="802"/>
        <v/>
      </c>
      <c r="AT335" s="28"/>
      <c r="AU335" s="28" t="str">
        <f t="shared" si="803"/>
        <v/>
      </c>
      <c r="AV335" s="28"/>
      <c r="AW335" s="28" t="str">
        <f t="shared" si="804"/>
        <v/>
      </c>
      <c r="AX335" s="29"/>
      <c r="AY335" s="30"/>
      <c r="AZ335" s="28"/>
      <c r="BA335" s="28" t="str">
        <f t="shared" si="805"/>
        <v/>
      </c>
      <c r="BB335" s="28"/>
      <c r="BC335" s="28" t="str">
        <f t="shared" si="806"/>
        <v/>
      </c>
      <c r="BD335" s="28"/>
      <c r="BE335" s="28" t="str">
        <f t="shared" si="807"/>
        <v/>
      </c>
      <c r="BF335" s="29"/>
      <c r="BG335" s="30"/>
      <c r="BH335" s="26"/>
      <c r="BI335" s="28">
        <f t="shared" si="808"/>
        <v>1</v>
      </c>
      <c r="BJ335" s="28"/>
      <c r="BK335" s="28">
        <f t="shared" si="809"/>
        <v>0</v>
      </c>
      <c r="BL335" s="28"/>
      <c r="BM335" s="28">
        <f t="shared" si="810"/>
        <v>1</v>
      </c>
      <c r="BN335" s="29"/>
      <c r="BO335" s="30"/>
      <c r="BP335" s="26"/>
      <c r="BQ335" s="28" t="str">
        <f t="shared" si="811"/>
        <v/>
      </c>
      <c r="BR335" s="28"/>
      <c r="BS335" s="28" t="str">
        <f t="shared" si="812"/>
        <v/>
      </c>
      <c r="BT335" s="28"/>
      <c r="BU335" s="28" t="str">
        <f t="shared" si="813"/>
        <v/>
      </c>
      <c r="BV335" s="29"/>
      <c r="BW335" s="30"/>
      <c r="BX335" s="31"/>
      <c r="BY335" s="28" t="str">
        <f t="shared" si="814"/>
        <v/>
      </c>
      <c r="BZ335" s="28"/>
      <c r="CA335" s="28" t="str">
        <f t="shared" si="815"/>
        <v/>
      </c>
      <c r="CB335" s="28"/>
      <c r="CC335" s="28" t="str">
        <f t="shared" si="816"/>
        <v/>
      </c>
      <c r="CD335" s="29"/>
      <c r="CE335" s="25"/>
      <c r="CF335" s="25"/>
      <c r="CG335" s="28" t="str">
        <f t="shared" si="817"/>
        <v/>
      </c>
      <c r="CH335" s="28"/>
      <c r="CI335" s="28" t="str">
        <f t="shared" si="818"/>
        <v/>
      </c>
      <c r="CJ335" s="28"/>
      <c r="CK335" s="28" t="str">
        <f t="shared" si="819"/>
        <v/>
      </c>
      <c r="CL335" s="29"/>
    </row>
    <row r="336" spans="1:90" ht="19.5" customHeight="1" x14ac:dyDescent="0.25">
      <c r="A336" s="83">
        <v>31</v>
      </c>
      <c r="B336" s="83" t="s">
        <v>28</v>
      </c>
      <c r="C336" s="21" t="str">
        <f t="shared" si="781"/>
        <v>9 - L'ESPACE BAR – PETITE RESTAURATION - SNACKING (si existant).</v>
      </c>
      <c r="D336" s="5" t="str">
        <f t="shared" si="820"/>
        <v>Le service du client au bar - petite restaurant</v>
      </c>
      <c r="E336" s="44"/>
      <c r="F336" s="44"/>
      <c r="G336" s="20">
        <f t="shared" si="821"/>
        <v>3</v>
      </c>
      <c r="H336" s="5" t="s">
        <v>136</v>
      </c>
      <c r="I336" s="23">
        <f>IF(G336&lt;&gt;"",MAX(I$1:I335)+1,"")</f>
        <v>277</v>
      </c>
      <c r="J336" s="252" t="s">
        <v>384</v>
      </c>
      <c r="K336" s="253">
        <v>3</v>
      </c>
      <c r="L336" s="254" t="str">
        <f>IF('RESULTAT GLOBAL'!D$24="NON","Non Mesuré","Très Satisfaisant")</f>
        <v>Très Satisfaisant</v>
      </c>
      <c r="M336" s="257"/>
      <c r="N336" s="252" t="str">
        <f>IF(ISERROR(SEARCH("Pas de NM possible",O336)),"","oui")</f>
        <v/>
      </c>
      <c r="O336" s="252"/>
      <c r="P336" s="348" t="s">
        <v>37</v>
      </c>
      <c r="Q336" s="25"/>
      <c r="R336" s="25"/>
      <c r="S336" s="26">
        <f t="shared" si="822"/>
        <v>3</v>
      </c>
      <c r="T336" s="26">
        <f t="shared" ref="T336:T337" si="827">IF(L336="Très Satisfaisant",1,IF(L336="Satisfaisant",0.75,IF(L336="Insatisfaisant",0.25,IF(L336="Très Insatisfaisant",0,IF(L336="Non Mesuré","",0)))))</f>
        <v>1</v>
      </c>
      <c r="U336" s="26">
        <f t="shared" si="824"/>
        <v>3</v>
      </c>
      <c r="V336" s="26"/>
      <c r="W336" s="26">
        <f t="shared" si="825"/>
        <v>0</v>
      </c>
      <c r="X336" s="26"/>
      <c r="Y336" s="26">
        <f t="shared" si="826"/>
        <v>3</v>
      </c>
      <c r="Z336" s="60"/>
      <c r="AA336" s="32"/>
      <c r="AB336" s="63"/>
      <c r="AC336" s="28" t="str">
        <f t="shared" si="796"/>
        <v/>
      </c>
      <c r="AD336" s="28"/>
      <c r="AE336" s="28" t="str">
        <f t="shared" si="797"/>
        <v/>
      </c>
      <c r="AF336" s="28"/>
      <c r="AG336" s="28" t="str">
        <f t="shared" si="798"/>
        <v/>
      </c>
      <c r="AH336" s="29"/>
      <c r="AI336" s="30"/>
      <c r="AJ336" s="28"/>
      <c r="AK336" s="28" t="str">
        <f t="shared" si="799"/>
        <v/>
      </c>
      <c r="AL336" s="28"/>
      <c r="AM336" s="28" t="str">
        <f t="shared" si="800"/>
        <v/>
      </c>
      <c r="AN336" s="28"/>
      <c r="AO336" s="28" t="str">
        <f t="shared" si="801"/>
        <v/>
      </c>
      <c r="AP336" s="29"/>
      <c r="AQ336" s="30"/>
      <c r="AR336" s="28"/>
      <c r="AS336" s="28">
        <f t="shared" si="802"/>
        <v>3</v>
      </c>
      <c r="AT336" s="28"/>
      <c r="AU336" s="28">
        <f t="shared" si="803"/>
        <v>0</v>
      </c>
      <c r="AV336" s="28"/>
      <c r="AW336" s="28">
        <f t="shared" si="804"/>
        <v>3</v>
      </c>
      <c r="AX336" s="29"/>
      <c r="AY336" s="30"/>
      <c r="AZ336" s="28"/>
      <c r="BA336" s="28" t="str">
        <f t="shared" si="805"/>
        <v/>
      </c>
      <c r="BB336" s="28"/>
      <c r="BC336" s="28" t="str">
        <f t="shared" si="806"/>
        <v/>
      </c>
      <c r="BD336" s="28"/>
      <c r="BE336" s="28" t="str">
        <f t="shared" si="807"/>
        <v/>
      </c>
      <c r="BF336" s="29"/>
      <c r="BG336" s="30"/>
      <c r="BH336" s="26"/>
      <c r="BI336" s="28" t="str">
        <f t="shared" si="808"/>
        <v/>
      </c>
      <c r="BJ336" s="28"/>
      <c r="BK336" s="28" t="str">
        <f t="shared" si="809"/>
        <v/>
      </c>
      <c r="BL336" s="28"/>
      <c r="BM336" s="28" t="str">
        <f t="shared" si="810"/>
        <v/>
      </c>
      <c r="BN336" s="29"/>
      <c r="BO336" s="30"/>
      <c r="BP336" s="26"/>
      <c r="BQ336" s="28">
        <f t="shared" si="811"/>
        <v>3</v>
      </c>
      <c r="BR336" s="28"/>
      <c r="BS336" s="28">
        <f t="shared" si="812"/>
        <v>0</v>
      </c>
      <c r="BT336" s="28"/>
      <c r="BU336" s="28">
        <f t="shared" si="813"/>
        <v>3</v>
      </c>
      <c r="BV336" s="29"/>
      <c r="BW336" s="30"/>
      <c r="BX336" s="31"/>
      <c r="BY336" s="28" t="str">
        <f t="shared" si="814"/>
        <v/>
      </c>
      <c r="BZ336" s="28"/>
      <c r="CA336" s="28" t="str">
        <f t="shared" si="815"/>
        <v/>
      </c>
      <c r="CB336" s="28"/>
      <c r="CC336" s="28" t="str">
        <f t="shared" si="816"/>
        <v/>
      </c>
      <c r="CD336" s="29"/>
      <c r="CE336" s="25"/>
      <c r="CF336" s="25"/>
      <c r="CG336" s="28" t="str">
        <f t="shared" si="817"/>
        <v/>
      </c>
      <c r="CH336" s="28"/>
      <c r="CI336" s="28" t="str">
        <f t="shared" si="818"/>
        <v/>
      </c>
      <c r="CJ336" s="28"/>
      <c r="CK336" s="28" t="str">
        <f t="shared" si="819"/>
        <v/>
      </c>
      <c r="CL336" s="29"/>
    </row>
    <row r="337" spans="1:90" ht="19.5" customHeight="1" x14ac:dyDescent="0.25">
      <c r="A337" s="46">
        <v>32</v>
      </c>
      <c r="B337" s="44" t="s">
        <v>36</v>
      </c>
      <c r="C337" s="21" t="str">
        <f t="shared" si="781"/>
        <v>9 - L'ESPACE BAR – PETITE RESTAURATION - SNACKING (si existant).</v>
      </c>
      <c r="D337" s="5" t="str">
        <f t="shared" si="820"/>
        <v>Le service du client au bar - petite restaurant</v>
      </c>
      <c r="E337" s="44"/>
      <c r="F337" s="44"/>
      <c r="G337" s="20">
        <f t="shared" si="821"/>
        <v>3</v>
      </c>
      <c r="H337" s="5" t="s">
        <v>136</v>
      </c>
      <c r="I337" s="23">
        <f>IF(G337&lt;&gt;"",MAX(I$1:I336)+1,"")</f>
        <v>278</v>
      </c>
      <c r="J337" s="252" t="s">
        <v>385</v>
      </c>
      <c r="K337" s="253">
        <v>3</v>
      </c>
      <c r="L337" s="254" t="str">
        <f>IF('RESULTAT GLOBAL'!D$24="NON","Non Mesuré","Très Satisfaisant")</f>
        <v>Très Satisfaisant</v>
      </c>
      <c r="M337" s="257"/>
      <c r="N337" s="252"/>
      <c r="O337" s="252"/>
      <c r="P337" s="348" t="s">
        <v>37</v>
      </c>
      <c r="Q337" s="25"/>
      <c r="R337" s="25"/>
      <c r="S337" s="26">
        <f t="shared" si="822"/>
        <v>3</v>
      </c>
      <c r="T337" s="26">
        <f t="shared" si="827"/>
        <v>1</v>
      </c>
      <c r="U337" s="26">
        <f t="shared" si="824"/>
        <v>3</v>
      </c>
      <c r="V337" s="26"/>
      <c r="W337" s="26">
        <f t="shared" si="825"/>
        <v>0</v>
      </c>
      <c r="X337" s="26"/>
      <c r="Y337" s="26">
        <f t="shared" si="826"/>
        <v>3</v>
      </c>
      <c r="Z337" s="26"/>
      <c r="AA337" s="32"/>
      <c r="AB337" s="27"/>
      <c r="AC337" s="28" t="str">
        <f t="shared" si="796"/>
        <v/>
      </c>
      <c r="AD337" s="28"/>
      <c r="AE337" s="28" t="str">
        <f t="shared" si="797"/>
        <v/>
      </c>
      <c r="AF337" s="28"/>
      <c r="AG337" s="28" t="str">
        <f t="shared" si="798"/>
        <v/>
      </c>
      <c r="AH337" s="29"/>
      <c r="AI337" s="30"/>
      <c r="AJ337" s="28"/>
      <c r="AK337" s="28" t="str">
        <f t="shared" si="799"/>
        <v/>
      </c>
      <c r="AL337" s="28"/>
      <c r="AM337" s="28" t="str">
        <f t="shared" si="800"/>
        <v/>
      </c>
      <c r="AN337" s="28"/>
      <c r="AO337" s="28" t="str">
        <f t="shared" si="801"/>
        <v/>
      </c>
      <c r="AP337" s="29"/>
      <c r="AQ337" s="30"/>
      <c r="AR337" s="28"/>
      <c r="AS337" s="28">
        <f t="shared" si="802"/>
        <v>3</v>
      </c>
      <c r="AT337" s="28"/>
      <c r="AU337" s="28">
        <f t="shared" si="803"/>
        <v>0</v>
      </c>
      <c r="AV337" s="28"/>
      <c r="AW337" s="28">
        <f t="shared" si="804"/>
        <v>3</v>
      </c>
      <c r="AX337" s="29"/>
      <c r="AY337" s="30"/>
      <c r="AZ337" s="28"/>
      <c r="BA337" s="28" t="str">
        <f t="shared" si="805"/>
        <v/>
      </c>
      <c r="BB337" s="28"/>
      <c r="BC337" s="28" t="str">
        <f t="shared" si="806"/>
        <v/>
      </c>
      <c r="BD337" s="28"/>
      <c r="BE337" s="28" t="str">
        <f t="shared" si="807"/>
        <v/>
      </c>
      <c r="BF337" s="29"/>
      <c r="BG337" s="30"/>
      <c r="BH337" s="26"/>
      <c r="BI337" s="28" t="str">
        <f t="shared" si="808"/>
        <v/>
      </c>
      <c r="BJ337" s="28"/>
      <c r="BK337" s="28" t="str">
        <f t="shared" si="809"/>
        <v/>
      </c>
      <c r="BL337" s="28"/>
      <c r="BM337" s="28" t="str">
        <f t="shared" si="810"/>
        <v/>
      </c>
      <c r="BN337" s="29"/>
      <c r="BO337" s="30"/>
      <c r="BP337" s="26"/>
      <c r="BQ337" s="28" t="str">
        <f t="shared" si="811"/>
        <v/>
      </c>
      <c r="BR337" s="28"/>
      <c r="BS337" s="28" t="str">
        <f t="shared" si="812"/>
        <v/>
      </c>
      <c r="BT337" s="28"/>
      <c r="BU337" s="28" t="str">
        <f t="shared" si="813"/>
        <v/>
      </c>
      <c r="BV337" s="29"/>
      <c r="BW337" s="30"/>
      <c r="BX337" s="31"/>
      <c r="BY337" s="28">
        <f t="shared" si="814"/>
        <v>3</v>
      </c>
      <c r="BZ337" s="28"/>
      <c r="CA337" s="28">
        <f t="shared" si="815"/>
        <v>0</v>
      </c>
      <c r="CB337" s="28"/>
      <c r="CC337" s="28">
        <f t="shared" si="816"/>
        <v>3</v>
      </c>
      <c r="CD337" s="29"/>
      <c r="CE337" s="25"/>
      <c r="CF337" s="25"/>
      <c r="CG337" s="28" t="str">
        <f t="shared" si="817"/>
        <v/>
      </c>
      <c r="CH337" s="28"/>
      <c r="CI337" s="28" t="str">
        <f t="shared" si="818"/>
        <v/>
      </c>
      <c r="CJ337" s="28"/>
      <c r="CK337" s="28" t="str">
        <f t="shared" si="819"/>
        <v/>
      </c>
      <c r="CL337" s="29"/>
    </row>
    <row r="338" spans="1:90" ht="35.25" customHeight="1" x14ac:dyDescent="0.25">
      <c r="A338" s="83"/>
      <c r="B338" s="83" t="s">
        <v>28</v>
      </c>
      <c r="C338" s="21" t="str">
        <f t="shared" si="781"/>
        <v>9 - L'ESPACE BAR – PETITE RESTAURATION - SNACKING (si existant).</v>
      </c>
      <c r="D338" s="5" t="str">
        <f t="shared" si="820"/>
        <v>Le service du client au bar - petite restaurant</v>
      </c>
      <c r="E338" s="44"/>
      <c r="F338" s="44"/>
      <c r="G338" s="20">
        <f t="shared" si="821"/>
        <v>2</v>
      </c>
      <c r="H338" s="5" t="s">
        <v>75</v>
      </c>
      <c r="I338" s="23">
        <f>IF(G338&lt;&gt;"",MAX(I$1:I337)+1,"")</f>
        <v>279</v>
      </c>
      <c r="J338" s="252" t="s">
        <v>386</v>
      </c>
      <c r="K338" s="253">
        <v>3</v>
      </c>
      <c r="L338" s="254" t="str">
        <f>IF('RESULTAT GLOBAL'!D$24="NON","Non Mesuré","OUI")</f>
        <v>OUI</v>
      </c>
      <c r="M338" s="257"/>
      <c r="N338" s="252"/>
      <c r="O338" s="252"/>
      <c r="P338" s="351" t="s">
        <v>78</v>
      </c>
      <c r="Q338" s="25"/>
      <c r="R338" s="25"/>
      <c r="S338" s="26">
        <f>K338</f>
        <v>3</v>
      </c>
      <c r="T338" s="26">
        <f>IF(L338="OUI",1,IF(L338="NON",0,IF(L338="Non Mesuré","",0)))</f>
        <v>1</v>
      </c>
      <c r="U338" s="26">
        <f>IF(L338&lt;&gt;"Non Mesuré",S338*T338,"")</f>
        <v>3</v>
      </c>
      <c r="V338" s="26"/>
      <c r="W338" s="26">
        <f>IF(L338="Non Mesuré",S338,0)</f>
        <v>0</v>
      </c>
      <c r="X338" s="26"/>
      <c r="Y338" s="26">
        <f>S338-W338</f>
        <v>3</v>
      </c>
      <c r="Z338" s="26"/>
      <c r="AA338" s="32"/>
      <c r="AB338" s="27"/>
      <c r="AC338" s="28" t="str">
        <f t="shared" si="796"/>
        <v/>
      </c>
      <c r="AD338" s="28"/>
      <c r="AE338" s="28" t="str">
        <f t="shared" si="797"/>
        <v/>
      </c>
      <c r="AF338" s="28"/>
      <c r="AG338" s="28" t="str">
        <f t="shared" si="798"/>
        <v/>
      </c>
      <c r="AH338" s="29"/>
      <c r="AI338" s="30"/>
      <c r="AJ338" s="28"/>
      <c r="AK338" s="28">
        <f t="shared" si="799"/>
        <v>3</v>
      </c>
      <c r="AL338" s="28"/>
      <c r="AM338" s="28">
        <f t="shared" si="800"/>
        <v>0</v>
      </c>
      <c r="AN338" s="28"/>
      <c r="AO338" s="28">
        <f t="shared" si="801"/>
        <v>3</v>
      </c>
      <c r="AP338" s="29"/>
      <c r="AQ338" s="30"/>
      <c r="AR338" s="28"/>
      <c r="AS338" s="28" t="str">
        <f t="shared" si="802"/>
        <v/>
      </c>
      <c r="AT338" s="28"/>
      <c r="AU338" s="28" t="str">
        <f t="shared" si="803"/>
        <v/>
      </c>
      <c r="AV338" s="28"/>
      <c r="AW338" s="28" t="str">
        <f t="shared" si="804"/>
        <v/>
      </c>
      <c r="AX338" s="29"/>
      <c r="AY338" s="30"/>
      <c r="AZ338" s="28"/>
      <c r="BA338" s="28" t="str">
        <f t="shared" si="805"/>
        <v/>
      </c>
      <c r="BB338" s="28"/>
      <c r="BC338" s="28" t="str">
        <f t="shared" si="806"/>
        <v/>
      </c>
      <c r="BD338" s="28"/>
      <c r="BE338" s="28" t="str">
        <f t="shared" si="807"/>
        <v/>
      </c>
      <c r="BF338" s="29"/>
      <c r="BG338" s="30"/>
      <c r="BH338" s="26"/>
      <c r="BI338" s="28" t="str">
        <f t="shared" si="808"/>
        <v/>
      </c>
      <c r="BJ338" s="28"/>
      <c r="BK338" s="28" t="str">
        <f t="shared" si="809"/>
        <v/>
      </c>
      <c r="BL338" s="28"/>
      <c r="BM338" s="28" t="str">
        <f t="shared" si="810"/>
        <v/>
      </c>
      <c r="BN338" s="29"/>
      <c r="BO338" s="30"/>
      <c r="BP338" s="26"/>
      <c r="BQ338" s="28" t="str">
        <f t="shared" si="811"/>
        <v/>
      </c>
      <c r="BR338" s="28"/>
      <c r="BS338" s="28" t="str">
        <f t="shared" si="812"/>
        <v/>
      </c>
      <c r="BT338" s="28"/>
      <c r="BU338" s="28" t="str">
        <f t="shared" si="813"/>
        <v/>
      </c>
      <c r="BV338" s="29"/>
      <c r="BW338" s="30"/>
      <c r="BX338" s="31"/>
      <c r="BY338" s="28" t="str">
        <f t="shared" si="814"/>
        <v/>
      </c>
      <c r="BZ338" s="28"/>
      <c r="CA338" s="28" t="str">
        <f t="shared" si="815"/>
        <v/>
      </c>
      <c r="CB338" s="28"/>
      <c r="CC338" s="28" t="str">
        <f t="shared" si="816"/>
        <v/>
      </c>
      <c r="CD338" s="29"/>
      <c r="CE338" s="25"/>
      <c r="CF338" s="25"/>
      <c r="CG338" s="28" t="str">
        <f t="shared" si="817"/>
        <v/>
      </c>
      <c r="CH338" s="28"/>
      <c r="CI338" s="28" t="str">
        <f t="shared" si="818"/>
        <v/>
      </c>
      <c r="CJ338" s="28"/>
      <c r="CK338" s="28" t="str">
        <f t="shared" si="819"/>
        <v/>
      </c>
      <c r="CL338" s="29"/>
    </row>
    <row r="339" spans="1:90" ht="42" customHeight="1" x14ac:dyDescent="0.25">
      <c r="A339" s="83"/>
      <c r="B339" s="83" t="s">
        <v>28</v>
      </c>
      <c r="C339" s="21" t="str">
        <f t="shared" si="781"/>
        <v>9 - L'ESPACE BAR – PETITE RESTAURATION - SNACKING (si existant).</v>
      </c>
      <c r="D339" s="5" t="str">
        <f t="shared" si="820"/>
        <v>Le service du client au bar - petite restaurant</v>
      </c>
      <c r="E339" s="44"/>
      <c r="F339" s="44"/>
      <c r="G339" s="20">
        <f t="shared" si="821"/>
        <v>2</v>
      </c>
      <c r="H339" s="5" t="s">
        <v>75</v>
      </c>
      <c r="I339" s="23">
        <f>IF(G339&lt;&gt;"",MAX(I$1:I338)+1,"")</f>
        <v>280</v>
      </c>
      <c r="J339" s="252" t="s">
        <v>184</v>
      </c>
      <c r="K339" s="253">
        <v>9</v>
      </c>
      <c r="L339" s="254" t="str">
        <f>IF('RESULTAT GLOBAL'!D$24="NON","Non Mesuré","Très Satisfaisant")</f>
        <v>Très Satisfaisant</v>
      </c>
      <c r="M339" s="257"/>
      <c r="N339" s="252" t="str">
        <f>IF(ISERROR(SEARCH("Pas de NM possible",O339)),"","oui")</f>
        <v/>
      </c>
      <c r="O339" s="252" t="s">
        <v>387</v>
      </c>
      <c r="P339" s="351" t="s">
        <v>78</v>
      </c>
      <c r="Q339" s="25"/>
      <c r="R339" s="25"/>
      <c r="S339" s="26">
        <f t="shared" ref="S339" si="828">K339</f>
        <v>9</v>
      </c>
      <c r="T339" s="26">
        <f>IF(L339="Très Satisfaisant",1,IF(L339="Satisfaisant",0.75,IF(L339="Insatisfaisant",0.25,IF(L339="Très Insatisfaisant",0,IF(L339="Non Mesuré","",0)))))</f>
        <v>1</v>
      </c>
      <c r="U339" s="26">
        <f t="shared" ref="U339" si="829">IF(L339&lt;&gt;"Non Mesuré",S339*T339,"")</f>
        <v>9</v>
      </c>
      <c r="V339" s="26"/>
      <c r="W339" s="26">
        <f t="shared" ref="W339" si="830">IF(L339="Non Mesuré",S339,0)</f>
        <v>0</v>
      </c>
      <c r="X339" s="26"/>
      <c r="Y339" s="26">
        <f t="shared" ref="Y339" si="831">S339-W339</f>
        <v>9</v>
      </c>
      <c r="Z339" s="26"/>
      <c r="AA339" s="32"/>
      <c r="AB339" s="27"/>
      <c r="AC339" s="28" t="str">
        <f t="shared" si="796"/>
        <v/>
      </c>
      <c r="AD339" s="28"/>
      <c r="AE339" s="28" t="str">
        <f t="shared" si="797"/>
        <v/>
      </c>
      <c r="AF339" s="28"/>
      <c r="AG339" s="28" t="str">
        <f t="shared" si="798"/>
        <v/>
      </c>
      <c r="AH339" s="29"/>
      <c r="AI339" s="30"/>
      <c r="AJ339" s="28"/>
      <c r="AK339" s="28">
        <f t="shared" si="799"/>
        <v>9</v>
      </c>
      <c r="AL339" s="28"/>
      <c r="AM339" s="28">
        <f t="shared" si="800"/>
        <v>0</v>
      </c>
      <c r="AN339" s="28"/>
      <c r="AO339" s="28">
        <f t="shared" si="801"/>
        <v>9</v>
      </c>
      <c r="AP339" s="29"/>
      <c r="AQ339" s="30"/>
      <c r="AR339" s="28"/>
      <c r="AS339" s="28" t="str">
        <f t="shared" si="802"/>
        <v/>
      </c>
      <c r="AT339" s="28"/>
      <c r="AU339" s="28" t="str">
        <f t="shared" si="803"/>
        <v/>
      </c>
      <c r="AV339" s="28"/>
      <c r="AW339" s="28" t="str">
        <f t="shared" si="804"/>
        <v/>
      </c>
      <c r="AX339" s="29"/>
      <c r="AY339" s="30"/>
      <c r="AZ339" s="28"/>
      <c r="BA339" s="28" t="str">
        <f t="shared" si="805"/>
        <v/>
      </c>
      <c r="BB339" s="28"/>
      <c r="BC339" s="28" t="str">
        <f t="shared" si="806"/>
        <v/>
      </c>
      <c r="BD339" s="28"/>
      <c r="BE339" s="28" t="str">
        <f t="shared" si="807"/>
        <v/>
      </c>
      <c r="BF339" s="29"/>
      <c r="BG339" s="30"/>
      <c r="BH339" s="26"/>
      <c r="BI339" s="28" t="str">
        <f t="shared" si="808"/>
        <v/>
      </c>
      <c r="BJ339" s="28"/>
      <c r="BK339" s="28" t="str">
        <f t="shared" si="809"/>
        <v/>
      </c>
      <c r="BL339" s="28"/>
      <c r="BM339" s="28" t="str">
        <f t="shared" si="810"/>
        <v/>
      </c>
      <c r="BN339" s="29"/>
      <c r="BO339" s="30"/>
      <c r="BP339" s="26"/>
      <c r="BQ339" s="28" t="str">
        <f t="shared" si="811"/>
        <v/>
      </c>
      <c r="BR339" s="28"/>
      <c r="BS339" s="28" t="str">
        <f t="shared" si="812"/>
        <v/>
      </c>
      <c r="BT339" s="28"/>
      <c r="BU339" s="28" t="str">
        <f t="shared" si="813"/>
        <v/>
      </c>
      <c r="BV339" s="29"/>
      <c r="BW339" s="30"/>
      <c r="BX339" s="31"/>
      <c r="BY339" s="28" t="str">
        <f t="shared" si="814"/>
        <v/>
      </c>
      <c r="BZ339" s="28"/>
      <c r="CA339" s="28" t="str">
        <f t="shared" si="815"/>
        <v/>
      </c>
      <c r="CB339" s="28"/>
      <c r="CC339" s="28" t="str">
        <f t="shared" si="816"/>
        <v/>
      </c>
      <c r="CD339" s="29"/>
      <c r="CE339" s="25"/>
      <c r="CF339" s="25"/>
      <c r="CG339" s="28" t="str">
        <f t="shared" si="817"/>
        <v/>
      </c>
      <c r="CH339" s="28"/>
      <c r="CI339" s="28" t="str">
        <f t="shared" si="818"/>
        <v/>
      </c>
      <c r="CJ339" s="28"/>
      <c r="CK339" s="28" t="str">
        <f t="shared" si="819"/>
        <v/>
      </c>
      <c r="CL339" s="29"/>
    </row>
    <row r="340" spans="1:90" ht="30" customHeight="1" x14ac:dyDescent="0.25">
      <c r="A340" s="46"/>
      <c r="B340" s="83" t="s">
        <v>28</v>
      </c>
      <c r="C340" s="21" t="str">
        <f t="shared" si="781"/>
        <v>9 - L'ESPACE BAR – PETITE RESTAURATION - SNACKING (si existant).</v>
      </c>
      <c r="D340" s="5" t="str">
        <f t="shared" si="820"/>
        <v>Le service du client au bar - petite restaurant</v>
      </c>
      <c r="E340" s="44"/>
      <c r="F340" s="44"/>
      <c r="G340" s="20">
        <f t="shared" si="821"/>
        <v>2</v>
      </c>
      <c r="H340" s="5" t="s">
        <v>75</v>
      </c>
      <c r="I340" s="23">
        <f>IF(G340&lt;&gt;"",MAX(I$1:I339)+1,"")</f>
        <v>281</v>
      </c>
      <c r="J340" s="252" t="s">
        <v>388</v>
      </c>
      <c r="K340" s="253">
        <v>3</v>
      </c>
      <c r="L340" s="254" t="str">
        <f>IF('RESULTAT GLOBAL'!D$24="NON","Non Mesuré","OUI")</f>
        <v>OUI</v>
      </c>
      <c r="M340" s="257"/>
      <c r="N340" s="259" t="str">
        <f>IF(ISERROR(SEARCH("Pas de NM possible",O340)),"","oui")</f>
        <v/>
      </c>
      <c r="O340" s="252"/>
      <c r="P340" s="351" t="s">
        <v>37</v>
      </c>
      <c r="Q340" s="25"/>
      <c r="R340" s="25"/>
      <c r="S340" s="26">
        <f t="shared" ref="S340:S344" si="832">K340</f>
        <v>3</v>
      </c>
      <c r="T340" s="26">
        <f t="shared" ref="T340:T344" si="833">IF(L340="OUI",1,IF(L340="NON",0,IF(L340="Non Mesuré","",0)))</f>
        <v>1</v>
      </c>
      <c r="U340" s="26">
        <f t="shared" ref="U340:U344" si="834">IF(L340&lt;&gt;"Non Mesuré",S340*T340,"")</f>
        <v>3</v>
      </c>
      <c r="V340" s="26"/>
      <c r="W340" s="26">
        <f t="shared" ref="W340:W344" si="835">IF(L340="Non Mesuré",S340,0)</f>
        <v>0</v>
      </c>
      <c r="X340" s="26"/>
      <c r="Y340" s="26">
        <f t="shared" ref="Y340:Y344" si="836">S340-W340</f>
        <v>3</v>
      </c>
      <c r="Z340" s="26"/>
      <c r="AA340" s="32"/>
      <c r="AB340" s="27"/>
      <c r="AC340" s="28" t="str">
        <f t="shared" si="796"/>
        <v/>
      </c>
      <c r="AD340" s="28"/>
      <c r="AE340" s="28" t="str">
        <f t="shared" si="797"/>
        <v/>
      </c>
      <c r="AF340" s="28"/>
      <c r="AG340" s="28" t="str">
        <f t="shared" si="798"/>
        <v/>
      </c>
      <c r="AH340" s="29"/>
      <c r="AI340" s="30"/>
      <c r="AJ340" s="28"/>
      <c r="AK340" s="28">
        <f t="shared" si="799"/>
        <v>3</v>
      </c>
      <c r="AL340" s="28"/>
      <c r="AM340" s="28">
        <f t="shared" si="800"/>
        <v>0</v>
      </c>
      <c r="AN340" s="28"/>
      <c r="AO340" s="28">
        <f t="shared" si="801"/>
        <v>3</v>
      </c>
      <c r="AP340" s="29"/>
      <c r="AQ340" s="30"/>
      <c r="AR340" s="28"/>
      <c r="AS340" s="28" t="str">
        <f t="shared" si="802"/>
        <v/>
      </c>
      <c r="AT340" s="28"/>
      <c r="AU340" s="28" t="str">
        <f t="shared" si="803"/>
        <v/>
      </c>
      <c r="AV340" s="28"/>
      <c r="AW340" s="28" t="str">
        <f t="shared" si="804"/>
        <v/>
      </c>
      <c r="AX340" s="29"/>
      <c r="AY340" s="30"/>
      <c r="AZ340" s="28"/>
      <c r="BA340" s="28" t="str">
        <f t="shared" si="805"/>
        <v/>
      </c>
      <c r="BB340" s="28"/>
      <c r="BC340" s="28" t="str">
        <f t="shared" si="806"/>
        <v/>
      </c>
      <c r="BD340" s="28"/>
      <c r="BE340" s="28" t="str">
        <f t="shared" si="807"/>
        <v/>
      </c>
      <c r="BF340" s="29"/>
      <c r="BG340" s="30"/>
      <c r="BH340" s="26"/>
      <c r="BI340" s="28" t="str">
        <f t="shared" si="808"/>
        <v/>
      </c>
      <c r="BJ340" s="28"/>
      <c r="BK340" s="28" t="str">
        <f t="shared" si="809"/>
        <v/>
      </c>
      <c r="BL340" s="28"/>
      <c r="BM340" s="28" t="str">
        <f t="shared" si="810"/>
        <v/>
      </c>
      <c r="BN340" s="29"/>
      <c r="BO340" s="30"/>
      <c r="BP340" s="26"/>
      <c r="BQ340" s="28" t="str">
        <f t="shared" si="811"/>
        <v/>
      </c>
      <c r="BR340" s="28"/>
      <c r="BS340" s="28" t="str">
        <f t="shared" si="812"/>
        <v/>
      </c>
      <c r="BT340" s="28"/>
      <c r="BU340" s="28" t="str">
        <f t="shared" si="813"/>
        <v/>
      </c>
      <c r="BV340" s="29"/>
      <c r="BW340" s="30"/>
      <c r="BX340" s="31"/>
      <c r="BY340" s="28" t="str">
        <f t="shared" si="814"/>
        <v/>
      </c>
      <c r="BZ340" s="28"/>
      <c r="CA340" s="28" t="str">
        <f t="shared" si="815"/>
        <v/>
      </c>
      <c r="CB340" s="28"/>
      <c r="CC340" s="28" t="str">
        <f t="shared" si="816"/>
        <v/>
      </c>
      <c r="CD340" s="29"/>
      <c r="CE340" s="25"/>
      <c r="CF340" s="25"/>
      <c r="CG340" s="28" t="str">
        <f t="shared" si="817"/>
        <v/>
      </c>
      <c r="CH340" s="28"/>
      <c r="CI340" s="28" t="str">
        <f t="shared" si="818"/>
        <v/>
      </c>
      <c r="CJ340" s="28"/>
      <c r="CK340" s="28" t="str">
        <f t="shared" si="819"/>
        <v/>
      </c>
      <c r="CL340" s="29"/>
    </row>
    <row r="341" spans="1:90" ht="19.5" customHeight="1" x14ac:dyDescent="0.25">
      <c r="A341" s="46"/>
      <c r="B341" s="83" t="s">
        <v>28</v>
      </c>
      <c r="C341" s="21" t="str">
        <f t="shared" si="781"/>
        <v>9 - L'ESPACE BAR – PETITE RESTAURATION - SNACKING (si existant).</v>
      </c>
      <c r="D341" s="5" t="str">
        <f t="shared" si="820"/>
        <v>Le service du client au bar - petite restaurant</v>
      </c>
      <c r="E341" s="44"/>
      <c r="F341" s="44"/>
      <c r="G341" s="20">
        <f t="shared" si="821"/>
        <v>2</v>
      </c>
      <c r="H341" s="5" t="s">
        <v>75</v>
      </c>
      <c r="I341" s="23">
        <f>IF(G341&lt;&gt;"",MAX(I$1:I340)+1,"")</f>
        <v>282</v>
      </c>
      <c r="J341" s="252" t="s">
        <v>389</v>
      </c>
      <c r="K341" s="253">
        <v>3</v>
      </c>
      <c r="L341" s="254" t="str">
        <f>IF('RESULTAT GLOBAL'!D$24="NON","Non Mesuré","OUI")</f>
        <v>OUI</v>
      </c>
      <c r="M341" s="257"/>
      <c r="N341" s="259"/>
      <c r="O341" s="252" t="s">
        <v>390</v>
      </c>
      <c r="P341" s="348" t="s">
        <v>391</v>
      </c>
      <c r="Q341" s="25"/>
      <c r="R341" s="25"/>
      <c r="S341" s="26">
        <f t="shared" si="832"/>
        <v>3</v>
      </c>
      <c r="T341" s="26">
        <f t="shared" si="833"/>
        <v>1</v>
      </c>
      <c r="U341" s="26">
        <f t="shared" si="834"/>
        <v>3</v>
      </c>
      <c r="V341" s="26"/>
      <c r="W341" s="26">
        <f t="shared" si="835"/>
        <v>0</v>
      </c>
      <c r="X341" s="26"/>
      <c r="Y341" s="26">
        <f t="shared" si="836"/>
        <v>3</v>
      </c>
      <c r="Z341" s="26"/>
      <c r="AA341" s="32"/>
      <c r="AB341" s="27"/>
      <c r="AC341" s="28" t="str">
        <f t="shared" si="796"/>
        <v/>
      </c>
      <c r="AD341" s="28"/>
      <c r="AE341" s="28" t="str">
        <f t="shared" si="797"/>
        <v/>
      </c>
      <c r="AF341" s="28"/>
      <c r="AG341" s="28" t="str">
        <f t="shared" si="798"/>
        <v/>
      </c>
      <c r="AH341" s="29"/>
      <c r="AI341" s="30"/>
      <c r="AJ341" s="28"/>
      <c r="AK341" s="28">
        <f t="shared" si="799"/>
        <v>3</v>
      </c>
      <c r="AL341" s="28"/>
      <c r="AM341" s="28">
        <f t="shared" si="800"/>
        <v>0</v>
      </c>
      <c r="AN341" s="28"/>
      <c r="AO341" s="28">
        <f t="shared" si="801"/>
        <v>3</v>
      </c>
      <c r="AP341" s="29"/>
      <c r="AQ341" s="30"/>
      <c r="AR341" s="28"/>
      <c r="AS341" s="28" t="str">
        <f t="shared" si="802"/>
        <v/>
      </c>
      <c r="AT341" s="28"/>
      <c r="AU341" s="28" t="str">
        <f t="shared" si="803"/>
        <v/>
      </c>
      <c r="AV341" s="28"/>
      <c r="AW341" s="28" t="str">
        <f t="shared" si="804"/>
        <v/>
      </c>
      <c r="AX341" s="29"/>
      <c r="AY341" s="30"/>
      <c r="AZ341" s="28"/>
      <c r="BA341" s="28" t="str">
        <f t="shared" si="805"/>
        <v/>
      </c>
      <c r="BB341" s="28"/>
      <c r="BC341" s="28" t="str">
        <f t="shared" si="806"/>
        <v/>
      </c>
      <c r="BD341" s="28"/>
      <c r="BE341" s="28" t="str">
        <f t="shared" si="807"/>
        <v/>
      </c>
      <c r="BF341" s="29"/>
      <c r="BG341" s="30"/>
      <c r="BH341" s="26"/>
      <c r="BI341" s="28" t="str">
        <f t="shared" si="808"/>
        <v/>
      </c>
      <c r="BJ341" s="28"/>
      <c r="BK341" s="28" t="str">
        <f t="shared" si="809"/>
        <v/>
      </c>
      <c r="BL341" s="28"/>
      <c r="BM341" s="28" t="str">
        <f t="shared" si="810"/>
        <v/>
      </c>
      <c r="BN341" s="29"/>
      <c r="BO341" s="30"/>
      <c r="BP341" s="26"/>
      <c r="BQ341" s="28" t="str">
        <f t="shared" si="811"/>
        <v/>
      </c>
      <c r="BR341" s="28"/>
      <c r="BS341" s="28" t="str">
        <f t="shared" si="812"/>
        <v/>
      </c>
      <c r="BT341" s="28"/>
      <c r="BU341" s="28" t="str">
        <f t="shared" si="813"/>
        <v/>
      </c>
      <c r="BV341" s="29"/>
      <c r="BW341" s="30"/>
      <c r="BX341" s="31"/>
      <c r="BY341" s="28" t="str">
        <f t="shared" si="814"/>
        <v/>
      </c>
      <c r="BZ341" s="28"/>
      <c r="CA341" s="28" t="str">
        <f t="shared" si="815"/>
        <v/>
      </c>
      <c r="CB341" s="28"/>
      <c r="CC341" s="28" t="str">
        <f t="shared" si="816"/>
        <v/>
      </c>
      <c r="CD341" s="29"/>
      <c r="CE341" s="25"/>
      <c r="CF341" s="25"/>
      <c r="CG341" s="28" t="str">
        <f t="shared" si="817"/>
        <v/>
      </c>
      <c r="CH341" s="28"/>
      <c r="CI341" s="28" t="str">
        <f t="shared" si="818"/>
        <v/>
      </c>
      <c r="CJ341" s="28"/>
      <c r="CK341" s="28" t="str">
        <f t="shared" si="819"/>
        <v/>
      </c>
      <c r="CL341" s="29"/>
    </row>
    <row r="342" spans="1:90" ht="33.75" customHeight="1" x14ac:dyDescent="0.25">
      <c r="A342" s="46"/>
      <c r="B342" s="83" t="s">
        <v>28</v>
      </c>
      <c r="C342" s="21" t="str">
        <f t="shared" si="781"/>
        <v>9 - L'ESPACE BAR – PETITE RESTAURATION - SNACKING (si existant).</v>
      </c>
      <c r="D342" s="5" t="str">
        <f t="shared" si="820"/>
        <v>Le service du client au bar - petite restaurant</v>
      </c>
      <c r="E342" s="44"/>
      <c r="F342" s="44"/>
      <c r="G342" s="20">
        <f t="shared" si="821"/>
        <v>2</v>
      </c>
      <c r="H342" s="5" t="s">
        <v>75</v>
      </c>
      <c r="I342" s="23">
        <f>IF(G342&lt;&gt;"",MAX(I$1:I341)+1,"")</f>
        <v>283</v>
      </c>
      <c r="J342" s="252" t="s">
        <v>721</v>
      </c>
      <c r="K342" s="253">
        <v>1</v>
      </c>
      <c r="L342" s="254" t="str">
        <f>IF('RESULTAT GLOBAL'!D$24="NON","Non Mesuré","OUI")</f>
        <v>OUI</v>
      </c>
      <c r="M342" s="257"/>
      <c r="N342" s="259"/>
      <c r="O342" s="252" t="s">
        <v>392</v>
      </c>
      <c r="P342" s="348" t="s">
        <v>37</v>
      </c>
      <c r="Q342" s="25"/>
      <c r="R342" s="25"/>
      <c r="S342" s="26">
        <f t="shared" si="832"/>
        <v>1</v>
      </c>
      <c r="T342" s="26">
        <f t="shared" si="833"/>
        <v>1</v>
      </c>
      <c r="U342" s="26">
        <f t="shared" si="834"/>
        <v>1</v>
      </c>
      <c r="V342" s="26"/>
      <c r="W342" s="26">
        <f t="shared" si="835"/>
        <v>0</v>
      </c>
      <c r="X342" s="26"/>
      <c r="Y342" s="26">
        <f t="shared" si="836"/>
        <v>1</v>
      </c>
      <c r="Z342" s="26"/>
      <c r="AA342" s="32"/>
      <c r="AB342" s="27"/>
      <c r="AC342" s="28" t="str">
        <f t="shared" si="796"/>
        <v/>
      </c>
      <c r="AD342" s="28"/>
      <c r="AE342" s="28" t="str">
        <f t="shared" si="797"/>
        <v/>
      </c>
      <c r="AF342" s="28"/>
      <c r="AG342" s="28" t="str">
        <f t="shared" si="798"/>
        <v/>
      </c>
      <c r="AH342" s="29"/>
      <c r="AI342" s="30"/>
      <c r="AJ342" s="28"/>
      <c r="AK342" s="28">
        <f t="shared" si="799"/>
        <v>1</v>
      </c>
      <c r="AL342" s="28"/>
      <c r="AM342" s="28">
        <f t="shared" si="800"/>
        <v>0</v>
      </c>
      <c r="AN342" s="28"/>
      <c r="AO342" s="28">
        <f t="shared" si="801"/>
        <v>1</v>
      </c>
      <c r="AP342" s="29"/>
      <c r="AQ342" s="30"/>
      <c r="AR342" s="28"/>
      <c r="AS342" s="28" t="str">
        <f t="shared" si="802"/>
        <v/>
      </c>
      <c r="AT342" s="28"/>
      <c r="AU342" s="28" t="str">
        <f t="shared" si="803"/>
        <v/>
      </c>
      <c r="AV342" s="28"/>
      <c r="AW342" s="28" t="str">
        <f t="shared" si="804"/>
        <v/>
      </c>
      <c r="AX342" s="29"/>
      <c r="AY342" s="30"/>
      <c r="AZ342" s="28"/>
      <c r="BA342" s="28" t="str">
        <f t="shared" si="805"/>
        <v/>
      </c>
      <c r="BB342" s="28"/>
      <c r="BC342" s="28" t="str">
        <f t="shared" si="806"/>
        <v/>
      </c>
      <c r="BD342" s="28"/>
      <c r="BE342" s="28" t="str">
        <f t="shared" si="807"/>
        <v/>
      </c>
      <c r="BF342" s="29"/>
      <c r="BG342" s="30"/>
      <c r="BH342" s="26"/>
      <c r="BI342" s="28" t="str">
        <f t="shared" si="808"/>
        <v/>
      </c>
      <c r="BJ342" s="28"/>
      <c r="BK342" s="28" t="str">
        <f t="shared" si="809"/>
        <v/>
      </c>
      <c r="BL342" s="28"/>
      <c r="BM342" s="28" t="str">
        <f t="shared" si="810"/>
        <v/>
      </c>
      <c r="BN342" s="29"/>
      <c r="BO342" s="30"/>
      <c r="BP342" s="26"/>
      <c r="BQ342" s="28" t="str">
        <f t="shared" si="811"/>
        <v/>
      </c>
      <c r="BR342" s="28"/>
      <c r="BS342" s="28" t="str">
        <f t="shared" si="812"/>
        <v/>
      </c>
      <c r="BT342" s="28"/>
      <c r="BU342" s="28" t="str">
        <f t="shared" si="813"/>
        <v/>
      </c>
      <c r="BV342" s="29"/>
      <c r="BW342" s="30"/>
      <c r="BX342" s="31"/>
      <c r="BY342" s="28" t="str">
        <f t="shared" si="814"/>
        <v/>
      </c>
      <c r="BZ342" s="28"/>
      <c r="CA342" s="28" t="str">
        <f t="shared" si="815"/>
        <v/>
      </c>
      <c r="CB342" s="28"/>
      <c r="CC342" s="28" t="str">
        <f t="shared" si="816"/>
        <v/>
      </c>
      <c r="CD342" s="29"/>
      <c r="CE342" s="25"/>
      <c r="CF342" s="25"/>
      <c r="CG342" s="28" t="str">
        <f t="shared" si="817"/>
        <v/>
      </c>
      <c r="CH342" s="28"/>
      <c r="CI342" s="28" t="str">
        <f t="shared" si="818"/>
        <v/>
      </c>
      <c r="CJ342" s="28"/>
      <c r="CK342" s="28" t="str">
        <f t="shared" si="819"/>
        <v/>
      </c>
      <c r="CL342" s="29"/>
    </row>
    <row r="343" spans="1:90" ht="19.5" customHeight="1" x14ac:dyDescent="0.25">
      <c r="A343" s="20"/>
      <c r="B343" s="20" t="s">
        <v>28</v>
      </c>
      <c r="C343" s="21" t="str">
        <f t="shared" si="781"/>
        <v>9 - L'ESPACE BAR – PETITE RESTAURATION - SNACKING (si existant).</v>
      </c>
      <c r="D343" s="5" t="str">
        <f t="shared" si="820"/>
        <v>Le service du client au bar - petite restaurant</v>
      </c>
      <c r="E343" s="20"/>
      <c r="F343" s="20"/>
      <c r="G343" s="20">
        <f t="shared" si="821"/>
        <v>2</v>
      </c>
      <c r="H343" s="46" t="s">
        <v>75</v>
      </c>
      <c r="I343" s="23">
        <f>IF(G343&lt;&gt;"",MAX(I$1:I342)+1,"")</f>
        <v>284</v>
      </c>
      <c r="J343" s="267" t="s">
        <v>393</v>
      </c>
      <c r="K343" s="253">
        <v>3</v>
      </c>
      <c r="L343" s="254" t="str">
        <f>IF('RESULTAT GLOBAL'!D$24="NON","Non Mesuré","OUI")</f>
        <v>OUI</v>
      </c>
      <c r="M343" s="276"/>
      <c r="N343" s="278"/>
      <c r="O343" s="252"/>
      <c r="P343" s="351" t="s">
        <v>37</v>
      </c>
      <c r="Q343" s="44"/>
      <c r="R343" s="25"/>
      <c r="S343" s="26">
        <f t="shared" si="832"/>
        <v>3</v>
      </c>
      <c r="T343" s="26">
        <f t="shared" si="833"/>
        <v>1</v>
      </c>
      <c r="U343" s="26">
        <f t="shared" si="834"/>
        <v>3</v>
      </c>
      <c r="V343" s="26"/>
      <c r="W343" s="26">
        <f t="shared" si="835"/>
        <v>0</v>
      </c>
      <c r="X343" s="26"/>
      <c r="Y343" s="26">
        <f t="shared" si="836"/>
        <v>3</v>
      </c>
      <c r="Z343" s="26"/>
      <c r="AA343" s="27"/>
      <c r="AB343" s="82"/>
      <c r="AC343" s="28" t="str">
        <f t="shared" si="796"/>
        <v/>
      </c>
      <c r="AD343" s="28"/>
      <c r="AE343" s="28" t="str">
        <f t="shared" si="797"/>
        <v/>
      </c>
      <c r="AF343" s="28"/>
      <c r="AG343" s="28" t="str">
        <f t="shared" si="798"/>
        <v/>
      </c>
      <c r="AH343" s="29"/>
      <c r="AI343" s="30"/>
      <c r="AJ343" s="28"/>
      <c r="AK343" s="28">
        <f t="shared" si="799"/>
        <v>3</v>
      </c>
      <c r="AL343" s="28"/>
      <c r="AM343" s="28">
        <f t="shared" si="800"/>
        <v>0</v>
      </c>
      <c r="AN343" s="28"/>
      <c r="AO343" s="28">
        <f t="shared" si="801"/>
        <v>3</v>
      </c>
      <c r="AP343" s="29"/>
      <c r="AQ343" s="30"/>
      <c r="AR343" s="28"/>
      <c r="AS343" s="28" t="str">
        <f t="shared" si="802"/>
        <v/>
      </c>
      <c r="AT343" s="28"/>
      <c r="AU343" s="28" t="str">
        <f t="shared" si="803"/>
        <v/>
      </c>
      <c r="AV343" s="28"/>
      <c r="AW343" s="28" t="str">
        <f t="shared" si="804"/>
        <v/>
      </c>
      <c r="AX343" s="29"/>
      <c r="AY343" s="30"/>
      <c r="AZ343" s="28"/>
      <c r="BA343" s="28" t="str">
        <f t="shared" si="805"/>
        <v/>
      </c>
      <c r="BB343" s="28"/>
      <c r="BC343" s="28" t="str">
        <f t="shared" si="806"/>
        <v/>
      </c>
      <c r="BD343" s="28"/>
      <c r="BE343" s="28" t="str">
        <f t="shared" si="807"/>
        <v/>
      </c>
      <c r="BF343" s="29"/>
      <c r="BG343" s="30"/>
      <c r="BH343" s="26"/>
      <c r="BI343" s="28" t="str">
        <f t="shared" si="808"/>
        <v/>
      </c>
      <c r="BJ343" s="28"/>
      <c r="BK343" s="28" t="str">
        <f t="shared" si="809"/>
        <v/>
      </c>
      <c r="BL343" s="28"/>
      <c r="BM343" s="28" t="str">
        <f t="shared" si="810"/>
        <v/>
      </c>
      <c r="BN343" s="29"/>
      <c r="BO343" s="30"/>
      <c r="BP343" s="26"/>
      <c r="BQ343" s="28" t="str">
        <f t="shared" si="811"/>
        <v/>
      </c>
      <c r="BR343" s="28"/>
      <c r="BS343" s="28" t="str">
        <f t="shared" si="812"/>
        <v/>
      </c>
      <c r="BT343" s="28"/>
      <c r="BU343" s="28" t="str">
        <f t="shared" si="813"/>
        <v/>
      </c>
      <c r="BV343" s="29"/>
      <c r="BW343" s="30"/>
      <c r="BX343" s="31"/>
      <c r="BY343" s="28" t="str">
        <f t="shared" si="814"/>
        <v/>
      </c>
      <c r="BZ343" s="28"/>
      <c r="CA343" s="28" t="str">
        <f t="shared" si="815"/>
        <v/>
      </c>
      <c r="CB343" s="28"/>
      <c r="CC343" s="28" t="str">
        <f t="shared" si="816"/>
        <v/>
      </c>
      <c r="CD343" s="29"/>
      <c r="CE343" s="25"/>
      <c r="CF343" s="25"/>
      <c r="CG343" s="28" t="str">
        <f t="shared" si="817"/>
        <v/>
      </c>
      <c r="CH343" s="28"/>
      <c r="CI343" s="28" t="str">
        <f t="shared" si="818"/>
        <v/>
      </c>
      <c r="CJ343" s="28"/>
      <c r="CK343" s="28" t="str">
        <f t="shared" si="819"/>
        <v/>
      </c>
      <c r="CL343" s="29"/>
    </row>
    <row r="344" spans="1:90" ht="19.5" customHeight="1" x14ac:dyDescent="0.25">
      <c r="A344" s="20"/>
      <c r="B344" s="20" t="s">
        <v>28</v>
      </c>
      <c r="C344" s="21" t="str">
        <f t="shared" si="781"/>
        <v>9 - L'ESPACE BAR – PETITE RESTAURATION - SNACKING (si existant).</v>
      </c>
      <c r="D344" s="5" t="str">
        <f t="shared" si="820"/>
        <v>Le service du client au bar - petite restaurant</v>
      </c>
      <c r="E344" s="20"/>
      <c r="F344" s="20"/>
      <c r="G344" s="20">
        <f t="shared" si="821"/>
        <v>2</v>
      </c>
      <c r="H344" s="46" t="s">
        <v>75</v>
      </c>
      <c r="I344" s="23">
        <f>IF(G344&lt;&gt;"",MAX(I$1:I343)+1,"")</f>
        <v>285</v>
      </c>
      <c r="J344" s="279" t="s">
        <v>394</v>
      </c>
      <c r="K344" s="248">
        <v>3</v>
      </c>
      <c r="L344" s="249" t="str">
        <f>IF('RESULTAT GLOBAL'!D$24="NON","Non Mesuré","OUI")</f>
        <v>OUI</v>
      </c>
      <c r="M344" s="280"/>
      <c r="N344" s="281"/>
      <c r="O344" s="247"/>
      <c r="P344" s="351" t="s">
        <v>37</v>
      </c>
      <c r="Q344" s="44"/>
      <c r="R344" s="25"/>
      <c r="S344" s="26">
        <f t="shared" si="832"/>
        <v>3</v>
      </c>
      <c r="T344" s="26">
        <f t="shared" si="833"/>
        <v>1</v>
      </c>
      <c r="U344" s="26">
        <f t="shared" si="834"/>
        <v>3</v>
      </c>
      <c r="V344" s="26"/>
      <c r="W344" s="26">
        <f t="shared" si="835"/>
        <v>0</v>
      </c>
      <c r="X344" s="26"/>
      <c r="Y344" s="26">
        <f t="shared" si="836"/>
        <v>3</v>
      </c>
      <c r="Z344" s="2"/>
      <c r="AA344" s="2"/>
      <c r="AB344" s="1"/>
      <c r="AC344" s="28" t="str">
        <f t="shared" si="796"/>
        <v/>
      </c>
      <c r="AD344" s="28"/>
      <c r="AE344" s="28" t="str">
        <f t="shared" si="797"/>
        <v/>
      </c>
      <c r="AF344" s="28"/>
      <c r="AG344" s="28" t="str">
        <f t="shared" si="798"/>
        <v/>
      </c>
      <c r="AH344" s="29"/>
      <c r="AI344" s="30"/>
      <c r="AJ344" s="28"/>
      <c r="AK344" s="28">
        <f t="shared" si="799"/>
        <v>3</v>
      </c>
      <c r="AL344" s="28"/>
      <c r="AM344" s="28">
        <f t="shared" si="800"/>
        <v>0</v>
      </c>
      <c r="AN344" s="28"/>
      <c r="AO344" s="28">
        <f t="shared" si="801"/>
        <v>3</v>
      </c>
      <c r="AP344" s="29"/>
      <c r="AQ344" s="30"/>
      <c r="AR344" s="28"/>
      <c r="AS344" s="28" t="str">
        <f t="shared" si="802"/>
        <v/>
      </c>
      <c r="AT344" s="28"/>
      <c r="AU344" s="28" t="str">
        <f t="shared" si="803"/>
        <v/>
      </c>
      <c r="AV344" s="28"/>
      <c r="AW344" s="28" t="str">
        <f t="shared" si="804"/>
        <v/>
      </c>
      <c r="AX344" s="29"/>
      <c r="AY344" s="30"/>
      <c r="AZ344" s="28"/>
      <c r="BA344" s="28" t="str">
        <f t="shared" si="805"/>
        <v/>
      </c>
      <c r="BB344" s="28"/>
      <c r="BC344" s="28" t="str">
        <f t="shared" si="806"/>
        <v/>
      </c>
      <c r="BD344" s="28"/>
      <c r="BE344" s="28" t="str">
        <f t="shared" si="807"/>
        <v/>
      </c>
      <c r="BF344" s="29"/>
      <c r="BG344" s="30"/>
      <c r="BH344" s="26"/>
      <c r="BI344" s="28" t="str">
        <f t="shared" si="808"/>
        <v/>
      </c>
      <c r="BJ344" s="28"/>
      <c r="BK344" s="28" t="str">
        <f t="shared" si="809"/>
        <v/>
      </c>
      <c r="BL344" s="28"/>
      <c r="BM344" s="28" t="str">
        <f t="shared" si="810"/>
        <v/>
      </c>
      <c r="BN344" s="29"/>
      <c r="BO344" s="30"/>
      <c r="BP344" s="26"/>
      <c r="BQ344" s="28" t="str">
        <f t="shared" si="811"/>
        <v/>
      </c>
      <c r="BR344" s="28"/>
      <c r="BS344" s="28" t="str">
        <f t="shared" si="812"/>
        <v/>
      </c>
      <c r="BT344" s="28"/>
      <c r="BU344" s="28" t="str">
        <f t="shared" si="813"/>
        <v/>
      </c>
      <c r="BV344" s="29"/>
      <c r="BW344" s="30"/>
      <c r="BX344" s="31"/>
      <c r="BY344" s="28" t="str">
        <f t="shared" si="814"/>
        <v/>
      </c>
      <c r="BZ344" s="28"/>
      <c r="CA344" s="28" t="str">
        <f t="shared" si="815"/>
        <v/>
      </c>
      <c r="CB344" s="28"/>
      <c r="CC344" s="28" t="str">
        <f t="shared" si="816"/>
        <v/>
      </c>
      <c r="CD344" s="29"/>
      <c r="CE344" s="25"/>
      <c r="CF344" s="25"/>
      <c r="CG344" s="28" t="str">
        <f t="shared" si="817"/>
        <v/>
      </c>
      <c r="CH344" s="28"/>
      <c r="CI344" s="28" t="str">
        <f t="shared" si="818"/>
        <v/>
      </c>
      <c r="CJ344" s="28"/>
      <c r="CK344" s="28" t="str">
        <f t="shared" si="819"/>
        <v/>
      </c>
      <c r="CL344" s="29"/>
    </row>
    <row r="345" spans="1:90" s="238" customFormat="1" ht="27" customHeight="1" x14ac:dyDescent="0.25">
      <c r="A345" s="46"/>
      <c r="B345" s="44"/>
      <c r="C345" s="21" t="str">
        <f t="shared" si="781"/>
        <v>9 - L'ESPACE BAR – PETITE RESTAURATION - SNACKING (si existant).</v>
      </c>
      <c r="D345" s="5" t="str">
        <f t="shared" si="820"/>
        <v>Le service du client au bar - petite restaurant</v>
      </c>
      <c r="E345" s="44"/>
      <c r="F345" s="44"/>
      <c r="G345" s="20"/>
      <c r="H345" s="22"/>
      <c r="I345" s="67" t="str">
        <f>IF(G345&lt;&gt;"",MAX(I$1:I344)+1,"")</f>
        <v/>
      </c>
      <c r="J345" s="71" t="s">
        <v>663</v>
      </c>
      <c r="K345" s="307"/>
      <c r="L345" s="33"/>
      <c r="M345" s="372"/>
      <c r="N345" s="45"/>
      <c r="O345" s="65"/>
      <c r="P345" s="353"/>
      <c r="Q345" s="65"/>
      <c r="R345" s="1"/>
      <c r="S345" s="34"/>
      <c r="T345" s="34"/>
      <c r="U345" s="34"/>
      <c r="V345" s="34"/>
      <c r="W345" s="34"/>
      <c r="X345" s="34"/>
      <c r="Y345" s="34"/>
      <c r="Z345" s="34"/>
      <c r="AA345" s="35"/>
      <c r="AB345" s="36"/>
      <c r="AC345" s="39" t="str">
        <f t="shared" ref="AC345:AC348" si="837">IF(G345=1,U345,"")</f>
        <v/>
      </c>
      <c r="AD345" s="39"/>
      <c r="AE345" s="39" t="str">
        <f t="shared" ref="AE345:AE348" si="838">IF(G345=1,W345,"")</f>
        <v/>
      </c>
      <c r="AF345" s="39"/>
      <c r="AG345" s="39" t="str">
        <f t="shared" ref="AG345:AG348" si="839">IF(G345=1,Y345,"")</f>
        <v/>
      </c>
      <c r="AH345" s="37"/>
      <c r="AI345" s="38"/>
      <c r="AJ345" s="39"/>
      <c r="AK345" s="39" t="str">
        <f t="shared" ref="AK345:AK348" si="840">IF(G345=2,U345,"")</f>
        <v/>
      </c>
      <c r="AL345" s="39"/>
      <c r="AM345" s="39" t="str">
        <f t="shared" ref="AM345:AM348" si="841">IF(G345=2,W345,"")</f>
        <v/>
      </c>
      <c r="AN345" s="39"/>
      <c r="AO345" s="39" t="str">
        <f t="shared" ref="AO345:AO348" si="842">IF(G345=2,Y345,"")</f>
        <v/>
      </c>
      <c r="AP345" s="37"/>
      <c r="AQ345" s="38"/>
      <c r="AR345" s="39"/>
      <c r="AS345" s="39" t="str">
        <f t="shared" ref="AS345:AS348" si="843">IF(G345=3,U345,"")</f>
        <v/>
      </c>
      <c r="AT345" s="39"/>
      <c r="AU345" s="39" t="str">
        <f t="shared" ref="AU345:AU348" si="844">IF(G345=3,W345,"")</f>
        <v/>
      </c>
      <c r="AV345" s="39"/>
      <c r="AW345" s="39" t="str">
        <f t="shared" ref="AW345:AW348" si="845">IF(G345=3,Y345,"")</f>
        <v/>
      </c>
      <c r="AX345" s="37"/>
      <c r="AY345" s="38"/>
      <c r="AZ345" s="39"/>
      <c r="BA345" s="39" t="str">
        <f t="shared" ref="BA345:BA348" si="846">IF(G345=4,U345,"")</f>
        <v/>
      </c>
      <c r="BB345" s="39"/>
      <c r="BC345" s="39" t="str">
        <f t="shared" ref="BC345:BC348" si="847">IF(G345=4,W345,"")</f>
        <v/>
      </c>
      <c r="BD345" s="39"/>
      <c r="BE345" s="39" t="str">
        <f t="shared" ref="BE345:BE348" si="848">IF(G345=4,Y345,"")</f>
        <v/>
      </c>
      <c r="BF345" s="37"/>
      <c r="BG345" s="38"/>
      <c r="BH345" s="34"/>
      <c r="BI345" s="39" t="str">
        <f t="shared" ref="BI345:BI348" si="849">IF(G345=5,U345,"")</f>
        <v/>
      </c>
      <c r="BJ345" s="39"/>
      <c r="BK345" s="39" t="str">
        <f t="shared" ref="BK345:BK348" si="850">IF(G345=5,W345,"")</f>
        <v/>
      </c>
      <c r="BL345" s="39"/>
      <c r="BM345" s="39" t="str">
        <f t="shared" ref="BM345:BM348" si="851">IF(G345=5,Y345,"")</f>
        <v/>
      </c>
      <c r="BN345" s="37"/>
      <c r="BO345" s="38"/>
      <c r="BP345" s="34"/>
      <c r="BQ345" s="39" t="str">
        <f t="shared" ref="BQ345:BQ348" si="852">IF(A345=31,U345,"")</f>
        <v/>
      </c>
      <c r="BR345" s="39"/>
      <c r="BS345" s="39" t="str">
        <f t="shared" ref="BS345:BS348" si="853">IF(A345=31,W345,"")</f>
        <v/>
      </c>
      <c r="BT345" s="39"/>
      <c r="BU345" s="39" t="str">
        <f t="shared" ref="BU345:BU348" si="854">IF(A345=31,Y345,"")</f>
        <v/>
      </c>
      <c r="BV345" s="37"/>
      <c r="BW345" s="38"/>
      <c r="BX345" s="40"/>
      <c r="BY345" s="39" t="str">
        <f t="shared" ref="BY345:BY348" si="855">IF(A345=32,U345,"")</f>
        <v/>
      </c>
      <c r="BZ345" s="39"/>
      <c r="CA345" s="39" t="str">
        <f t="shared" ref="CA345:CA348" si="856">IF(A345=32,W345,"")</f>
        <v/>
      </c>
      <c r="CB345" s="39"/>
      <c r="CC345" s="39" t="str">
        <f t="shared" ref="CC345:CC348" si="857">IF(A345=32,Y345,"")</f>
        <v/>
      </c>
      <c r="CD345" s="37"/>
      <c r="CE345" s="41"/>
      <c r="CF345" s="41"/>
      <c r="CG345" s="39" t="str">
        <f t="shared" ref="CG345:CG348" si="858">IF(A345=33,U345,"")</f>
        <v/>
      </c>
      <c r="CH345" s="39"/>
      <c r="CI345" s="39" t="str">
        <f t="shared" ref="CI345:CI348" si="859">IF(A345=33,W345,"")</f>
        <v/>
      </c>
      <c r="CJ345" s="39"/>
      <c r="CK345" s="39" t="str">
        <f t="shared" ref="CK345:CK348" si="860">IF(A345=33,Y345,"")</f>
        <v/>
      </c>
      <c r="CL345" s="37"/>
    </row>
    <row r="346" spans="1:90" ht="48.75" customHeight="1" x14ac:dyDescent="0.25">
      <c r="A346" s="83"/>
      <c r="B346" s="83" t="s">
        <v>28</v>
      </c>
      <c r="C346" s="21" t="str">
        <f t="shared" si="781"/>
        <v>9 - L'ESPACE BAR – PETITE RESTAURATION - SNACKING (si existant).</v>
      </c>
      <c r="D346" s="5" t="str">
        <f t="shared" si="820"/>
        <v>Le service du client au bar - petite restaurant</v>
      </c>
      <c r="E346" s="44"/>
      <c r="F346" s="44"/>
      <c r="G346" s="20">
        <f>IF(H346="Information et Communication",1,IF(H346="Savoir-faire Savoir-être",2,IF(H346="Confort et hygiène",3,IF(H346="Qualité de la prestation",5,IF(H346="Développement Durable",4)))))</f>
        <v>5</v>
      </c>
      <c r="H346" s="5" t="s">
        <v>130</v>
      </c>
      <c r="I346" s="23">
        <f>IF(G346&lt;&gt;"",MAX(I$1:I345)+1,"")</f>
        <v>286</v>
      </c>
      <c r="J346" s="242" t="s">
        <v>722</v>
      </c>
      <c r="K346" s="243">
        <v>3</v>
      </c>
      <c r="L346" s="244" t="str">
        <f>IF('RESULTAT GLOBAL'!D$24="NON","Non Mesuré","OUI")</f>
        <v>OUI</v>
      </c>
      <c r="M346" s="282"/>
      <c r="N346" s="242" t="str">
        <f>IF(ISERROR(SEARCH("Pas de NM possible",O346)),"","oui")</f>
        <v/>
      </c>
      <c r="O346" s="242" t="s">
        <v>746</v>
      </c>
      <c r="P346" s="348" t="s">
        <v>37</v>
      </c>
      <c r="Q346" s="25"/>
      <c r="R346" s="25"/>
      <c r="S346" s="26">
        <f t="shared" ref="S346:S348" si="861">K346</f>
        <v>3</v>
      </c>
      <c r="T346" s="26">
        <f t="shared" ref="T346" si="862">IF(L346="OUI",1,IF(L346="NON",0,IF(L346="Non Mesuré","",0)))</f>
        <v>1</v>
      </c>
      <c r="U346" s="26">
        <f t="shared" ref="U346:U348" si="863">IF(L346&lt;&gt;"Non Mesuré",S346*T346,"")</f>
        <v>3</v>
      </c>
      <c r="V346" s="26"/>
      <c r="W346" s="26">
        <f t="shared" ref="W346:W348" si="864">IF(L346="Non Mesuré",S346,0)</f>
        <v>0</v>
      </c>
      <c r="X346" s="26"/>
      <c r="Y346" s="26">
        <f t="shared" ref="Y346:Y348" si="865">S346-W346</f>
        <v>3</v>
      </c>
      <c r="Z346" s="26"/>
      <c r="AA346" s="32"/>
      <c r="AB346" s="27"/>
      <c r="AC346" s="28" t="str">
        <f t="shared" si="837"/>
        <v/>
      </c>
      <c r="AD346" s="28"/>
      <c r="AE346" s="28" t="str">
        <f t="shared" si="838"/>
        <v/>
      </c>
      <c r="AF346" s="28"/>
      <c r="AG346" s="28" t="str">
        <f t="shared" si="839"/>
        <v/>
      </c>
      <c r="AH346" s="29"/>
      <c r="AI346" s="30"/>
      <c r="AJ346" s="28"/>
      <c r="AK346" s="28" t="str">
        <f t="shared" si="840"/>
        <v/>
      </c>
      <c r="AL346" s="28"/>
      <c r="AM346" s="28" t="str">
        <f t="shared" si="841"/>
        <v/>
      </c>
      <c r="AN346" s="28"/>
      <c r="AO346" s="28" t="str">
        <f t="shared" si="842"/>
        <v/>
      </c>
      <c r="AP346" s="29"/>
      <c r="AQ346" s="30"/>
      <c r="AR346" s="28"/>
      <c r="AS346" s="28" t="str">
        <f t="shared" si="843"/>
        <v/>
      </c>
      <c r="AT346" s="28"/>
      <c r="AU346" s="28" t="str">
        <f t="shared" si="844"/>
        <v/>
      </c>
      <c r="AV346" s="28"/>
      <c r="AW346" s="28" t="str">
        <f t="shared" si="845"/>
        <v/>
      </c>
      <c r="AX346" s="29"/>
      <c r="AY346" s="30"/>
      <c r="AZ346" s="28"/>
      <c r="BA346" s="28" t="str">
        <f t="shared" si="846"/>
        <v/>
      </c>
      <c r="BB346" s="28"/>
      <c r="BC346" s="28" t="str">
        <f t="shared" si="847"/>
        <v/>
      </c>
      <c r="BD346" s="28"/>
      <c r="BE346" s="28" t="str">
        <f t="shared" si="848"/>
        <v/>
      </c>
      <c r="BF346" s="29"/>
      <c r="BG346" s="30"/>
      <c r="BH346" s="26"/>
      <c r="BI346" s="28">
        <f t="shared" si="849"/>
        <v>3</v>
      </c>
      <c r="BJ346" s="28"/>
      <c r="BK346" s="28">
        <f t="shared" si="850"/>
        <v>0</v>
      </c>
      <c r="BL346" s="28"/>
      <c r="BM346" s="28">
        <f t="shared" si="851"/>
        <v>3</v>
      </c>
      <c r="BN346" s="29"/>
      <c r="BO346" s="30"/>
      <c r="BP346" s="26"/>
      <c r="BQ346" s="28" t="str">
        <f t="shared" si="852"/>
        <v/>
      </c>
      <c r="BR346" s="28"/>
      <c r="BS346" s="28" t="str">
        <f t="shared" si="853"/>
        <v/>
      </c>
      <c r="BT346" s="28"/>
      <c r="BU346" s="28" t="str">
        <f t="shared" si="854"/>
        <v/>
      </c>
      <c r="BV346" s="29"/>
      <c r="BW346" s="30"/>
      <c r="BX346" s="31"/>
      <c r="BY346" s="28" t="str">
        <f t="shared" si="855"/>
        <v/>
      </c>
      <c r="BZ346" s="28"/>
      <c r="CA346" s="28" t="str">
        <f t="shared" si="856"/>
        <v/>
      </c>
      <c r="CB346" s="28"/>
      <c r="CC346" s="28" t="str">
        <f t="shared" si="857"/>
        <v/>
      </c>
      <c r="CD346" s="29"/>
      <c r="CE346" s="25"/>
      <c r="CF346" s="25"/>
      <c r="CG346" s="28" t="str">
        <f t="shared" si="858"/>
        <v/>
      </c>
      <c r="CH346" s="28"/>
      <c r="CI346" s="28" t="str">
        <f t="shared" si="859"/>
        <v/>
      </c>
      <c r="CJ346" s="28"/>
      <c r="CK346" s="28" t="str">
        <f t="shared" si="860"/>
        <v/>
      </c>
      <c r="CL346" s="29"/>
    </row>
    <row r="347" spans="1:90" ht="19.5" customHeight="1" x14ac:dyDescent="0.25">
      <c r="A347" s="83">
        <v>32</v>
      </c>
      <c r="B347" s="83" t="s">
        <v>36</v>
      </c>
      <c r="C347" s="21" t="str">
        <f t="shared" si="781"/>
        <v>9 - L'ESPACE BAR – PETITE RESTAURATION - SNACKING (si existant).</v>
      </c>
      <c r="D347" s="5" t="str">
        <f t="shared" si="820"/>
        <v>Le service du client au bar - petite restaurant</v>
      </c>
      <c r="E347" s="44"/>
      <c r="F347" s="44"/>
      <c r="G347" s="20">
        <f>IF(H347="Information et Communication",1,IF(H347="Savoir-faire Savoir-être",2,IF(H347="Confort et hygiène",3,IF(H347="Qualité de la prestation",5,IF(H347="Développement Durable",4)))))</f>
        <v>3</v>
      </c>
      <c r="H347" s="5" t="s">
        <v>136</v>
      </c>
      <c r="I347" s="23">
        <f>IF(G347&lt;&gt;"",MAX(I$1:I346)+1,"")</f>
        <v>287</v>
      </c>
      <c r="J347" s="252" t="s">
        <v>723</v>
      </c>
      <c r="K347" s="253">
        <v>3</v>
      </c>
      <c r="L347" s="254" t="str">
        <f>IF('RESULTAT GLOBAL'!D$24="NON","Non Mesuré","Très Satisfaisant")</f>
        <v>Très Satisfaisant</v>
      </c>
      <c r="M347" s="257"/>
      <c r="N347" s="252" t="str">
        <f>IF(ISERROR(SEARCH("Pas de NM possible",O347)),"","oui")</f>
        <v/>
      </c>
      <c r="O347" s="252"/>
      <c r="P347" s="348" t="s">
        <v>37</v>
      </c>
      <c r="Q347" s="25"/>
      <c r="R347" s="25"/>
      <c r="S347" s="26">
        <f t="shared" si="861"/>
        <v>3</v>
      </c>
      <c r="T347" s="26">
        <f t="shared" ref="T347:T348" si="866">IF(L347="Très Satisfaisant",1,IF(L347="Satisfaisant",0.75,IF(L347="Insatisfaisant",0.25,IF(L347="Très Insatisfaisant",0,IF(L347="Non Mesuré","",0)))))</f>
        <v>1</v>
      </c>
      <c r="U347" s="26">
        <f t="shared" si="863"/>
        <v>3</v>
      </c>
      <c r="V347" s="26"/>
      <c r="W347" s="26">
        <f t="shared" si="864"/>
        <v>0</v>
      </c>
      <c r="X347" s="26"/>
      <c r="Y347" s="26">
        <f t="shared" si="865"/>
        <v>3</v>
      </c>
      <c r="Z347" s="60"/>
      <c r="AA347" s="32"/>
      <c r="AB347" s="63"/>
      <c r="AC347" s="28" t="str">
        <f t="shared" si="837"/>
        <v/>
      </c>
      <c r="AD347" s="28"/>
      <c r="AE347" s="28" t="str">
        <f t="shared" si="838"/>
        <v/>
      </c>
      <c r="AF347" s="28"/>
      <c r="AG347" s="28" t="str">
        <f t="shared" si="839"/>
        <v/>
      </c>
      <c r="AH347" s="29"/>
      <c r="AI347" s="30"/>
      <c r="AJ347" s="28"/>
      <c r="AK347" s="28" t="str">
        <f t="shared" si="840"/>
        <v/>
      </c>
      <c r="AL347" s="28"/>
      <c r="AM347" s="28" t="str">
        <f t="shared" si="841"/>
        <v/>
      </c>
      <c r="AN347" s="28"/>
      <c r="AO347" s="28" t="str">
        <f t="shared" si="842"/>
        <v/>
      </c>
      <c r="AP347" s="29"/>
      <c r="AQ347" s="30"/>
      <c r="AR347" s="28"/>
      <c r="AS347" s="28">
        <f t="shared" si="843"/>
        <v>3</v>
      </c>
      <c r="AT347" s="28"/>
      <c r="AU347" s="28">
        <f t="shared" si="844"/>
        <v>0</v>
      </c>
      <c r="AV347" s="28"/>
      <c r="AW347" s="28">
        <f t="shared" si="845"/>
        <v>3</v>
      </c>
      <c r="AX347" s="29"/>
      <c r="AY347" s="30"/>
      <c r="AZ347" s="28"/>
      <c r="BA347" s="28" t="str">
        <f t="shared" si="846"/>
        <v/>
      </c>
      <c r="BB347" s="28"/>
      <c r="BC347" s="28" t="str">
        <f t="shared" si="847"/>
        <v/>
      </c>
      <c r="BD347" s="28"/>
      <c r="BE347" s="28" t="str">
        <f t="shared" si="848"/>
        <v/>
      </c>
      <c r="BF347" s="29"/>
      <c r="BG347" s="30"/>
      <c r="BH347" s="26"/>
      <c r="BI347" s="28" t="str">
        <f t="shared" si="849"/>
        <v/>
      </c>
      <c r="BJ347" s="28"/>
      <c r="BK347" s="28" t="str">
        <f t="shared" si="850"/>
        <v/>
      </c>
      <c r="BL347" s="28"/>
      <c r="BM347" s="28" t="str">
        <f t="shared" si="851"/>
        <v/>
      </c>
      <c r="BN347" s="29"/>
      <c r="BO347" s="30"/>
      <c r="BP347" s="26"/>
      <c r="BQ347" s="28" t="str">
        <f t="shared" si="852"/>
        <v/>
      </c>
      <c r="BR347" s="28"/>
      <c r="BS347" s="28" t="str">
        <f t="shared" si="853"/>
        <v/>
      </c>
      <c r="BT347" s="28"/>
      <c r="BU347" s="28" t="str">
        <f t="shared" si="854"/>
        <v/>
      </c>
      <c r="BV347" s="29"/>
      <c r="BW347" s="30"/>
      <c r="BX347" s="31"/>
      <c r="BY347" s="28">
        <f t="shared" si="855"/>
        <v>3</v>
      </c>
      <c r="BZ347" s="28"/>
      <c r="CA347" s="28">
        <f t="shared" si="856"/>
        <v>0</v>
      </c>
      <c r="CB347" s="28"/>
      <c r="CC347" s="28">
        <f t="shared" si="857"/>
        <v>3</v>
      </c>
      <c r="CD347" s="29"/>
      <c r="CE347" s="25"/>
      <c r="CF347" s="25"/>
      <c r="CG347" s="28" t="str">
        <f t="shared" si="858"/>
        <v/>
      </c>
      <c r="CH347" s="28"/>
      <c r="CI347" s="28" t="str">
        <f t="shared" si="859"/>
        <v/>
      </c>
      <c r="CJ347" s="28"/>
      <c r="CK347" s="28" t="str">
        <f t="shared" si="860"/>
        <v/>
      </c>
      <c r="CL347" s="29"/>
    </row>
    <row r="348" spans="1:90" ht="19.5" customHeight="1" x14ac:dyDescent="0.25">
      <c r="A348" s="46">
        <v>31</v>
      </c>
      <c r="B348" s="44" t="s">
        <v>28</v>
      </c>
      <c r="C348" s="21" t="str">
        <f t="shared" si="781"/>
        <v>9 - L'ESPACE BAR – PETITE RESTAURATION - SNACKING (si existant).</v>
      </c>
      <c r="D348" s="5" t="str">
        <f t="shared" si="820"/>
        <v>Le service du client au bar - petite restaurant</v>
      </c>
      <c r="E348" s="44"/>
      <c r="F348" s="44"/>
      <c r="G348" s="20">
        <f>IF(H348="Information et Communication",1,IF(H348="Savoir-faire Savoir-être",2,IF(H348="Confort et hygiène",3,IF(H348="Qualité de la prestation",5,IF(H348="Développement Durable",4)))))</f>
        <v>3</v>
      </c>
      <c r="H348" s="5" t="s">
        <v>136</v>
      </c>
      <c r="I348" s="23">
        <f>IF(G348&lt;&gt;"",MAX(I$1:I347)+1,"")</f>
        <v>288</v>
      </c>
      <c r="J348" s="247" t="s">
        <v>724</v>
      </c>
      <c r="K348" s="248">
        <v>3</v>
      </c>
      <c r="L348" s="249" t="str">
        <f>IF('RESULTAT GLOBAL'!D$24="NON","Non Mesuré","Très Satisfaisant")</f>
        <v>Très Satisfaisant</v>
      </c>
      <c r="M348" s="262"/>
      <c r="N348" s="247"/>
      <c r="O348" s="247"/>
      <c r="P348" s="348" t="s">
        <v>37</v>
      </c>
      <c r="Q348" s="25"/>
      <c r="R348" s="25"/>
      <c r="S348" s="26">
        <f t="shared" si="861"/>
        <v>3</v>
      </c>
      <c r="T348" s="26">
        <f t="shared" si="866"/>
        <v>1</v>
      </c>
      <c r="U348" s="26">
        <f t="shared" si="863"/>
        <v>3</v>
      </c>
      <c r="V348" s="26"/>
      <c r="W348" s="26">
        <f t="shared" si="864"/>
        <v>0</v>
      </c>
      <c r="X348" s="26"/>
      <c r="Y348" s="26">
        <f t="shared" si="865"/>
        <v>3</v>
      </c>
      <c r="Z348" s="26"/>
      <c r="AA348" s="32"/>
      <c r="AB348" s="27"/>
      <c r="AC348" s="28" t="str">
        <f t="shared" si="837"/>
        <v/>
      </c>
      <c r="AD348" s="28"/>
      <c r="AE348" s="28" t="str">
        <f t="shared" si="838"/>
        <v/>
      </c>
      <c r="AF348" s="28"/>
      <c r="AG348" s="28" t="str">
        <f t="shared" si="839"/>
        <v/>
      </c>
      <c r="AH348" s="29"/>
      <c r="AI348" s="30"/>
      <c r="AJ348" s="28"/>
      <c r="AK348" s="28" t="str">
        <f t="shared" si="840"/>
        <v/>
      </c>
      <c r="AL348" s="28"/>
      <c r="AM348" s="28" t="str">
        <f t="shared" si="841"/>
        <v/>
      </c>
      <c r="AN348" s="28"/>
      <c r="AO348" s="28" t="str">
        <f t="shared" si="842"/>
        <v/>
      </c>
      <c r="AP348" s="29"/>
      <c r="AQ348" s="30"/>
      <c r="AR348" s="28"/>
      <c r="AS348" s="28">
        <f t="shared" si="843"/>
        <v>3</v>
      </c>
      <c r="AT348" s="28"/>
      <c r="AU348" s="28">
        <f t="shared" si="844"/>
        <v>0</v>
      </c>
      <c r="AV348" s="28"/>
      <c r="AW348" s="28">
        <f t="shared" si="845"/>
        <v>3</v>
      </c>
      <c r="AX348" s="29"/>
      <c r="AY348" s="30"/>
      <c r="AZ348" s="28"/>
      <c r="BA348" s="28" t="str">
        <f t="shared" si="846"/>
        <v/>
      </c>
      <c r="BB348" s="28"/>
      <c r="BC348" s="28" t="str">
        <f t="shared" si="847"/>
        <v/>
      </c>
      <c r="BD348" s="28"/>
      <c r="BE348" s="28" t="str">
        <f t="shared" si="848"/>
        <v/>
      </c>
      <c r="BF348" s="29"/>
      <c r="BG348" s="30"/>
      <c r="BH348" s="26"/>
      <c r="BI348" s="28" t="str">
        <f t="shared" si="849"/>
        <v/>
      </c>
      <c r="BJ348" s="28"/>
      <c r="BK348" s="28" t="str">
        <f t="shared" si="850"/>
        <v/>
      </c>
      <c r="BL348" s="28"/>
      <c r="BM348" s="28" t="str">
        <f t="shared" si="851"/>
        <v/>
      </c>
      <c r="BN348" s="29"/>
      <c r="BO348" s="30"/>
      <c r="BP348" s="26"/>
      <c r="BQ348" s="28">
        <f t="shared" si="852"/>
        <v>3</v>
      </c>
      <c r="BR348" s="28"/>
      <c r="BS348" s="28">
        <f t="shared" si="853"/>
        <v>0</v>
      </c>
      <c r="BT348" s="28"/>
      <c r="BU348" s="28">
        <f t="shared" si="854"/>
        <v>3</v>
      </c>
      <c r="BV348" s="29"/>
      <c r="BW348" s="30"/>
      <c r="BX348" s="31"/>
      <c r="BY348" s="28" t="str">
        <f t="shared" si="855"/>
        <v/>
      </c>
      <c r="BZ348" s="28"/>
      <c r="CA348" s="28" t="str">
        <f t="shared" si="856"/>
        <v/>
      </c>
      <c r="CB348" s="28"/>
      <c r="CC348" s="28" t="str">
        <f t="shared" si="857"/>
        <v/>
      </c>
      <c r="CD348" s="29"/>
      <c r="CE348" s="25"/>
      <c r="CF348" s="25"/>
      <c r="CG348" s="28" t="str">
        <f t="shared" si="858"/>
        <v/>
      </c>
      <c r="CH348" s="28"/>
      <c r="CI348" s="28" t="str">
        <f t="shared" si="859"/>
        <v/>
      </c>
      <c r="CJ348" s="28"/>
      <c r="CK348" s="28" t="str">
        <f t="shared" si="860"/>
        <v/>
      </c>
      <c r="CL348" s="29"/>
    </row>
    <row r="349" spans="1:90" s="237" customFormat="1" ht="48" customHeight="1" x14ac:dyDescent="0.25">
      <c r="A349" s="20"/>
      <c r="B349" s="20"/>
      <c r="C349" s="21" t="str">
        <f>J349</f>
        <v>10 - LA RESTAURATION TRADITIONNELLE DU SITE (si existante)</v>
      </c>
      <c r="D349" s="99"/>
      <c r="E349" s="20"/>
      <c r="F349" s="20"/>
      <c r="G349" s="20"/>
      <c r="H349" s="46"/>
      <c r="I349" s="23" t="str">
        <f>IF(G349&lt;&gt;"",MAX(I$1:I348)+1,"")</f>
        <v/>
      </c>
      <c r="J349" s="338" t="s">
        <v>541</v>
      </c>
      <c r="K349" s="328" t="s">
        <v>2</v>
      </c>
      <c r="L349" s="329" t="s">
        <v>3</v>
      </c>
      <c r="M349" s="330" t="s">
        <v>656</v>
      </c>
      <c r="N349" s="331" t="s">
        <v>4</v>
      </c>
      <c r="O349" s="405" t="s">
        <v>799</v>
      </c>
      <c r="P349" s="349" t="s">
        <v>778</v>
      </c>
      <c r="Q349" s="44"/>
      <c r="R349" s="25"/>
      <c r="S349" s="8"/>
      <c r="T349" s="8"/>
      <c r="U349" s="8"/>
      <c r="V349" s="26">
        <f>SUM(U318:U344)</f>
        <v>72</v>
      </c>
      <c r="W349" s="31"/>
      <c r="X349" s="26">
        <f>SUM(W318:W344)</f>
        <v>0</v>
      </c>
      <c r="Y349" s="31"/>
      <c r="Z349" s="26">
        <f>SUM(Y318:Y344)</f>
        <v>72</v>
      </c>
      <c r="AA349" s="27">
        <f>V349/Z349</f>
        <v>1</v>
      </c>
      <c r="AB349" s="10"/>
      <c r="AC349" s="28" t="str">
        <f t="shared" si="796"/>
        <v/>
      </c>
      <c r="AD349" s="28"/>
      <c r="AE349" s="28" t="str">
        <f t="shared" si="797"/>
        <v/>
      </c>
      <c r="AF349" s="28"/>
      <c r="AG349" s="28" t="str">
        <f t="shared" si="798"/>
        <v/>
      </c>
      <c r="AH349" s="29"/>
      <c r="AI349" s="30"/>
      <c r="AJ349" s="28"/>
      <c r="AK349" s="28" t="str">
        <f t="shared" si="799"/>
        <v/>
      </c>
      <c r="AL349" s="28"/>
      <c r="AM349" s="28" t="str">
        <f t="shared" si="800"/>
        <v/>
      </c>
      <c r="AN349" s="28"/>
      <c r="AO349" s="28" t="str">
        <f t="shared" si="801"/>
        <v/>
      </c>
      <c r="AP349" s="29"/>
      <c r="AQ349" s="30"/>
      <c r="AR349" s="28"/>
      <c r="AS349" s="28" t="str">
        <f t="shared" si="802"/>
        <v/>
      </c>
      <c r="AT349" s="28"/>
      <c r="AU349" s="28" t="str">
        <f t="shared" si="803"/>
        <v/>
      </c>
      <c r="AV349" s="28"/>
      <c r="AW349" s="28" t="str">
        <f t="shared" si="804"/>
        <v/>
      </c>
      <c r="AX349" s="29"/>
      <c r="AY349" s="30"/>
      <c r="AZ349" s="28"/>
      <c r="BA349" s="28" t="str">
        <f t="shared" si="805"/>
        <v/>
      </c>
      <c r="BB349" s="28"/>
      <c r="BC349" s="28" t="str">
        <f t="shared" si="806"/>
        <v/>
      </c>
      <c r="BD349" s="28"/>
      <c r="BE349" s="28" t="str">
        <f t="shared" si="807"/>
        <v/>
      </c>
      <c r="BF349" s="29"/>
      <c r="BG349" s="30"/>
      <c r="BH349" s="26"/>
      <c r="BI349" s="28" t="str">
        <f t="shared" si="808"/>
        <v/>
      </c>
      <c r="BJ349" s="28"/>
      <c r="BK349" s="28" t="str">
        <f t="shared" si="809"/>
        <v/>
      </c>
      <c r="BL349" s="28"/>
      <c r="BM349" s="28" t="str">
        <f t="shared" si="810"/>
        <v/>
      </c>
      <c r="BN349" s="29"/>
      <c r="BO349" s="30"/>
      <c r="BP349" s="26"/>
      <c r="BQ349" s="28" t="str">
        <f t="shared" si="811"/>
        <v/>
      </c>
      <c r="BR349" s="28"/>
      <c r="BS349" s="28" t="str">
        <f t="shared" si="812"/>
        <v/>
      </c>
      <c r="BT349" s="28"/>
      <c r="BU349" s="28" t="str">
        <f t="shared" si="813"/>
        <v/>
      </c>
      <c r="BV349" s="29"/>
      <c r="BW349" s="30"/>
      <c r="BX349" s="31"/>
      <c r="BY349" s="28" t="str">
        <f t="shared" si="814"/>
        <v/>
      </c>
      <c r="BZ349" s="28"/>
      <c r="CA349" s="28" t="str">
        <f t="shared" si="815"/>
        <v/>
      </c>
      <c r="CB349" s="28"/>
      <c r="CC349" s="28" t="str">
        <f t="shared" si="816"/>
        <v/>
      </c>
      <c r="CD349" s="29"/>
      <c r="CE349" s="25"/>
      <c r="CF349" s="25"/>
      <c r="CG349" s="28" t="str">
        <f t="shared" si="817"/>
        <v/>
      </c>
      <c r="CH349" s="28"/>
      <c r="CI349" s="28" t="str">
        <f t="shared" si="818"/>
        <v/>
      </c>
      <c r="CJ349" s="28"/>
      <c r="CK349" s="28" t="str">
        <f t="shared" si="819"/>
        <v/>
      </c>
      <c r="CL349" s="29"/>
    </row>
    <row r="350" spans="1:90" s="238" customFormat="1" ht="27" customHeight="1" x14ac:dyDescent="0.25">
      <c r="A350" s="1"/>
      <c r="B350" s="2"/>
      <c r="C350" s="3" t="str">
        <f>J$387</f>
        <v>11 - LA SUPERETTE (si existante)</v>
      </c>
      <c r="D350" s="99" t="str">
        <f>J$392</f>
        <v>L'offre de produits</v>
      </c>
      <c r="E350" s="2"/>
      <c r="F350" s="2"/>
      <c r="G350" s="20"/>
      <c r="H350" s="87"/>
      <c r="I350" s="67" t="str">
        <f>IF(G350&lt;&gt;"",MAX(I$1:I349)+1,"")</f>
        <v/>
      </c>
      <c r="J350" s="71" t="s">
        <v>669</v>
      </c>
      <c r="K350" s="67"/>
      <c r="L350" s="319"/>
      <c r="M350" s="375"/>
      <c r="N350" s="89"/>
      <c r="O350" s="65"/>
      <c r="P350" s="354"/>
      <c r="Q350" s="64"/>
      <c r="R350" s="41"/>
      <c r="S350" s="61"/>
      <c r="T350" s="61"/>
      <c r="U350" s="61"/>
      <c r="V350" s="62"/>
      <c r="W350" s="61"/>
      <c r="X350" s="62"/>
      <c r="Y350" s="61"/>
      <c r="Z350" s="62"/>
      <c r="AA350" s="62"/>
      <c r="AB350" s="61"/>
      <c r="AC350" s="39" t="str">
        <f t="shared" ref="AC350:AC352" si="867">IF(G350=1,U350,"")</f>
        <v/>
      </c>
      <c r="AD350" s="39"/>
      <c r="AE350" s="39" t="str">
        <f t="shared" ref="AE350:AE352" si="868">IF(G350=1,W350,"")</f>
        <v/>
      </c>
      <c r="AF350" s="39"/>
      <c r="AG350" s="39" t="str">
        <f t="shared" ref="AG350:AG352" si="869">IF(G350=1,Y350,"")</f>
        <v/>
      </c>
      <c r="AH350" s="37"/>
      <c r="AI350" s="38"/>
      <c r="AJ350" s="39"/>
      <c r="AK350" s="39" t="str">
        <f t="shared" ref="AK350:AK352" si="870">IF(G350=2,U350,"")</f>
        <v/>
      </c>
      <c r="AL350" s="39"/>
      <c r="AM350" s="39" t="str">
        <f t="shared" ref="AM350:AM352" si="871">IF(G350=2,W350,"")</f>
        <v/>
      </c>
      <c r="AN350" s="39"/>
      <c r="AO350" s="39" t="str">
        <f t="shared" ref="AO350:AO352" si="872">IF(G350=2,Y350,"")</f>
        <v/>
      </c>
      <c r="AP350" s="37"/>
      <c r="AQ350" s="38"/>
      <c r="AR350" s="39"/>
      <c r="AS350" s="39" t="str">
        <f t="shared" ref="AS350:AS352" si="873">IF(G350=3,U350,"")</f>
        <v/>
      </c>
      <c r="AT350" s="39"/>
      <c r="AU350" s="39" t="str">
        <f t="shared" ref="AU350:AU352" si="874">IF(G350=3,W350,"")</f>
        <v/>
      </c>
      <c r="AV350" s="39"/>
      <c r="AW350" s="39" t="str">
        <f t="shared" ref="AW350:AW352" si="875">IF(G350=3,Y350,"")</f>
        <v/>
      </c>
      <c r="AX350" s="37"/>
      <c r="AY350" s="38"/>
      <c r="AZ350" s="39"/>
      <c r="BA350" s="39" t="str">
        <f t="shared" ref="BA350:BA352" si="876">IF(G350=4,U350,"")</f>
        <v/>
      </c>
      <c r="BB350" s="39"/>
      <c r="BC350" s="39" t="str">
        <f t="shared" ref="BC350:BC352" si="877">IF(G350=4,W350,"")</f>
        <v/>
      </c>
      <c r="BD350" s="39"/>
      <c r="BE350" s="39" t="str">
        <f t="shared" ref="BE350:BE352" si="878">IF(G350=4,Y350,"")</f>
        <v/>
      </c>
      <c r="BF350" s="37"/>
      <c r="BG350" s="38"/>
      <c r="BH350" s="34"/>
      <c r="BI350" s="39" t="str">
        <f t="shared" ref="BI350:BI352" si="879">IF(G350=5,U350,"")</f>
        <v/>
      </c>
      <c r="BJ350" s="39"/>
      <c r="BK350" s="39" t="str">
        <f t="shared" ref="BK350:BK352" si="880">IF(G350=5,W350,"")</f>
        <v/>
      </c>
      <c r="BL350" s="39"/>
      <c r="BM350" s="39" t="str">
        <f t="shared" ref="BM350:BM352" si="881">IF(G350=5,Y350,"")</f>
        <v/>
      </c>
      <c r="BN350" s="37"/>
      <c r="BO350" s="38"/>
      <c r="BP350" s="34"/>
      <c r="BQ350" s="39" t="str">
        <f t="shared" ref="BQ350:BQ352" si="882">IF(A350=31,U350,"")</f>
        <v/>
      </c>
      <c r="BR350" s="39"/>
      <c r="BS350" s="39" t="str">
        <f t="shared" ref="BS350:BS352" si="883">IF(A350=31,W350,"")</f>
        <v/>
      </c>
      <c r="BT350" s="39"/>
      <c r="BU350" s="39" t="str">
        <f t="shared" ref="BU350:BU352" si="884">IF(A350=31,Y350,"")</f>
        <v/>
      </c>
      <c r="BV350" s="37"/>
      <c r="BW350" s="38"/>
      <c r="BX350" s="40"/>
      <c r="BY350" s="39" t="str">
        <f t="shared" ref="BY350:BY352" si="885">IF(A350=32,U350,"")</f>
        <v/>
      </c>
      <c r="BZ350" s="39"/>
      <c r="CA350" s="39" t="str">
        <f t="shared" ref="CA350:CA352" si="886">IF(A350=32,W350,"")</f>
        <v/>
      </c>
      <c r="CB350" s="39"/>
      <c r="CC350" s="39" t="str">
        <f t="shared" ref="CC350:CC352" si="887">IF(A350=32,Y350,"")</f>
        <v/>
      </c>
      <c r="CD350" s="37"/>
      <c r="CE350" s="41"/>
      <c r="CF350" s="41"/>
      <c r="CG350" s="39" t="str">
        <f t="shared" ref="CG350:CG352" si="888">IF(A350=33,U350,"")</f>
        <v/>
      </c>
      <c r="CH350" s="39"/>
      <c r="CI350" s="39" t="str">
        <f t="shared" ref="CI350:CI352" si="889">IF(A350=33,W350,"")</f>
        <v/>
      </c>
      <c r="CJ350" s="39"/>
      <c r="CK350" s="39" t="str">
        <f t="shared" ref="CK350:CK352" si="890">IF(A350=33,Y350,"")</f>
        <v/>
      </c>
      <c r="CL350" s="37"/>
    </row>
    <row r="351" spans="1:90" ht="19.5" customHeight="1" x14ac:dyDescent="0.25">
      <c r="A351" s="1"/>
      <c r="B351" s="2" t="s">
        <v>28</v>
      </c>
      <c r="C351" s="3" t="str">
        <f>J$387</f>
        <v>11 - LA SUPERETTE (si existante)</v>
      </c>
      <c r="D351" s="99" t="str">
        <f>J$392</f>
        <v>L'offre de produits</v>
      </c>
      <c r="E351" s="2"/>
      <c r="F351" s="2"/>
      <c r="G351" s="20">
        <f>IF(H351="Information et Communication",1,IF(H351="Savoir-faire Savoir-être",2,IF(H351="Confort et hygiène",3,IF(H351="Qualité de la prestation",5,IF(H351="Développement Durable",4)))))</f>
        <v>1</v>
      </c>
      <c r="H351" s="87" t="s">
        <v>29</v>
      </c>
      <c r="I351" s="23">
        <f>IF(G351&lt;&gt;"",MAX(I$1:I350)+1,"")</f>
        <v>289</v>
      </c>
      <c r="J351" s="242" t="s">
        <v>452</v>
      </c>
      <c r="K351" s="282">
        <v>3</v>
      </c>
      <c r="L351" s="244" t="str">
        <f>IF('RESULTAT GLOBAL'!D$26="NON","Non Mesuré","OUI")</f>
        <v>OUI</v>
      </c>
      <c r="M351" s="275" t="str">
        <f>IF('RESULTAT GLOBAL'!D$26="NON","Absence de restauration","")</f>
        <v/>
      </c>
      <c r="N351" s="283"/>
      <c r="O351" s="242"/>
      <c r="P351" s="348" t="s">
        <v>37</v>
      </c>
      <c r="Q351" s="90"/>
      <c r="R351" s="7"/>
      <c r="S351" s="26">
        <f t="shared" ref="S351:S352" si="891">K351</f>
        <v>3</v>
      </c>
      <c r="T351" s="26">
        <f t="shared" ref="T351:T352" si="892">IF(L351="OUI",1,IF(L351="NON",0,IF(L351="Non Mesuré","",0)))</f>
        <v>1</v>
      </c>
      <c r="U351" s="26">
        <f t="shared" ref="U351:U352" si="893">IF(L351&lt;&gt;"Non Mesuré",S351*T351,"")</f>
        <v>3</v>
      </c>
      <c r="V351" s="26"/>
      <c r="W351" s="26">
        <f t="shared" ref="W351:W352" si="894">IF(L351="Non Mesuré",S351,0)</f>
        <v>0</v>
      </c>
      <c r="X351" s="26"/>
      <c r="Y351" s="26">
        <f t="shared" ref="Y351:Y352" si="895">S351-W351</f>
        <v>3</v>
      </c>
      <c r="Z351" s="62"/>
      <c r="AA351" s="60"/>
      <c r="AB351" s="86"/>
      <c r="AC351" s="28">
        <f t="shared" si="867"/>
        <v>3</v>
      </c>
      <c r="AD351" s="28"/>
      <c r="AE351" s="28">
        <f t="shared" si="868"/>
        <v>0</v>
      </c>
      <c r="AF351" s="28"/>
      <c r="AG351" s="28">
        <f t="shared" si="869"/>
        <v>3</v>
      </c>
      <c r="AH351" s="29"/>
      <c r="AI351" s="30"/>
      <c r="AJ351" s="28"/>
      <c r="AK351" s="28" t="str">
        <f t="shared" si="870"/>
        <v/>
      </c>
      <c r="AL351" s="28"/>
      <c r="AM351" s="28" t="str">
        <f t="shared" si="871"/>
        <v/>
      </c>
      <c r="AN351" s="28"/>
      <c r="AO351" s="28" t="str">
        <f t="shared" si="872"/>
        <v/>
      </c>
      <c r="AP351" s="29"/>
      <c r="AQ351" s="30"/>
      <c r="AR351" s="28"/>
      <c r="AS351" s="28" t="str">
        <f t="shared" si="873"/>
        <v/>
      </c>
      <c r="AT351" s="28"/>
      <c r="AU351" s="28" t="str">
        <f t="shared" si="874"/>
        <v/>
      </c>
      <c r="AV351" s="28"/>
      <c r="AW351" s="28" t="str">
        <f t="shared" si="875"/>
        <v/>
      </c>
      <c r="AX351" s="29"/>
      <c r="AY351" s="30"/>
      <c r="AZ351" s="28"/>
      <c r="BA351" s="28" t="str">
        <f t="shared" si="876"/>
        <v/>
      </c>
      <c r="BB351" s="28"/>
      <c r="BC351" s="28" t="str">
        <f t="shared" si="877"/>
        <v/>
      </c>
      <c r="BD351" s="28"/>
      <c r="BE351" s="28" t="str">
        <f t="shared" si="878"/>
        <v/>
      </c>
      <c r="BF351" s="29"/>
      <c r="BG351" s="30"/>
      <c r="BH351" s="26"/>
      <c r="BI351" s="28" t="str">
        <f t="shared" si="879"/>
        <v/>
      </c>
      <c r="BJ351" s="28"/>
      <c r="BK351" s="28" t="str">
        <f t="shared" si="880"/>
        <v/>
      </c>
      <c r="BL351" s="28"/>
      <c r="BM351" s="28" t="str">
        <f t="shared" si="881"/>
        <v/>
      </c>
      <c r="BN351" s="29"/>
      <c r="BO351" s="30"/>
      <c r="BP351" s="26"/>
      <c r="BQ351" s="28" t="str">
        <f t="shared" si="882"/>
        <v/>
      </c>
      <c r="BR351" s="28"/>
      <c r="BS351" s="28" t="str">
        <f t="shared" si="883"/>
        <v/>
      </c>
      <c r="BT351" s="28"/>
      <c r="BU351" s="28" t="str">
        <f t="shared" si="884"/>
        <v/>
      </c>
      <c r="BV351" s="29"/>
      <c r="BW351" s="30"/>
      <c r="BX351" s="31"/>
      <c r="BY351" s="28" t="str">
        <f t="shared" si="885"/>
        <v/>
      </c>
      <c r="BZ351" s="28"/>
      <c r="CA351" s="28" t="str">
        <f t="shared" si="886"/>
        <v/>
      </c>
      <c r="CB351" s="28"/>
      <c r="CC351" s="28" t="str">
        <f t="shared" si="887"/>
        <v/>
      </c>
      <c r="CD351" s="29"/>
      <c r="CE351" s="25"/>
      <c r="CF351" s="25"/>
      <c r="CG351" s="28" t="str">
        <f t="shared" si="888"/>
        <v/>
      </c>
      <c r="CH351" s="28"/>
      <c r="CI351" s="28" t="str">
        <f t="shared" si="889"/>
        <v/>
      </c>
      <c r="CJ351" s="28"/>
      <c r="CK351" s="28" t="str">
        <f t="shared" si="890"/>
        <v/>
      </c>
      <c r="CL351" s="29"/>
    </row>
    <row r="352" spans="1:90" ht="19.5" customHeight="1" x14ac:dyDescent="0.25">
      <c r="A352" s="1"/>
      <c r="B352" s="2" t="s">
        <v>36</v>
      </c>
      <c r="C352" s="3" t="str">
        <f>J$387</f>
        <v>11 - LA SUPERETTE (si existante)</v>
      </c>
      <c r="D352" s="99" t="str">
        <f>J$392</f>
        <v>L'offre de produits</v>
      </c>
      <c r="E352" s="2"/>
      <c r="F352" s="2"/>
      <c r="G352" s="20">
        <f>IF(H352="Information et Communication",1,IF(H352="Savoir-faire Savoir-être",2,IF(H352="Confort et hygiène",3,IF(H352="Qualité de la prestation",5,IF(H352="Développement Durable",4)))))</f>
        <v>1</v>
      </c>
      <c r="H352" s="87" t="s">
        <v>29</v>
      </c>
      <c r="I352" s="23">
        <f>IF(G352&lt;&gt;"",MAX(I$1:I351)+1,"")</f>
        <v>290</v>
      </c>
      <c r="J352" s="247" t="s">
        <v>670</v>
      </c>
      <c r="K352" s="262">
        <v>3</v>
      </c>
      <c r="L352" s="249" t="str">
        <f>IF('RESULTAT GLOBAL'!D$26="NON","Non Mesuré","OUI")</f>
        <v>OUI</v>
      </c>
      <c r="M352" s="280"/>
      <c r="N352" s="284"/>
      <c r="O352" s="247"/>
      <c r="P352" s="348" t="s">
        <v>37</v>
      </c>
      <c r="Q352" s="90"/>
      <c r="R352" s="7"/>
      <c r="S352" s="26">
        <f t="shared" si="891"/>
        <v>3</v>
      </c>
      <c r="T352" s="26">
        <f t="shared" si="892"/>
        <v>1</v>
      </c>
      <c r="U352" s="26">
        <f t="shared" si="893"/>
        <v>3</v>
      </c>
      <c r="V352" s="26"/>
      <c r="W352" s="26">
        <f t="shared" si="894"/>
        <v>0</v>
      </c>
      <c r="X352" s="26"/>
      <c r="Y352" s="26">
        <f t="shared" si="895"/>
        <v>3</v>
      </c>
      <c r="Z352" s="62"/>
      <c r="AA352" s="60"/>
      <c r="AB352" s="86"/>
      <c r="AC352" s="28">
        <f t="shared" si="867"/>
        <v>3</v>
      </c>
      <c r="AD352" s="28"/>
      <c r="AE352" s="28">
        <f t="shared" si="868"/>
        <v>0</v>
      </c>
      <c r="AF352" s="28"/>
      <c r="AG352" s="28">
        <f t="shared" si="869"/>
        <v>3</v>
      </c>
      <c r="AH352" s="29"/>
      <c r="AI352" s="30"/>
      <c r="AJ352" s="28"/>
      <c r="AK352" s="28" t="str">
        <f t="shared" si="870"/>
        <v/>
      </c>
      <c r="AL352" s="28"/>
      <c r="AM352" s="28" t="str">
        <f t="shared" si="871"/>
        <v/>
      </c>
      <c r="AN352" s="28"/>
      <c r="AO352" s="28" t="str">
        <f t="shared" si="872"/>
        <v/>
      </c>
      <c r="AP352" s="29"/>
      <c r="AQ352" s="30"/>
      <c r="AR352" s="28"/>
      <c r="AS352" s="28" t="str">
        <f t="shared" si="873"/>
        <v/>
      </c>
      <c r="AT352" s="28"/>
      <c r="AU352" s="28" t="str">
        <f t="shared" si="874"/>
        <v/>
      </c>
      <c r="AV352" s="28"/>
      <c r="AW352" s="28" t="str">
        <f t="shared" si="875"/>
        <v/>
      </c>
      <c r="AX352" s="29"/>
      <c r="AY352" s="30"/>
      <c r="AZ352" s="28"/>
      <c r="BA352" s="28" t="str">
        <f t="shared" si="876"/>
        <v/>
      </c>
      <c r="BB352" s="28"/>
      <c r="BC352" s="28" t="str">
        <f t="shared" si="877"/>
        <v/>
      </c>
      <c r="BD352" s="28"/>
      <c r="BE352" s="28" t="str">
        <f t="shared" si="878"/>
        <v/>
      </c>
      <c r="BF352" s="29"/>
      <c r="BG352" s="30"/>
      <c r="BH352" s="26"/>
      <c r="BI352" s="28" t="str">
        <f t="shared" si="879"/>
        <v/>
      </c>
      <c r="BJ352" s="28"/>
      <c r="BK352" s="28" t="str">
        <f t="shared" si="880"/>
        <v/>
      </c>
      <c r="BL352" s="28"/>
      <c r="BM352" s="28" t="str">
        <f t="shared" si="881"/>
        <v/>
      </c>
      <c r="BN352" s="29"/>
      <c r="BO352" s="30"/>
      <c r="BP352" s="26"/>
      <c r="BQ352" s="28" t="str">
        <f t="shared" si="882"/>
        <v/>
      </c>
      <c r="BR352" s="28"/>
      <c r="BS352" s="28" t="str">
        <f t="shared" si="883"/>
        <v/>
      </c>
      <c r="BT352" s="28"/>
      <c r="BU352" s="28" t="str">
        <f t="shared" si="884"/>
        <v/>
      </c>
      <c r="BV352" s="29"/>
      <c r="BW352" s="30"/>
      <c r="BX352" s="31"/>
      <c r="BY352" s="28" t="str">
        <f t="shared" si="885"/>
        <v/>
      </c>
      <c r="BZ352" s="28"/>
      <c r="CA352" s="28" t="str">
        <f t="shared" si="886"/>
        <v/>
      </c>
      <c r="CB352" s="28"/>
      <c r="CC352" s="28" t="str">
        <f t="shared" si="887"/>
        <v/>
      </c>
      <c r="CD352" s="29"/>
      <c r="CE352" s="25"/>
      <c r="CF352" s="25"/>
      <c r="CG352" s="28" t="str">
        <f t="shared" si="888"/>
        <v/>
      </c>
      <c r="CH352" s="28"/>
      <c r="CI352" s="28" t="str">
        <f t="shared" si="889"/>
        <v/>
      </c>
      <c r="CJ352" s="28"/>
      <c r="CK352" s="28" t="str">
        <f t="shared" si="890"/>
        <v/>
      </c>
      <c r="CL352" s="29"/>
    </row>
    <row r="353" spans="1:90" s="238" customFormat="1" ht="27" customHeight="1" x14ac:dyDescent="0.25">
      <c r="A353" s="20"/>
      <c r="B353" s="20"/>
      <c r="C353" s="4" t="str">
        <f t="shared" ref="C353:C382" si="896">J$349</f>
        <v>10 - LA RESTAURATION TRADITIONNELLE DU SITE (si existante)</v>
      </c>
      <c r="D353" s="99" t="str">
        <f>J$353</f>
        <v>L'accueil du client</v>
      </c>
      <c r="E353" s="20"/>
      <c r="F353" s="20"/>
      <c r="G353" s="20"/>
      <c r="H353" s="46"/>
      <c r="I353" s="67" t="str">
        <f>IF(G353&lt;&gt;"",MAX(I$1:I352)+1,"")</f>
        <v/>
      </c>
      <c r="J353" s="71" t="s">
        <v>395</v>
      </c>
      <c r="K353" s="85"/>
      <c r="L353" s="319"/>
      <c r="M353" s="375"/>
      <c r="N353" s="84"/>
      <c r="O353" s="65"/>
      <c r="P353" s="344"/>
      <c r="Q353" s="64"/>
      <c r="R353" s="41"/>
      <c r="S353" s="61"/>
      <c r="T353" s="61"/>
      <c r="U353" s="61"/>
      <c r="V353" s="61"/>
      <c r="W353" s="61"/>
      <c r="X353" s="61"/>
      <c r="Y353" s="61"/>
      <c r="Z353" s="61"/>
      <c r="AA353" s="56"/>
      <c r="AB353" s="61"/>
      <c r="AC353" s="39" t="str">
        <f t="shared" si="796"/>
        <v/>
      </c>
      <c r="AD353" s="39"/>
      <c r="AE353" s="39" t="str">
        <f t="shared" si="797"/>
        <v/>
      </c>
      <c r="AF353" s="39"/>
      <c r="AG353" s="39" t="str">
        <f t="shared" si="798"/>
        <v/>
      </c>
      <c r="AH353" s="37"/>
      <c r="AI353" s="38"/>
      <c r="AJ353" s="39"/>
      <c r="AK353" s="39" t="str">
        <f t="shared" si="799"/>
        <v/>
      </c>
      <c r="AL353" s="39"/>
      <c r="AM353" s="39" t="str">
        <f t="shared" si="800"/>
        <v/>
      </c>
      <c r="AN353" s="39"/>
      <c r="AO353" s="39" t="str">
        <f t="shared" si="801"/>
        <v/>
      </c>
      <c r="AP353" s="37"/>
      <c r="AQ353" s="38"/>
      <c r="AR353" s="39"/>
      <c r="AS353" s="39" t="str">
        <f t="shared" si="802"/>
        <v/>
      </c>
      <c r="AT353" s="39"/>
      <c r="AU353" s="39" t="str">
        <f t="shared" si="803"/>
        <v/>
      </c>
      <c r="AV353" s="39"/>
      <c r="AW353" s="39" t="str">
        <f t="shared" si="804"/>
        <v/>
      </c>
      <c r="AX353" s="37"/>
      <c r="AY353" s="38"/>
      <c r="AZ353" s="39"/>
      <c r="BA353" s="39" t="str">
        <f t="shared" si="805"/>
        <v/>
      </c>
      <c r="BB353" s="39"/>
      <c r="BC353" s="39" t="str">
        <f t="shared" si="806"/>
        <v/>
      </c>
      <c r="BD353" s="39"/>
      <c r="BE353" s="39" t="str">
        <f t="shared" si="807"/>
        <v/>
      </c>
      <c r="BF353" s="37"/>
      <c r="BG353" s="38"/>
      <c r="BH353" s="34"/>
      <c r="BI353" s="39" t="str">
        <f t="shared" si="808"/>
        <v/>
      </c>
      <c r="BJ353" s="39"/>
      <c r="BK353" s="39" t="str">
        <f t="shared" si="809"/>
        <v/>
      </c>
      <c r="BL353" s="39"/>
      <c r="BM353" s="39" t="str">
        <f t="shared" si="810"/>
        <v/>
      </c>
      <c r="BN353" s="37"/>
      <c r="BO353" s="38"/>
      <c r="BP353" s="34"/>
      <c r="BQ353" s="39" t="str">
        <f t="shared" si="811"/>
        <v/>
      </c>
      <c r="BR353" s="39"/>
      <c r="BS353" s="39" t="str">
        <f t="shared" si="812"/>
        <v/>
      </c>
      <c r="BT353" s="39"/>
      <c r="BU353" s="39" t="str">
        <f t="shared" si="813"/>
        <v/>
      </c>
      <c r="BV353" s="37"/>
      <c r="BW353" s="38"/>
      <c r="BX353" s="40"/>
      <c r="BY353" s="39" t="str">
        <f t="shared" si="814"/>
        <v/>
      </c>
      <c r="BZ353" s="39"/>
      <c r="CA353" s="39" t="str">
        <f t="shared" si="815"/>
        <v/>
      </c>
      <c r="CB353" s="39"/>
      <c r="CC353" s="39" t="str">
        <f t="shared" si="816"/>
        <v/>
      </c>
      <c r="CD353" s="37"/>
      <c r="CE353" s="41"/>
      <c r="CF353" s="41"/>
      <c r="CG353" s="39" t="str">
        <f t="shared" si="817"/>
        <v/>
      </c>
      <c r="CH353" s="39"/>
      <c r="CI353" s="39" t="str">
        <f t="shared" si="818"/>
        <v/>
      </c>
      <c r="CJ353" s="39"/>
      <c r="CK353" s="39" t="str">
        <f t="shared" si="819"/>
        <v/>
      </c>
      <c r="CL353" s="37"/>
    </row>
    <row r="354" spans="1:90" ht="54" customHeight="1" x14ac:dyDescent="0.25">
      <c r="A354" s="46"/>
      <c r="B354" s="20" t="s">
        <v>28</v>
      </c>
      <c r="C354" s="4" t="str">
        <f t="shared" si="896"/>
        <v>10 - LA RESTAURATION TRADITIONNELLE DU SITE (si existante)</v>
      </c>
      <c r="D354" s="99" t="str">
        <f>J$353</f>
        <v>L'accueil du client</v>
      </c>
      <c r="E354" s="20"/>
      <c r="F354" s="20"/>
      <c r="G354" s="20">
        <f>IF(H354="Information et Communication",1,IF(H354="Savoir-faire Savoir-être",2,IF(H354="Confort et hygiène",3,IF(H354="Qualité de la prestation",5,IF(H354="Développement Durable",4)))))</f>
        <v>2</v>
      </c>
      <c r="H354" s="46" t="s">
        <v>75</v>
      </c>
      <c r="I354" s="23">
        <f>IF(G354&lt;&gt;"",MAX(I$1:I353)+1,"")</f>
        <v>291</v>
      </c>
      <c r="J354" s="242" t="s">
        <v>396</v>
      </c>
      <c r="K354" s="243">
        <v>9</v>
      </c>
      <c r="L354" s="244" t="str">
        <f>IF('RESULTAT GLOBAL'!D$26="NON","Non Mesuré","Très Satisfaisant")</f>
        <v>Très Satisfaisant</v>
      </c>
      <c r="M354" s="275" t="str">
        <f>IF('RESULTAT GLOBAL'!D$26="NON","Absence de restauration","")</f>
        <v/>
      </c>
      <c r="N354" s="285"/>
      <c r="O354" s="322" t="s">
        <v>397</v>
      </c>
      <c r="P354" s="348" t="s">
        <v>37</v>
      </c>
      <c r="Q354" s="44"/>
      <c r="R354" s="25"/>
      <c r="S354" s="26">
        <f t="shared" ref="S354:S355" si="897">K354</f>
        <v>9</v>
      </c>
      <c r="T354" s="26">
        <f t="shared" ref="T354:T355" si="898">IF(L354="Très Satisfaisant",1,IF(L354="Satisfaisant",0.75,IF(L354="Insatisfaisant",0.25,IF(L354="Très Insatisfaisant",0,IF(L354="Non Mesuré","",0)))))</f>
        <v>1</v>
      </c>
      <c r="U354" s="26">
        <f t="shared" ref="U354:U355" si="899">IF(L354&lt;&gt;"Non Mesuré",S354*T354,"")</f>
        <v>9</v>
      </c>
      <c r="V354" s="26"/>
      <c r="W354" s="26">
        <f t="shared" ref="W354:W355" si="900">IF(L354="Non Mesuré",S354,0)</f>
        <v>0</v>
      </c>
      <c r="X354" s="26"/>
      <c r="Y354" s="26">
        <f t="shared" ref="Y354:Y355" si="901">S354-W354</f>
        <v>9</v>
      </c>
      <c r="Z354" s="63"/>
      <c r="AA354" s="60"/>
      <c r="AB354" s="63"/>
      <c r="AC354" s="28" t="str">
        <f t="shared" si="796"/>
        <v/>
      </c>
      <c r="AD354" s="28"/>
      <c r="AE354" s="28" t="str">
        <f t="shared" si="797"/>
        <v/>
      </c>
      <c r="AF354" s="28"/>
      <c r="AG354" s="28" t="str">
        <f t="shared" si="798"/>
        <v/>
      </c>
      <c r="AH354" s="29"/>
      <c r="AI354" s="30"/>
      <c r="AJ354" s="28"/>
      <c r="AK354" s="28">
        <f t="shared" si="799"/>
        <v>9</v>
      </c>
      <c r="AL354" s="28"/>
      <c r="AM354" s="28">
        <f t="shared" si="800"/>
        <v>0</v>
      </c>
      <c r="AN354" s="28"/>
      <c r="AO354" s="28">
        <f t="shared" si="801"/>
        <v>9</v>
      </c>
      <c r="AP354" s="29"/>
      <c r="AQ354" s="30"/>
      <c r="AR354" s="28"/>
      <c r="AS354" s="28" t="str">
        <f t="shared" si="802"/>
        <v/>
      </c>
      <c r="AT354" s="28"/>
      <c r="AU354" s="28" t="str">
        <f t="shared" si="803"/>
        <v/>
      </c>
      <c r="AV354" s="28"/>
      <c r="AW354" s="28" t="str">
        <f t="shared" si="804"/>
        <v/>
      </c>
      <c r="AX354" s="29"/>
      <c r="AY354" s="30"/>
      <c r="AZ354" s="28"/>
      <c r="BA354" s="28" t="str">
        <f t="shared" si="805"/>
        <v/>
      </c>
      <c r="BB354" s="28"/>
      <c r="BC354" s="28" t="str">
        <f t="shared" si="806"/>
        <v/>
      </c>
      <c r="BD354" s="28"/>
      <c r="BE354" s="28" t="str">
        <f t="shared" si="807"/>
        <v/>
      </c>
      <c r="BF354" s="29"/>
      <c r="BG354" s="30"/>
      <c r="BH354" s="26"/>
      <c r="BI354" s="28" t="str">
        <f t="shared" si="808"/>
        <v/>
      </c>
      <c r="BJ354" s="28"/>
      <c r="BK354" s="28" t="str">
        <f t="shared" si="809"/>
        <v/>
      </c>
      <c r="BL354" s="28"/>
      <c r="BM354" s="28" t="str">
        <f t="shared" si="810"/>
        <v/>
      </c>
      <c r="BN354" s="29"/>
      <c r="BO354" s="30"/>
      <c r="BP354" s="26"/>
      <c r="BQ354" s="28" t="str">
        <f t="shared" si="811"/>
        <v/>
      </c>
      <c r="BR354" s="28"/>
      <c r="BS354" s="28" t="str">
        <f t="shared" si="812"/>
        <v/>
      </c>
      <c r="BT354" s="28"/>
      <c r="BU354" s="28" t="str">
        <f t="shared" si="813"/>
        <v/>
      </c>
      <c r="BV354" s="29"/>
      <c r="BW354" s="30"/>
      <c r="BX354" s="31"/>
      <c r="BY354" s="28" t="str">
        <f t="shared" si="814"/>
        <v/>
      </c>
      <c r="BZ354" s="28"/>
      <c r="CA354" s="28" t="str">
        <f t="shared" si="815"/>
        <v/>
      </c>
      <c r="CB354" s="28"/>
      <c r="CC354" s="28" t="str">
        <f t="shared" si="816"/>
        <v/>
      </c>
      <c r="CD354" s="29"/>
      <c r="CE354" s="25"/>
      <c r="CF354" s="25"/>
      <c r="CG354" s="28" t="str">
        <f t="shared" si="817"/>
        <v/>
      </c>
      <c r="CH354" s="28"/>
      <c r="CI354" s="28" t="str">
        <f t="shared" si="818"/>
        <v/>
      </c>
      <c r="CJ354" s="28"/>
      <c r="CK354" s="28" t="str">
        <f t="shared" si="819"/>
        <v/>
      </c>
      <c r="CL354" s="29"/>
    </row>
    <row r="355" spans="1:90" ht="77.25" customHeight="1" x14ac:dyDescent="0.25">
      <c r="A355" s="46"/>
      <c r="B355" s="20" t="s">
        <v>28</v>
      </c>
      <c r="C355" s="4" t="str">
        <f t="shared" si="896"/>
        <v>10 - LA RESTAURATION TRADITIONNELLE DU SITE (si existante)</v>
      </c>
      <c r="D355" s="99" t="str">
        <f>J$353</f>
        <v>L'accueil du client</v>
      </c>
      <c r="E355" s="20"/>
      <c r="F355" s="20"/>
      <c r="G355" s="20">
        <f>IF(H355="Information et Communication",1,IF(H355="Savoir-faire Savoir-être",2,IF(H355="Confort et hygiène",3,IF(H355="Qualité de la prestation",5,IF(H355="Développement Durable",4)))))</f>
        <v>2</v>
      </c>
      <c r="H355" s="46" t="s">
        <v>75</v>
      </c>
      <c r="I355" s="23">
        <f>IF(G355&lt;&gt;"",MAX(I$1:I354)+1,"")</f>
        <v>292</v>
      </c>
      <c r="J355" s="287" t="s">
        <v>398</v>
      </c>
      <c r="K355" s="253">
        <v>3</v>
      </c>
      <c r="L355" s="254" t="str">
        <f>IF('RESULTAT GLOBAL'!D$26="NON","Non Mesuré","Très Satisfaisant")</f>
        <v>Très Satisfaisant</v>
      </c>
      <c r="M355" s="276"/>
      <c r="N355" s="278"/>
      <c r="O355" s="323" t="s">
        <v>399</v>
      </c>
      <c r="P355" s="348" t="s">
        <v>37</v>
      </c>
      <c r="Q355" s="44"/>
      <c r="R355" s="25"/>
      <c r="S355" s="26">
        <f t="shared" si="897"/>
        <v>3</v>
      </c>
      <c r="T355" s="26">
        <f t="shared" si="898"/>
        <v>1</v>
      </c>
      <c r="U355" s="26">
        <f t="shared" si="899"/>
        <v>3</v>
      </c>
      <c r="V355" s="26"/>
      <c r="W355" s="26">
        <f t="shared" si="900"/>
        <v>0</v>
      </c>
      <c r="X355" s="26"/>
      <c r="Y355" s="26">
        <f t="shared" si="901"/>
        <v>3</v>
      </c>
      <c r="Z355" s="86"/>
      <c r="AA355" s="60"/>
      <c r="AB355" s="63"/>
      <c r="AC355" s="28" t="str">
        <f t="shared" si="796"/>
        <v/>
      </c>
      <c r="AD355" s="28"/>
      <c r="AE355" s="28" t="str">
        <f t="shared" si="797"/>
        <v/>
      </c>
      <c r="AF355" s="28"/>
      <c r="AG355" s="28" t="str">
        <f t="shared" si="798"/>
        <v/>
      </c>
      <c r="AH355" s="29"/>
      <c r="AI355" s="30"/>
      <c r="AJ355" s="28"/>
      <c r="AK355" s="28">
        <f t="shared" si="799"/>
        <v>3</v>
      </c>
      <c r="AL355" s="28"/>
      <c r="AM355" s="28">
        <f t="shared" si="800"/>
        <v>0</v>
      </c>
      <c r="AN355" s="28"/>
      <c r="AO355" s="28">
        <f t="shared" si="801"/>
        <v>3</v>
      </c>
      <c r="AP355" s="29"/>
      <c r="AQ355" s="30"/>
      <c r="AR355" s="28"/>
      <c r="AS355" s="28" t="str">
        <f t="shared" si="802"/>
        <v/>
      </c>
      <c r="AT355" s="28"/>
      <c r="AU355" s="28" t="str">
        <f t="shared" si="803"/>
        <v/>
      </c>
      <c r="AV355" s="28"/>
      <c r="AW355" s="28" t="str">
        <f t="shared" si="804"/>
        <v/>
      </c>
      <c r="AX355" s="29"/>
      <c r="AY355" s="30"/>
      <c r="AZ355" s="28"/>
      <c r="BA355" s="28" t="str">
        <f t="shared" si="805"/>
        <v/>
      </c>
      <c r="BB355" s="28"/>
      <c r="BC355" s="28" t="str">
        <f t="shared" si="806"/>
        <v/>
      </c>
      <c r="BD355" s="28"/>
      <c r="BE355" s="28" t="str">
        <f t="shared" si="807"/>
        <v/>
      </c>
      <c r="BF355" s="29"/>
      <c r="BG355" s="30"/>
      <c r="BH355" s="26"/>
      <c r="BI355" s="28" t="str">
        <f t="shared" si="808"/>
        <v/>
      </c>
      <c r="BJ355" s="28"/>
      <c r="BK355" s="28" t="str">
        <f t="shared" si="809"/>
        <v/>
      </c>
      <c r="BL355" s="28"/>
      <c r="BM355" s="28" t="str">
        <f t="shared" si="810"/>
        <v/>
      </c>
      <c r="BN355" s="29"/>
      <c r="BO355" s="30"/>
      <c r="BP355" s="26"/>
      <c r="BQ355" s="28" t="str">
        <f t="shared" si="811"/>
        <v/>
      </c>
      <c r="BR355" s="28"/>
      <c r="BS355" s="28" t="str">
        <f t="shared" si="812"/>
        <v/>
      </c>
      <c r="BT355" s="28"/>
      <c r="BU355" s="28" t="str">
        <f t="shared" si="813"/>
        <v/>
      </c>
      <c r="BV355" s="29"/>
      <c r="BW355" s="30"/>
      <c r="BX355" s="31"/>
      <c r="BY355" s="28" t="str">
        <f t="shared" si="814"/>
        <v/>
      </c>
      <c r="BZ355" s="28"/>
      <c r="CA355" s="28" t="str">
        <f t="shared" si="815"/>
        <v/>
      </c>
      <c r="CB355" s="28"/>
      <c r="CC355" s="28" t="str">
        <f t="shared" si="816"/>
        <v/>
      </c>
      <c r="CD355" s="29"/>
      <c r="CE355" s="25"/>
      <c r="CF355" s="25"/>
      <c r="CG355" s="28" t="str">
        <f t="shared" si="817"/>
        <v/>
      </c>
      <c r="CH355" s="28"/>
      <c r="CI355" s="28" t="str">
        <f t="shared" si="818"/>
        <v/>
      </c>
      <c r="CJ355" s="28"/>
      <c r="CK355" s="28" t="str">
        <f t="shared" si="819"/>
        <v/>
      </c>
      <c r="CL355" s="29"/>
    </row>
    <row r="356" spans="1:90" ht="39" customHeight="1" x14ac:dyDescent="0.25">
      <c r="A356" s="1"/>
      <c r="B356" s="20" t="s">
        <v>28</v>
      </c>
      <c r="C356" s="4" t="str">
        <f t="shared" si="896"/>
        <v>10 - LA RESTAURATION TRADITIONNELLE DU SITE (si existante)</v>
      </c>
      <c r="D356" s="99" t="str">
        <f>J$353</f>
        <v>L'accueil du client</v>
      </c>
      <c r="E356" s="2"/>
      <c r="F356" s="2"/>
      <c r="G356" s="20">
        <f>IF(H356="Information et Communication",1,IF(H356="Savoir-faire Savoir-être",2,IF(H356="Confort et hygiène",3,IF(H356="Qualité de la prestation",5,IF(H356="Développement Durable",4)))))</f>
        <v>2</v>
      </c>
      <c r="H356" s="87" t="s">
        <v>75</v>
      </c>
      <c r="I356" s="23">
        <f>IF(G356&lt;&gt;"",MAX(I$1:I355)+1,"")</f>
        <v>293</v>
      </c>
      <c r="J356" s="267" t="s">
        <v>401</v>
      </c>
      <c r="K356" s="257">
        <v>3</v>
      </c>
      <c r="L356" s="254" t="str">
        <f>IF('RESULTAT GLOBAL'!D$26="NON","Non Mesuré","OUI")</f>
        <v>OUI</v>
      </c>
      <c r="M356" s="276"/>
      <c r="N356" s="288"/>
      <c r="O356" s="267" t="s">
        <v>402</v>
      </c>
      <c r="P356" s="348" t="s">
        <v>37</v>
      </c>
      <c r="Q356" s="90"/>
      <c r="R356" s="7"/>
      <c r="S356" s="26">
        <f t="shared" ref="S356:S357" si="902">K356</f>
        <v>3</v>
      </c>
      <c r="T356" s="26">
        <f t="shared" ref="T356:T357" si="903">IF(L356="OUI",1,IF(L356="NON",0,IF(L356="Non Mesuré","",0)))</f>
        <v>1</v>
      </c>
      <c r="U356" s="26">
        <f t="shared" ref="U356:U357" si="904">IF(L356&lt;&gt;"Non Mesuré",S356*T356,"")</f>
        <v>3</v>
      </c>
      <c r="V356" s="26"/>
      <c r="W356" s="26">
        <f t="shared" ref="W356:W357" si="905">IF(L356="Non Mesuré",S356,0)</f>
        <v>0</v>
      </c>
      <c r="X356" s="26"/>
      <c r="Y356" s="26">
        <f t="shared" ref="Y356:Y357" si="906">S356-W356</f>
        <v>3</v>
      </c>
      <c r="Z356" s="8"/>
      <c r="AA356" s="10"/>
      <c r="AB356" s="63"/>
      <c r="AC356" s="28" t="str">
        <f t="shared" si="796"/>
        <v/>
      </c>
      <c r="AD356" s="28"/>
      <c r="AE356" s="28" t="str">
        <f t="shared" si="797"/>
        <v/>
      </c>
      <c r="AF356" s="28"/>
      <c r="AG356" s="28" t="str">
        <f t="shared" si="798"/>
        <v/>
      </c>
      <c r="AH356" s="29"/>
      <c r="AI356" s="30"/>
      <c r="AJ356" s="28"/>
      <c r="AK356" s="28">
        <f t="shared" si="799"/>
        <v>3</v>
      </c>
      <c r="AL356" s="28"/>
      <c r="AM356" s="28">
        <f t="shared" si="800"/>
        <v>0</v>
      </c>
      <c r="AN356" s="28"/>
      <c r="AO356" s="28">
        <f t="shared" si="801"/>
        <v>3</v>
      </c>
      <c r="AP356" s="29"/>
      <c r="AQ356" s="30"/>
      <c r="AR356" s="28"/>
      <c r="AS356" s="28" t="str">
        <f t="shared" si="802"/>
        <v/>
      </c>
      <c r="AT356" s="28"/>
      <c r="AU356" s="28" t="str">
        <f t="shared" si="803"/>
        <v/>
      </c>
      <c r="AV356" s="28"/>
      <c r="AW356" s="28" t="str">
        <f t="shared" si="804"/>
        <v/>
      </c>
      <c r="AX356" s="29"/>
      <c r="AY356" s="30"/>
      <c r="AZ356" s="28"/>
      <c r="BA356" s="28" t="str">
        <f t="shared" si="805"/>
        <v/>
      </c>
      <c r="BB356" s="28"/>
      <c r="BC356" s="28" t="str">
        <f t="shared" si="806"/>
        <v/>
      </c>
      <c r="BD356" s="28"/>
      <c r="BE356" s="28" t="str">
        <f t="shared" si="807"/>
        <v/>
      </c>
      <c r="BF356" s="29"/>
      <c r="BG356" s="30"/>
      <c r="BH356" s="26"/>
      <c r="BI356" s="28" t="str">
        <f t="shared" si="808"/>
        <v/>
      </c>
      <c r="BJ356" s="28"/>
      <c r="BK356" s="28" t="str">
        <f t="shared" si="809"/>
        <v/>
      </c>
      <c r="BL356" s="28"/>
      <c r="BM356" s="28" t="str">
        <f t="shared" si="810"/>
        <v/>
      </c>
      <c r="BN356" s="29"/>
      <c r="BO356" s="30"/>
      <c r="BP356" s="26"/>
      <c r="BQ356" s="28" t="str">
        <f t="shared" si="811"/>
        <v/>
      </c>
      <c r="BR356" s="28"/>
      <c r="BS356" s="28" t="str">
        <f t="shared" si="812"/>
        <v/>
      </c>
      <c r="BT356" s="28"/>
      <c r="BU356" s="28" t="str">
        <f t="shared" si="813"/>
        <v/>
      </c>
      <c r="BV356" s="29"/>
      <c r="BW356" s="30"/>
      <c r="BX356" s="31"/>
      <c r="BY356" s="28" t="str">
        <f t="shared" si="814"/>
        <v/>
      </c>
      <c r="BZ356" s="28"/>
      <c r="CA356" s="28" t="str">
        <f t="shared" si="815"/>
        <v/>
      </c>
      <c r="CB356" s="28"/>
      <c r="CC356" s="28" t="str">
        <f t="shared" si="816"/>
        <v/>
      </c>
      <c r="CD356" s="29"/>
      <c r="CE356" s="25"/>
      <c r="CF356" s="25"/>
      <c r="CG356" s="28" t="str">
        <f t="shared" si="817"/>
        <v/>
      </c>
      <c r="CH356" s="28"/>
      <c r="CI356" s="28" t="str">
        <f t="shared" si="818"/>
        <v/>
      </c>
      <c r="CJ356" s="28"/>
      <c r="CK356" s="28" t="str">
        <f t="shared" si="819"/>
        <v/>
      </c>
      <c r="CL356" s="29"/>
    </row>
    <row r="357" spans="1:90" ht="55.5" customHeight="1" x14ac:dyDescent="0.25">
      <c r="A357" s="1"/>
      <c r="B357" s="20" t="s">
        <v>28</v>
      </c>
      <c r="C357" s="4" t="str">
        <f t="shared" si="896"/>
        <v>10 - LA RESTAURATION TRADITIONNELLE DU SITE (si existante)</v>
      </c>
      <c r="D357" s="99" t="str">
        <f>J$353</f>
        <v>L'accueil du client</v>
      </c>
      <c r="E357" s="2"/>
      <c r="F357" s="2"/>
      <c r="G357" s="20">
        <f>IF(H357="Information et Communication",1,IF(H357="Savoir-faire Savoir-être",2,IF(H357="Confort et hygiène",3,IF(H357="Qualité de la prestation",5,IF(H357="Développement Durable",4)))))</f>
        <v>2</v>
      </c>
      <c r="H357" s="87" t="s">
        <v>75</v>
      </c>
      <c r="I357" s="23">
        <f>IF(G357&lt;&gt;"",MAX(I$1:I356)+1,"")</f>
        <v>294</v>
      </c>
      <c r="J357" s="279" t="s">
        <v>403</v>
      </c>
      <c r="K357" s="262">
        <v>3</v>
      </c>
      <c r="L357" s="249" t="str">
        <f>IF('RESULTAT GLOBAL'!D$26="NON","Non Mesuré","OUI")</f>
        <v>OUI</v>
      </c>
      <c r="M357" s="280"/>
      <c r="N357" s="284"/>
      <c r="O357" s="279" t="s">
        <v>404</v>
      </c>
      <c r="P357" s="348" t="s">
        <v>37</v>
      </c>
      <c r="Q357" s="90"/>
      <c r="R357" s="7"/>
      <c r="S357" s="26">
        <f t="shared" si="902"/>
        <v>3</v>
      </c>
      <c r="T357" s="26">
        <f t="shared" si="903"/>
        <v>1</v>
      </c>
      <c r="U357" s="26">
        <f t="shared" si="904"/>
        <v>3</v>
      </c>
      <c r="V357" s="26"/>
      <c r="W357" s="26">
        <f t="shared" si="905"/>
        <v>0</v>
      </c>
      <c r="X357" s="26"/>
      <c r="Y357" s="26">
        <f t="shared" si="906"/>
        <v>3</v>
      </c>
      <c r="Z357" s="63"/>
      <c r="AA357" s="10"/>
      <c r="AB357" s="63"/>
      <c r="AC357" s="28" t="str">
        <f t="shared" si="796"/>
        <v/>
      </c>
      <c r="AD357" s="28"/>
      <c r="AE357" s="28" t="str">
        <f t="shared" si="797"/>
        <v/>
      </c>
      <c r="AF357" s="28"/>
      <c r="AG357" s="28" t="str">
        <f t="shared" si="798"/>
        <v/>
      </c>
      <c r="AH357" s="29"/>
      <c r="AI357" s="30"/>
      <c r="AJ357" s="28"/>
      <c r="AK357" s="28">
        <f t="shared" si="799"/>
        <v>3</v>
      </c>
      <c r="AL357" s="28"/>
      <c r="AM357" s="28">
        <f t="shared" si="800"/>
        <v>0</v>
      </c>
      <c r="AN357" s="28"/>
      <c r="AO357" s="28">
        <f t="shared" si="801"/>
        <v>3</v>
      </c>
      <c r="AP357" s="29"/>
      <c r="AQ357" s="30"/>
      <c r="AR357" s="28"/>
      <c r="AS357" s="28" t="str">
        <f t="shared" si="802"/>
        <v/>
      </c>
      <c r="AT357" s="28"/>
      <c r="AU357" s="28" t="str">
        <f t="shared" si="803"/>
        <v/>
      </c>
      <c r="AV357" s="28"/>
      <c r="AW357" s="28" t="str">
        <f t="shared" si="804"/>
        <v/>
      </c>
      <c r="AX357" s="29"/>
      <c r="AY357" s="30"/>
      <c r="AZ357" s="28"/>
      <c r="BA357" s="28" t="str">
        <f t="shared" si="805"/>
        <v/>
      </c>
      <c r="BB357" s="28"/>
      <c r="BC357" s="28" t="str">
        <f t="shared" si="806"/>
        <v/>
      </c>
      <c r="BD357" s="28"/>
      <c r="BE357" s="28" t="str">
        <f t="shared" si="807"/>
        <v/>
      </c>
      <c r="BF357" s="29"/>
      <c r="BG357" s="30"/>
      <c r="BH357" s="26"/>
      <c r="BI357" s="28" t="str">
        <f t="shared" si="808"/>
        <v/>
      </c>
      <c r="BJ357" s="28"/>
      <c r="BK357" s="28" t="str">
        <f t="shared" si="809"/>
        <v/>
      </c>
      <c r="BL357" s="28"/>
      <c r="BM357" s="28" t="str">
        <f t="shared" si="810"/>
        <v/>
      </c>
      <c r="BN357" s="29"/>
      <c r="BO357" s="30"/>
      <c r="BP357" s="26"/>
      <c r="BQ357" s="28" t="str">
        <f t="shared" si="811"/>
        <v/>
      </c>
      <c r="BR357" s="28"/>
      <c r="BS357" s="28" t="str">
        <f t="shared" si="812"/>
        <v/>
      </c>
      <c r="BT357" s="28"/>
      <c r="BU357" s="28" t="str">
        <f t="shared" si="813"/>
        <v/>
      </c>
      <c r="BV357" s="29"/>
      <c r="BW357" s="30"/>
      <c r="BX357" s="31"/>
      <c r="BY357" s="28" t="str">
        <f t="shared" si="814"/>
        <v/>
      </c>
      <c r="BZ357" s="28"/>
      <c r="CA357" s="28" t="str">
        <f t="shared" si="815"/>
        <v/>
      </c>
      <c r="CB357" s="28"/>
      <c r="CC357" s="28" t="str">
        <f t="shared" si="816"/>
        <v/>
      </c>
      <c r="CD357" s="29"/>
      <c r="CE357" s="25"/>
      <c r="CF357" s="25"/>
      <c r="CG357" s="28" t="str">
        <f t="shared" si="817"/>
        <v/>
      </c>
      <c r="CH357" s="28"/>
      <c r="CI357" s="28" t="str">
        <f t="shared" si="818"/>
        <v/>
      </c>
      <c r="CJ357" s="28"/>
      <c r="CK357" s="28" t="str">
        <f t="shared" si="819"/>
        <v/>
      </c>
      <c r="CL357" s="29"/>
    </row>
    <row r="358" spans="1:90" s="238" customFormat="1" ht="27" customHeight="1" x14ac:dyDescent="0.25">
      <c r="A358" s="1"/>
      <c r="B358" s="2"/>
      <c r="C358" s="4" t="str">
        <f t="shared" si="896"/>
        <v>10 - LA RESTAURATION TRADITIONNELLE DU SITE (si existante)</v>
      </c>
      <c r="D358" s="99" t="str">
        <f>J$358</f>
        <v>Les cartes et les menus</v>
      </c>
      <c r="E358" s="2"/>
      <c r="F358" s="2"/>
      <c r="G358" s="20"/>
      <c r="H358" s="87"/>
      <c r="I358" s="67" t="str">
        <f>IF(G358&lt;&gt;"",MAX(I$1:I357)+1,"")</f>
        <v/>
      </c>
      <c r="J358" s="71" t="s">
        <v>405</v>
      </c>
      <c r="K358" s="91"/>
      <c r="L358" s="319"/>
      <c r="M358" s="375"/>
      <c r="N358" s="89"/>
      <c r="O358" s="65"/>
      <c r="P358" s="354"/>
      <c r="Q358" s="64"/>
      <c r="R358" s="41"/>
      <c r="S358" s="61"/>
      <c r="T358" s="61"/>
      <c r="U358" s="61"/>
      <c r="V358" s="61"/>
      <c r="W358" s="61"/>
      <c r="X358" s="61"/>
      <c r="Y358" s="61"/>
      <c r="Z358" s="61"/>
      <c r="AA358" s="56"/>
      <c r="AB358" s="61"/>
      <c r="AC358" s="39" t="str">
        <f t="shared" si="796"/>
        <v/>
      </c>
      <c r="AD358" s="39"/>
      <c r="AE358" s="39" t="str">
        <f t="shared" si="797"/>
        <v/>
      </c>
      <c r="AF358" s="39"/>
      <c r="AG358" s="39" t="str">
        <f t="shared" si="798"/>
        <v/>
      </c>
      <c r="AH358" s="37"/>
      <c r="AI358" s="38"/>
      <c r="AJ358" s="39"/>
      <c r="AK358" s="39" t="str">
        <f t="shared" si="799"/>
        <v/>
      </c>
      <c r="AL358" s="39"/>
      <c r="AM358" s="39" t="str">
        <f t="shared" si="800"/>
        <v/>
      </c>
      <c r="AN358" s="39"/>
      <c r="AO358" s="39" t="str">
        <f t="shared" si="801"/>
        <v/>
      </c>
      <c r="AP358" s="37"/>
      <c r="AQ358" s="38"/>
      <c r="AR358" s="39"/>
      <c r="AS358" s="39" t="str">
        <f t="shared" si="802"/>
        <v/>
      </c>
      <c r="AT358" s="39"/>
      <c r="AU358" s="39" t="str">
        <f t="shared" si="803"/>
        <v/>
      </c>
      <c r="AV358" s="39"/>
      <c r="AW358" s="39" t="str">
        <f t="shared" si="804"/>
        <v/>
      </c>
      <c r="AX358" s="37"/>
      <c r="AY358" s="38"/>
      <c r="AZ358" s="39"/>
      <c r="BA358" s="39" t="str">
        <f t="shared" si="805"/>
        <v/>
      </c>
      <c r="BB358" s="39"/>
      <c r="BC358" s="39" t="str">
        <f t="shared" si="806"/>
        <v/>
      </c>
      <c r="BD358" s="39"/>
      <c r="BE358" s="39" t="str">
        <f t="shared" si="807"/>
        <v/>
      </c>
      <c r="BF358" s="37"/>
      <c r="BG358" s="38"/>
      <c r="BH358" s="34"/>
      <c r="BI358" s="39" t="str">
        <f t="shared" si="808"/>
        <v/>
      </c>
      <c r="BJ358" s="39"/>
      <c r="BK358" s="39" t="str">
        <f t="shared" si="809"/>
        <v/>
      </c>
      <c r="BL358" s="39"/>
      <c r="BM358" s="39" t="str">
        <f t="shared" si="810"/>
        <v/>
      </c>
      <c r="BN358" s="37"/>
      <c r="BO358" s="38"/>
      <c r="BP358" s="34"/>
      <c r="BQ358" s="39" t="str">
        <f t="shared" si="811"/>
        <v/>
      </c>
      <c r="BR358" s="39"/>
      <c r="BS358" s="39" t="str">
        <f t="shared" si="812"/>
        <v/>
      </c>
      <c r="BT358" s="39"/>
      <c r="BU358" s="39" t="str">
        <f t="shared" si="813"/>
        <v/>
      </c>
      <c r="BV358" s="37"/>
      <c r="BW358" s="38"/>
      <c r="BX358" s="40"/>
      <c r="BY358" s="39" t="str">
        <f t="shared" si="814"/>
        <v/>
      </c>
      <c r="BZ358" s="39"/>
      <c r="CA358" s="39" t="str">
        <f t="shared" si="815"/>
        <v/>
      </c>
      <c r="CB358" s="39"/>
      <c r="CC358" s="39" t="str">
        <f t="shared" si="816"/>
        <v/>
      </c>
      <c r="CD358" s="37"/>
      <c r="CE358" s="41"/>
      <c r="CF358" s="41"/>
      <c r="CG358" s="39" t="str">
        <f t="shared" si="817"/>
        <v/>
      </c>
      <c r="CH358" s="39"/>
      <c r="CI358" s="39" t="str">
        <f t="shared" si="818"/>
        <v/>
      </c>
      <c r="CJ358" s="39"/>
      <c r="CK358" s="39" t="str">
        <f t="shared" si="819"/>
        <v/>
      </c>
      <c r="CL358" s="37"/>
    </row>
    <row r="359" spans="1:90" ht="64.5" customHeight="1" x14ac:dyDescent="0.25">
      <c r="A359" s="1"/>
      <c r="B359" s="2" t="s">
        <v>36</v>
      </c>
      <c r="C359" s="4" t="str">
        <f t="shared" si="896"/>
        <v>10 - LA RESTAURATION TRADITIONNELLE DU SITE (si existante)</v>
      </c>
      <c r="D359" s="99" t="str">
        <f>J$358</f>
        <v>Les cartes et les menus</v>
      </c>
      <c r="E359" s="2"/>
      <c r="F359" s="2"/>
      <c r="G359" s="20">
        <f>IF(H359="Information et Communication",1,IF(H359="Savoir-faire Savoir-être",2,IF(H359="Confort et hygiène",3,IF(H359="Qualité de la prestation",5,IF(H359="Développement Durable",4)))))</f>
        <v>1</v>
      </c>
      <c r="H359" s="87" t="s">
        <v>29</v>
      </c>
      <c r="I359" s="23">
        <f>IF(G359&lt;&gt;"",MAX(I$1:I358)+1,"")</f>
        <v>295</v>
      </c>
      <c r="J359" s="286" t="s">
        <v>406</v>
      </c>
      <c r="K359" s="243">
        <v>3</v>
      </c>
      <c r="L359" s="244" t="str">
        <f>IF('RESULTAT GLOBAL'!D$26="NON","Non Mesuré","Très Satisfaisant")</f>
        <v>Très Satisfaisant</v>
      </c>
      <c r="M359" s="275" t="str">
        <f>IF('RESULTAT GLOBAL'!D$26="NON","Absence de restauration","")</f>
        <v/>
      </c>
      <c r="N359" s="283"/>
      <c r="O359" s="286" t="s">
        <v>407</v>
      </c>
      <c r="P359" s="348" t="s">
        <v>37</v>
      </c>
      <c r="Q359" s="90"/>
      <c r="R359" s="7"/>
      <c r="S359" s="26">
        <f t="shared" ref="S359" si="907">K359</f>
        <v>3</v>
      </c>
      <c r="T359" s="26">
        <f>IF(L359="Très Satisfaisant",1,IF(L359="Satisfaisant",0.75,IF(L359="Insatisfaisant",0.25,IF(L359="Très Insatisfaisant",0,IF(L359="Non Mesuré","",0)))))</f>
        <v>1</v>
      </c>
      <c r="U359" s="26">
        <f t="shared" ref="U359" si="908">IF(L359&lt;&gt;"Non Mesuré",S359*T359,"")</f>
        <v>3</v>
      </c>
      <c r="V359" s="26"/>
      <c r="W359" s="26">
        <f t="shared" ref="W359" si="909">IF(L359="Non Mesuré",S359,0)</f>
        <v>0</v>
      </c>
      <c r="X359" s="26"/>
      <c r="Y359" s="26">
        <f t="shared" ref="Y359" si="910">S359-W359</f>
        <v>3</v>
      </c>
      <c r="Z359" s="63"/>
      <c r="AA359" s="60"/>
      <c r="AB359" s="63"/>
      <c r="AC359" s="28">
        <f t="shared" si="796"/>
        <v>3</v>
      </c>
      <c r="AD359" s="28"/>
      <c r="AE359" s="28">
        <f t="shared" si="797"/>
        <v>0</v>
      </c>
      <c r="AF359" s="28"/>
      <c r="AG359" s="28">
        <f t="shared" si="798"/>
        <v>3</v>
      </c>
      <c r="AH359" s="29"/>
      <c r="AI359" s="30"/>
      <c r="AJ359" s="28"/>
      <c r="AK359" s="28" t="str">
        <f t="shared" si="799"/>
        <v/>
      </c>
      <c r="AL359" s="28"/>
      <c r="AM359" s="28" t="str">
        <f t="shared" si="800"/>
        <v/>
      </c>
      <c r="AN359" s="28"/>
      <c r="AO359" s="28" t="str">
        <f t="shared" si="801"/>
        <v/>
      </c>
      <c r="AP359" s="29"/>
      <c r="AQ359" s="30"/>
      <c r="AR359" s="28"/>
      <c r="AS359" s="28" t="str">
        <f t="shared" si="802"/>
        <v/>
      </c>
      <c r="AT359" s="28"/>
      <c r="AU359" s="28" t="str">
        <f t="shared" si="803"/>
        <v/>
      </c>
      <c r="AV359" s="28"/>
      <c r="AW359" s="28" t="str">
        <f t="shared" si="804"/>
        <v/>
      </c>
      <c r="AX359" s="29"/>
      <c r="AY359" s="30"/>
      <c r="AZ359" s="28"/>
      <c r="BA359" s="28" t="str">
        <f t="shared" si="805"/>
        <v/>
      </c>
      <c r="BB359" s="28"/>
      <c r="BC359" s="28" t="str">
        <f t="shared" si="806"/>
        <v/>
      </c>
      <c r="BD359" s="28"/>
      <c r="BE359" s="28" t="str">
        <f t="shared" si="807"/>
        <v/>
      </c>
      <c r="BF359" s="29"/>
      <c r="BG359" s="30"/>
      <c r="BH359" s="26"/>
      <c r="BI359" s="28" t="str">
        <f t="shared" si="808"/>
        <v/>
      </c>
      <c r="BJ359" s="28"/>
      <c r="BK359" s="28" t="str">
        <f t="shared" si="809"/>
        <v/>
      </c>
      <c r="BL359" s="28"/>
      <c r="BM359" s="28" t="str">
        <f t="shared" si="810"/>
        <v/>
      </c>
      <c r="BN359" s="29"/>
      <c r="BO359" s="30"/>
      <c r="BP359" s="26"/>
      <c r="BQ359" s="28" t="str">
        <f t="shared" si="811"/>
        <v/>
      </c>
      <c r="BR359" s="28"/>
      <c r="BS359" s="28" t="str">
        <f t="shared" si="812"/>
        <v/>
      </c>
      <c r="BT359" s="28"/>
      <c r="BU359" s="28" t="str">
        <f t="shared" si="813"/>
        <v/>
      </c>
      <c r="BV359" s="29"/>
      <c r="BW359" s="30"/>
      <c r="BX359" s="31"/>
      <c r="BY359" s="28" t="str">
        <f t="shared" si="814"/>
        <v/>
      </c>
      <c r="BZ359" s="28"/>
      <c r="CA359" s="28" t="str">
        <f t="shared" si="815"/>
        <v/>
      </c>
      <c r="CB359" s="28"/>
      <c r="CC359" s="28" t="str">
        <f t="shared" si="816"/>
        <v/>
      </c>
      <c r="CD359" s="29"/>
      <c r="CE359" s="25"/>
      <c r="CF359" s="25"/>
      <c r="CG359" s="28" t="str">
        <f t="shared" si="817"/>
        <v/>
      </c>
      <c r="CH359" s="28"/>
      <c r="CI359" s="28" t="str">
        <f t="shared" si="818"/>
        <v/>
      </c>
      <c r="CJ359" s="28"/>
      <c r="CK359" s="28" t="str">
        <f t="shared" si="819"/>
        <v/>
      </c>
      <c r="CL359" s="29"/>
    </row>
    <row r="360" spans="1:90" ht="72.75" customHeight="1" x14ac:dyDescent="0.25">
      <c r="A360" s="1"/>
      <c r="B360" s="2" t="s">
        <v>36</v>
      </c>
      <c r="C360" s="4" t="str">
        <f t="shared" si="896"/>
        <v>10 - LA RESTAURATION TRADITIONNELLE DU SITE (si existante)</v>
      </c>
      <c r="D360" s="99" t="str">
        <f>J$358</f>
        <v>Les cartes et les menus</v>
      </c>
      <c r="E360" s="2"/>
      <c r="F360" s="2"/>
      <c r="G360" s="20">
        <f>IF(H360="Information et Communication",1,IF(H360="Savoir-faire Savoir-être",2,IF(H360="Confort et hygiène",3,IF(H360="Qualité de la prestation",5,IF(H360="Développement Durable",4)))))</f>
        <v>1</v>
      </c>
      <c r="H360" s="87" t="s">
        <v>29</v>
      </c>
      <c r="I360" s="23">
        <f>IF(G360&lt;&gt;"",MAX(I$1:I359)+1,"")</f>
        <v>296</v>
      </c>
      <c r="J360" s="287" t="s">
        <v>408</v>
      </c>
      <c r="K360" s="253">
        <v>1</v>
      </c>
      <c r="L360" s="254" t="str">
        <f>IF('RESULTAT GLOBAL'!D$26="NON","Non Mesuré","OUI")</f>
        <v>OUI</v>
      </c>
      <c r="M360" s="276"/>
      <c r="N360" s="288"/>
      <c r="O360" s="252" t="s">
        <v>747</v>
      </c>
      <c r="P360" s="348" t="s">
        <v>37</v>
      </c>
      <c r="Q360" s="90"/>
      <c r="R360" s="7"/>
      <c r="S360" s="26">
        <f t="shared" ref="S360:S362" si="911">K360</f>
        <v>1</v>
      </c>
      <c r="T360" s="26">
        <f t="shared" ref="T360:T362" si="912">IF(L360="OUI",1,IF(L360="NON",0,IF(L360="Non Mesuré","",0)))</f>
        <v>1</v>
      </c>
      <c r="U360" s="26">
        <f t="shared" ref="U360:U362" si="913">IF(L360&lt;&gt;"Non Mesuré",S360*T360,"")</f>
        <v>1</v>
      </c>
      <c r="V360" s="26"/>
      <c r="W360" s="26">
        <f t="shared" ref="W360:W362" si="914">IF(L360="Non Mesuré",S360,0)</f>
        <v>0</v>
      </c>
      <c r="X360" s="26"/>
      <c r="Y360" s="26">
        <f t="shared" ref="Y360:Y362" si="915">S360-W360</f>
        <v>1</v>
      </c>
      <c r="Z360" s="86"/>
      <c r="AA360" s="60"/>
      <c r="AB360" s="63"/>
      <c r="AC360" s="28">
        <f t="shared" si="796"/>
        <v>1</v>
      </c>
      <c r="AD360" s="28"/>
      <c r="AE360" s="28">
        <f t="shared" si="797"/>
        <v>0</v>
      </c>
      <c r="AF360" s="28"/>
      <c r="AG360" s="28">
        <f t="shared" si="798"/>
        <v>1</v>
      </c>
      <c r="AH360" s="29"/>
      <c r="AI360" s="30"/>
      <c r="AJ360" s="28"/>
      <c r="AK360" s="28" t="str">
        <f t="shared" si="799"/>
        <v/>
      </c>
      <c r="AL360" s="28"/>
      <c r="AM360" s="28" t="str">
        <f t="shared" si="800"/>
        <v/>
      </c>
      <c r="AN360" s="28"/>
      <c r="AO360" s="28" t="str">
        <f t="shared" si="801"/>
        <v/>
      </c>
      <c r="AP360" s="29"/>
      <c r="AQ360" s="30"/>
      <c r="AR360" s="28"/>
      <c r="AS360" s="28" t="str">
        <f t="shared" si="802"/>
        <v/>
      </c>
      <c r="AT360" s="28"/>
      <c r="AU360" s="28" t="str">
        <f t="shared" si="803"/>
        <v/>
      </c>
      <c r="AV360" s="28"/>
      <c r="AW360" s="28" t="str">
        <f t="shared" si="804"/>
        <v/>
      </c>
      <c r="AX360" s="29"/>
      <c r="AY360" s="30"/>
      <c r="AZ360" s="28"/>
      <c r="BA360" s="28" t="str">
        <f t="shared" si="805"/>
        <v/>
      </c>
      <c r="BB360" s="28"/>
      <c r="BC360" s="28" t="str">
        <f t="shared" si="806"/>
        <v/>
      </c>
      <c r="BD360" s="28"/>
      <c r="BE360" s="28" t="str">
        <f t="shared" si="807"/>
        <v/>
      </c>
      <c r="BF360" s="29"/>
      <c r="BG360" s="30"/>
      <c r="BH360" s="26"/>
      <c r="BI360" s="28" t="str">
        <f t="shared" si="808"/>
        <v/>
      </c>
      <c r="BJ360" s="28"/>
      <c r="BK360" s="28" t="str">
        <f t="shared" si="809"/>
        <v/>
      </c>
      <c r="BL360" s="28"/>
      <c r="BM360" s="28" t="str">
        <f t="shared" si="810"/>
        <v/>
      </c>
      <c r="BN360" s="29"/>
      <c r="BO360" s="30"/>
      <c r="BP360" s="26"/>
      <c r="BQ360" s="28" t="str">
        <f t="shared" si="811"/>
        <v/>
      </c>
      <c r="BR360" s="28"/>
      <c r="BS360" s="28" t="str">
        <f t="shared" si="812"/>
        <v/>
      </c>
      <c r="BT360" s="28"/>
      <c r="BU360" s="28" t="str">
        <f t="shared" si="813"/>
        <v/>
      </c>
      <c r="BV360" s="29"/>
      <c r="BW360" s="30"/>
      <c r="BX360" s="31"/>
      <c r="BY360" s="28" t="str">
        <f t="shared" si="814"/>
        <v/>
      </c>
      <c r="BZ360" s="28"/>
      <c r="CA360" s="28" t="str">
        <f t="shared" si="815"/>
        <v/>
      </c>
      <c r="CB360" s="28"/>
      <c r="CC360" s="28" t="str">
        <f t="shared" si="816"/>
        <v/>
      </c>
      <c r="CD360" s="29"/>
      <c r="CE360" s="25"/>
      <c r="CF360" s="25"/>
      <c r="CG360" s="28" t="str">
        <f t="shared" si="817"/>
        <v/>
      </c>
      <c r="CH360" s="28"/>
      <c r="CI360" s="28" t="str">
        <f t="shared" si="818"/>
        <v/>
      </c>
      <c r="CJ360" s="28"/>
      <c r="CK360" s="28" t="str">
        <f t="shared" si="819"/>
        <v/>
      </c>
      <c r="CL360" s="29"/>
    </row>
    <row r="361" spans="1:90" ht="33" customHeight="1" x14ac:dyDescent="0.25">
      <c r="A361" s="1"/>
      <c r="B361" s="2" t="s">
        <v>36</v>
      </c>
      <c r="C361" s="4" t="str">
        <f t="shared" si="896"/>
        <v>10 - LA RESTAURATION TRADITIONNELLE DU SITE (si existante)</v>
      </c>
      <c r="D361" s="99" t="str">
        <f>J$358</f>
        <v>Les cartes et les menus</v>
      </c>
      <c r="E361" s="2"/>
      <c r="F361" s="2"/>
      <c r="G361" s="20">
        <f>IF(H361="Information et Communication",1,IF(H361="Savoir-faire Savoir-être",2,IF(H361="Confort et hygiène",3,IF(H361="Qualité de la prestation",5,IF(H361="Développement Durable",4)))))</f>
        <v>1</v>
      </c>
      <c r="H361" s="87" t="s">
        <v>29</v>
      </c>
      <c r="I361" s="23">
        <f>IF(G361&lt;&gt;"",MAX(I$1:I360)+1,"")</f>
        <v>297</v>
      </c>
      <c r="J361" s="252" t="s">
        <v>410</v>
      </c>
      <c r="K361" s="253">
        <v>3</v>
      </c>
      <c r="L361" s="254" t="str">
        <f>IF('RESULTAT GLOBAL'!D$26="NON","Non Mesuré","OUI")</f>
        <v>OUI</v>
      </c>
      <c r="M361" s="276"/>
      <c r="N361" s="288"/>
      <c r="O361" s="252" t="s">
        <v>411</v>
      </c>
      <c r="P361" s="348" t="s">
        <v>37</v>
      </c>
      <c r="Q361" s="90"/>
      <c r="R361" s="7"/>
      <c r="S361" s="26">
        <f t="shared" si="911"/>
        <v>3</v>
      </c>
      <c r="T361" s="26">
        <f t="shared" si="912"/>
        <v>1</v>
      </c>
      <c r="U361" s="26">
        <f t="shared" si="913"/>
        <v>3</v>
      </c>
      <c r="V361" s="26"/>
      <c r="W361" s="26">
        <f t="shared" si="914"/>
        <v>0</v>
      </c>
      <c r="X361" s="26"/>
      <c r="Y361" s="26">
        <f t="shared" si="915"/>
        <v>3</v>
      </c>
      <c r="Z361" s="8"/>
      <c r="AA361" s="10"/>
      <c r="AB361" s="63"/>
      <c r="AC361" s="28">
        <f t="shared" si="796"/>
        <v>3</v>
      </c>
      <c r="AD361" s="28"/>
      <c r="AE361" s="28">
        <f t="shared" si="797"/>
        <v>0</v>
      </c>
      <c r="AF361" s="28"/>
      <c r="AG361" s="28">
        <f t="shared" si="798"/>
        <v>3</v>
      </c>
      <c r="AH361" s="29"/>
      <c r="AI361" s="30"/>
      <c r="AJ361" s="28"/>
      <c r="AK361" s="28" t="str">
        <f t="shared" si="799"/>
        <v/>
      </c>
      <c r="AL361" s="28"/>
      <c r="AM361" s="28" t="str">
        <f t="shared" si="800"/>
        <v/>
      </c>
      <c r="AN361" s="28"/>
      <c r="AO361" s="28" t="str">
        <f t="shared" si="801"/>
        <v/>
      </c>
      <c r="AP361" s="29"/>
      <c r="AQ361" s="30"/>
      <c r="AR361" s="28"/>
      <c r="AS361" s="28" t="str">
        <f t="shared" si="802"/>
        <v/>
      </c>
      <c r="AT361" s="28"/>
      <c r="AU361" s="28" t="str">
        <f t="shared" si="803"/>
        <v/>
      </c>
      <c r="AV361" s="28"/>
      <c r="AW361" s="28" t="str">
        <f t="shared" si="804"/>
        <v/>
      </c>
      <c r="AX361" s="29"/>
      <c r="AY361" s="30"/>
      <c r="AZ361" s="28"/>
      <c r="BA361" s="28" t="str">
        <f t="shared" si="805"/>
        <v/>
      </c>
      <c r="BB361" s="28"/>
      <c r="BC361" s="28" t="str">
        <f t="shared" si="806"/>
        <v/>
      </c>
      <c r="BD361" s="28"/>
      <c r="BE361" s="28" t="str">
        <f t="shared" si="807"/>
        <v/>
      </c>
      <c r="BF361" s="29"/>
      <c r="BG361" s="30"/>
      <c r="BH361" s="26"/>
      <c r="BI361" s="28" t="str">
        <f t="shared" si="808"/>
        <v/>
      </c>
      <c r="BJ361" s="28"/>
      <c r="BK361" s="28" t="str">
        <f t="shared" si="809"/>
        <v/>
      </c>
      <c r="BL361" s="28"/>
      <c r="BM361" s="28" t="str">
        <f t="shared" si="810"/>
        <v/>
      </c>
      <c r="BN361" s="29"/>
      <c r="BO361" s="30"/>
      <c r="BP361" s="26"/>
      <c r="BQ361" s="28" t="str">
        <f t="shared" si="811"/>
        <v/>
      </c>
      <c r="BR361" s="28"/>
      <c r="BS361" s="28" t="str">
        <f t="shared" si="812"/>
        <v/>
      </c>
      <c r="BT361" s="28"/>
      <c r="BU361" s="28" t="str">
        <f t="shared" si="813"/>
        <v/>
      </c>
      <c r="BV361" s="29"/>
      <c r="BW361" s="30"/>
      <c r="BX361" s="31"/>
      <c r="BY361" s="28" t="str">
        <f t="shared" si="814"/>
        <v/>
      </c>
      <c r="BZ361" s="28"/>
      <c r="CA361" s="28" t="str">
        <f t="shared" si="815"/>
        <v/>
      </c>
      <c r="CB361" s="28"/>
      <c r="CC361" s="28" t="str">
        <f t="shared" si="816"/>
        <v/>
      </c>
      <c r="CD361" s="29"/>
      <c r="CE361" s="25"/>
      <c r="CF361" s="25"/>
      <c r="CG361" s="28" t="str">
        <f t="shared" si="817"/>
        <v/>
      </c>
      <c r="CH361" s="28"/>
      <c r="CI361" s="28" t="str">
        <f t="shared" si="818"/>
        <v/>
      </c>
      <c r="CJ361" s="28"/>
      <c r="CK361" s="28" t="str">
        <f t="shared" si="819"/>
        <v/>
      </c>
      <c r="CL361" s="29"/>
    </row>
    <row r="362" spans="1:90" ht="49.5" customHeight="1" x14ac:dyDescent="0.25">
      <c r="A362" s="1"/>
      <c r="B362" s="2" t="s">
        <v>36</v>
      </c>
      <c r="C362" s="4" t="str">
        <f t="shared" si="896"/>
        <v>10 - LA RESTAURATION TRADITIONNELLE DU SITE (si existante)</v>
      </c>
      <c r="D362" s="99" t="str">
        <f>J$358</f>
        <v>Les cartes et les menus</v>
      </c>
      <c r="E362" s="2"/>
      <c r="F362" s="2"/>
      <c r="G362" s="20">
        <f>IF(H362="Information et Communication",1,IF(H362="Savoir-faire Savoir-être",2,IF(H362="Confort et hygiène",3,IF(H362="Qualité de la prestation",5,IF(H362="Développement Durable",4)))))</f>
        <v>1</v>
      </c>
      <c r="H362" s="87" t="s">
        <v>29</v>
      </c>
      <c r="I362" s="23">
        <f>IF(G362&lt;&gt;"",MAX(I$1:I361)+1,"")</f>
        <v>298</v>
      </c>
      <c r="J362" s="247" t="s">
        <v>412</v>
      </c>
      <c r="K362" s="248">
        <v>3</v>
      </c>
      <c r="L362" s="249" t="str">
        <f>IF('RESULTAT GLOBAL'!D$26="NON","Non Mesuré","OUI")</f>
        <v>OUI</v>
      </c>
      <c r="M362" s="280"/>
      <c r="N362" s="284"/>
      <c r="O362" s="247" t="s">
        <v>413</v>
      </c>
      <c r="P362" s="348" t="s">
        <v>37</v>
      </c>
      <c r="Q362" s="90"/>
      <c r="R362" s="7"/>
      <c r="S362" s="26">
        <f t="shared" si="911"/>
        <v>3</v>
      </c>
      <c r="T362" s="26">
        <f t="shared" si="912"/>
        <v>1</v>
      </c>
      <c r="U362" s="26">
        <f t="shared" si="913"/>
        <v>3</v>
      </c>
      <c r="V362" s="26"/>
      <c r="W362" s="26">
        <f t="shared" si="914"/>
        <v>0</v>
      </c>
      <c r="X362" s="26"/>
      <c r="Y362" s="26">
        <f t="shared" si="915"/>
        <v>3</v>
      </c>
      <c r="Z362" s="63"/>
      <c r="AA362" s="10"/>
      <c r="AB362" s="63"/>
      <c r="AC362" s="28">
        <f t="shared" si="796"/>
        <v>3</v>
      </c>
      <c r="AD362" s="28"/>
      <c r="AE362" s="28">
        <f t="shared" si="797"/>
        <v>0</v>
      </c>
      <c r="AF362" s="28"/>
      <c r="AG362" s="28">
        <f t="shared" si="798"/>
        <v>3</v>
      </c>
      <c r="AH362" s="29"/>
      <c r="AI362" s="30"/>
      <c r="AJ362" s="28"/>
      <c r="AK362" s="28" t="str">
        <f t="shared" si="799"/>
        <v/>
      </c>
      <c r="AL362" s="28"/>
      <c r="AM362" s="28" t="str">
        <f t="shared" si="800"/>
        <v/>
      </c>
      <c r="AN362" s="28"/>
      <c r="AO362" s="28" t="str">
        <f t="shared" si="801"/>
        <v/>
      </c>
      <c r="AP362" s="29"/>
      <c r="AQ362" s="30"/>
      <c r="AR362" s="28"/>
      <c r="AS362" s="28" t="str">
        <f t="shared" si="802"/>
        <v/>
      </c>
      <c r="AT362" s="28"/>
      <c r="AU362" s="28" t="str">
        <f t="shared" si="803"/>
        <v/>
      </c>
      <c r="AV362" s="28"/>
      <c r="AW362" s="28" t="str">
        <f t="shared" si="804"/>
        <v/>
      </c>
      <c r="AX362" s="29"/>
      <c r="AY362" s="30"/>
      <c r="AZ362" s="28"/>
      <c r="BA362" s="28" t="str">
        <f t="shared" si="805"/>
        <v/>
      </c>
      <c r="BB362" s="28"/>
      <c r="BC362" s="28" t="str">
        <f t="shared" si="806"/>
        <v/>
      </c>
      <c r="BD362" s="28"/>
      <c r="BE362" s="28" t="str">
        <f t="shared" si="807"/>
        <v/>
      </c>
      <c r="BF362" s="29"/>
      <c r="BG362" s="30"/>
      <c r="BH362" s="26"/>
      <c r="BI362" s="28" t="str">
        <f t="shared" si="808"/>
        <v/>
      </c>
      <c r="BJ362" s="28"/>
      <c r="BK362" s="28" t="str">
        <f t="shared" si="809"/>
        <v/>
      </c>
      <c r="BL362" s="28"/>
      <c r="BM362" s="28" t="str">
        <f t="shared" si="810"/>
        <v/>
      </c>
      <c r="BN362" s="29"/>
      <c r="BO362" s="30"/>
      <c r="BP362" s="26"/>
      <c r="BQ362" s="28" t="str">
        <f t="shared" si="811"/>
        <v/>
      </c>
      <c r="BR362" s="28"/>
      <c r="BS362" s="28" t="str">
        <f t="shared" si="812"/>
        <v/>
      </c>
      <c r="BT362" s="28"/>
      <c r="BU362" s="28" t="str">
        <f t="shared" si="813"/>
        <v/>
      </c>
      <c r="BV362" s="29"/>
      <c r="BW362" s="30"/>
      <c r="BX362" s="31"/>
      <c r="BY362" s="28" t="str">
        <f t="shared" si="814"/>
        <v/>
      </c>
      <c r="BZ362" s="28"/>
      <c r="CA362" s="28" t="str">
        <f t="shared" si="815"/>
        <v/>
      </c>
      <c r="CB362" s="28"/>
      <c r="CC362" s="28" t="str">
        <f t="shared" si="816"/>
        <v/>
      </c>
      <c r="CD362" s="29"/>
      <c r="CE362" s="25"/>
      <c r="CF362" s="25"/>
      <c r="CG362" s="28" t="str">
        <f t="shared" si="817"/>
        <v/>
      </c>
      <c r="CH362" s="28"/>
      <c r="CI362" s="28" t="str">
        <f t="shared" si="818"/>
        <v/>
      </c>
      <c r="CJ362" s="28"/>
      <c r="CK362" s="28" t="str">
        <f t="shared" si="819"/>
        <v/>
      </c>
      <c r="CL362" s="29"/>
    </row>
    <row r="363" spans="1:90" s="238" customFormat="1" ht="27" customHeight="1" x14ac:dyDescent="0.25">
      <c r="A363" s="1"/>
      <c r="B363" s="2"/>
      <c r="C363" s="4" t="str">
        <f t="shared" si="896"/>
        <v>10 - LA RESTAURATION TRADITIONNELLE DU SITE (si existante)</v>
      </c>
      <c r="D363" s="99" t="str">
        <f>J$363</f>
        <v>La prise de commande</v>
      </c>
      <c r="E363" s="2"/>
      <c r="F363" s="2"/>
      <c r="G363" s="20"/>
      <c r="H363" s="87"/>
      <c r="I363" s="67" t="str">
        <f>IF(G363&lt;&gt;"",MAX(I$1:I362)+1,"")</f>
        <v/>
      </c>
      <c r="J363" s="71" t="s">
        <v>414</v>
      </c>
      <c r="K363" s="91"/>
      <c r="L363" s="319"/>
      <c r="M363" s="375"/>
      <c r="N363" s="89"/>
      <c r="O363" s="65"/>
      <c r="P363" s="355"/>
      <c r="Q363" s="64"/>
      <c r="R363" s="41"/>
      <c r="S363" s="61"/>
      <c r="T363" s="61"/>
      <c r="U363" s="61"/>
      <c r="V363" s="61"/>
      <c r="W363" s="61"/>
      <c r="X363" s="61"/>
      <c r="Y363" s="61"/>
      <c r="Z363" s="61"/>
      <c r="AA363" s="62"/>
      <c r="AB363" s="61"/>
      <c r="AC363" s="39" t="str">
        <f t="shared" si="796"/>
        <v/>
      </c>
      <c r="AD363" s="39"/>
      <c r="AE363" s="39" t="str">
        <f t="shared" si="797"/>
        <v/>
      </c>
      <c r="AF363" s="39"/>
      <c r="AG363" s="39" t="str">
        <f t="shared" si="798"/>
        <v/>
      </c>
      <c r="AH363" s="37"/>
      <c r="AI363" s="38"/>
      <c r="AJ363" s="39"/>
      <c r="AK363" s="39" t="str">
        <f t="shared" si="799"/>
        <v/>
      </c>
      <c r="AL363" s="39"/>
      <c r="AM363" s="39" t="str">
        <f t="shared" si="800"/>
        <v/>
      </c>
      <c r="AN363" s="39"/>
      <c r="AO363" s="39" t="str">
        <f t="shared" si="801"/>
        <v/>
      </c>
      <c r="AP363" s="37"/>
      <c r="AQ363" s="38"/>
      <c r="AR363" s="39"/>
      <c r="AS363" s="39" t="str">
        <f t="shared" si="802"/>
        <v/>
      </c>
      <c r="AT363" s="39"/>
      <c r="AU363" s="39" t="str">
        <f t="shared" si="803"/>
        <v/>
      </c>
      <c r="AV363" s="39"/>
      <c r="AW363" s="39" t="str">
        <f t="shared" si="804"/>
        <v/>
      </c>
      <c r="AX363" s="37"/>
      <c r="AY363" s="38"/>
      <c r="AZ363" s="39"/>
      <c r="BA363" s="39" t="str">
        <f t="shared" si="805"/>
        <v/>
      </c>
      <c r="BB363" s="39"/>
      <c r="BC363" s="39" t="str">
        <f t="shared" si="806"/>
        <v/>
      </c>
      <c r="BD363" s="39"/>
      <c r="BE363" s="39" t="str">
        <f t="shared" si="807"/>
        <v/>
      </c>
      <c r="BF363" s="37"/>
      <c r="BG363" s="38"/>
      <c r="BH363" s="34"/>
      <c r="BI363" s="39" t="str">
        <f t="shared" si="808"/>
        <v/>
      </c>
      <c r="BJ363" s="39"/>
      <c r="BK363" s="39" t="str">
        <f t="shared" si="809"/>
        <v/>
      </c>
      <c r="BL363" s="39"/>
      <c r="BM363" s="39" t="str">
        <f t="shared" si="810"/>
        <v/>
      </c>
      <c r="BN363" s="37"/>
      <c r="BO363" s="38"/>
      <c r="BP363" s="34"/>
      <c r="BQ363" s="39" t="str">
        <f t="shared" si="811"/>
        <v/>
      </c>
      <c r="BR363" s="39"/>
      <c r="BS363" s="39" t="str">
        <f t="shared" si="812"/>
        <v/>
      </c>
      <c r="BT363" s="39"/>
      <c r="BU363" s="39" t="str">
        <f t="shared" si="813"/>
        <v/>
      </c>
      <c r="BV363" s="37"/>
      <c r="BW363" s="38"/>
      <c r="BX363" s="40"/>
      <c r="BY363" s="39" t="str">
        <f t="shared" si="814"/>
        <v/>
      </c>
      <c r="BZ363" s="39"/>
      <c r="CA363" s="39" t="str">
        <f t="shared" si="815"/>
        <v/>
      </c>
      <c r="CB363" s="39"/>
      <c r="CC363" s="39" t="str">
        <f t="shared" si="816"/>
        <v/>
      </c>
      <c r="CD363" s="37"/>
      <c r="CE363" s="41"/>
      <c r="CF363" s="41"/>
      <c r="CG363" s="39" t="str">
        <f t="shared" si="817"/>
        <v/>
      </c>
      <c r="CH363" s="39"/>
      <c r="CI363" s="39" t="str">
        <f t="shared" si="818"/>
        <v/>
      </c>
      <c r="CJ363" s="39"/>
      <c r="CK363" s="39" t="str">
        <f t="shared" si="819"/>
        <v/>
      </c>
      <c r="CL363" s="37"/>
    </row>
    <row r="364" spans="1:90" ht="86.25" customHeight="1" x14ac:dyDescent="0.25">
      <c r="A364" s="1"/>
      <c r="B364" s="20" t="s">
        <v>28</v>
      </c>
      <c r="C364" s="4" t="str">
        <f t="shared" si="896"/>
        <v>10 - LA RESTAURATION TRADITIONNELLE DU SITE (si existante)</v>
      </c>
      <c r="D364" s="99" t="str">
        <f>J$363</f>
        <v>La prise de commande</v>
      </c>
      <c r="E364" s="2"/>
      <c r="F364" s="2"/>
      <c r="G364" s="20">
        <f>IF(H364="Information et Communication",1,IF(H364="Savoir-faire Savoir-être",2,IF(H364="Confort et hygiène",3,IF(H364="Qualité de la prestation",5,IF(H364="Développement Durable",4)))))</f>
        <v>2</v>
      </c>
      <c r="H364" s="87" t="s">
        <v>75</v>
      </c>
      <c r="I364" s="23">
        <f>IF(G364&lt;&gt;"",MAX(I$1:I363)+1,"")</f>
        <v>299</v>
      </c>
      <c r="J364" s="233" t="s">
        <v>415</v>
      </c>
      <c r="K364" s="269">
        <v>3</v>
      </c>
      <c r="L364" s="270" t="str">
        <f>IF('RESULTAT GLOBAL'!D$26="NON","Non Mesuré","Très Satisfaisant")</f>
        <v>Très Satisfaisant</v>
      </c>
      <c r="M364" s="275" t="str">
        <f>IF('RESULTAT GLOBAL'!D$26="NON","Absence de restauration","")</f>
        <v/>
      </c>
      <c r="N364" s="289"/>
      <c r="O364" s="326" t="s">
        <v>416</v>
      </c>
      <c r="P364" s="348" t="s">
        <v>37</v>
      </c>
      <c r="Q364" s="90"/>
      <c r="R364" s="7"/>
      <c r="S364" s="26">
        <f t="shared" ref="S364" si="916">K364</f>
        <v>3</v>
      </c>
      <c r="T364" s="26">
        <f>IF(L364="Très Satisfaisant",1,IF(L364="Satisfaisant",0.75,IF(L364="Insatisfaisant",0.25,IF(L364="Très Insatisfaisant",0,IF(L364="Non Mesuré","",0)))))</f>
        <v>1</v>
      </c>
      <c r="U364" s="26">
        <f t="shared" ref="U364" si="917">IF(L364&lt;&gt;"Non Mesuré",S364*T364,"")</f>
        <v>3</v>
      </c>
      <c r="V364" s="26"/>
      <c r="W364" s="26">
        <f t="shared" ref="W364" si="918">IF(L364="Non Mesuré",S364,0)</f>
        <v>0</v>
      </c>
      <c r="X364" s="26"/>
      <c r="Y364" s="26">
        <f t="shared" ref="Y364" si="919">S364-W364</f>
        <v>3</v>
      </c>
      <c r="Z364" s="62"/>
      <c r="AA364" s="60"/>
      <c r="AB364" s="86"/>
      <c r="AC364" s="28" t="str">
        <f t="shared" si="796"/>
        <v/>
      </c>
      <c r="AD364" s="28"/>
      <c r="AE364" s="28" t="str">
        <f t="shared" si="797"/>
        <v/>
      </c>
      <c r="AF364" s="28"/>
      <c r="AG364" s="28" t="str">
        <f t="shared" si="798"/>
        <v/>
      </c>
      <c r="AH364" s="29"/>
      <c r="AI364" s="30"/>
      <c r="AJ364" s="28"/>
      <c r="AK364" s="28">
        <f t="shared" si="799"/>
        <v>3</v>
      </c>
      <c r="AL364" s="28"/>
      <c r="AM364" s="28">
        <f t="shared" si="800"/>
        <v>0</v>
      </c>
      <c r="AN364" s="28"/>
      <c r="AO364" s="28">
        <f t="shared" si="801"/>
        <v>3</v>
      </c>
      <c r="AP364" s="29"/>
      <c r="AQ364" s="30"/>
      <c r="AR364" s="28"/>
      <c r="AS364" s="28" t="str">
        <f t="shared" si="802"/>
        <v/>
      </c>
      <c r="AT364" s="28"/>
      <c r="AU364" s="28" t="str">
        <f t="shared" si="803"/>
        <v/>
      </c>
      <c r="AV364" s="28"/>
      <c r="AW364" s="28" t="str">
        <f t="shared" si="804"/>
        <v/>
      </c>
      <c r="AX364" s="29"/>
      <c r="AY364" s="30"/>
      <c r="AZ364" s="28"/>
      <c r="BA364" s="28" t="str">
        <f t="shared" si="805"/>
        <v/>
      </c>
      <c r="BB364" s="28"/>
      <c r="BC364" s="28" t="str">
        <f t="shared" si="806"/>
        <v/>
      </c>
      <c r="BD364" s="28"/>
      <c r="BE364" s="28" t="str">
        <f t="shared" si="807"/>
        <v/>
      </c>
      <c r="BF364" s="29"/>
      <c r="BG364" s="30"/>
      <c r="BH364" s="26"/>
      <c r="BI364" s="28" t="str">
        <f t="shared" si="808"/>
        <v/>
      </c>
      <c r="BJ364" s="28"/>
      <c r="BK364" s="28" t="str">
        <f t="shared" si="809"/>
        <v/>
      </c>
      <c r="BL364" s="28"/>
      <c r="BM364" s="28" t="str">
        <f t="shared" si="810"/>
        <v/>
      </c>
      <c r="BN364" s="29"/>
      <c r="BO364" s="30"/>
      <c r="BP364" s="26"/>
      <c r="BQ364" s="28" t="str">
        <f t="shared" si="811"/>
        <v/>
      </c>
      <c r="BR364" s="28"/>
      <c r="BS364" s="28" t="str">
        <f t="shared" si="812"/>
        <v/>
      </c>
      <c r="BT364" s="28"/>
      <c r="BU364" s="28" t="str">
        <f t="shared" si="813"/>
        <v/>
      </c>
      <c r="BV364" s="29"/>
      <c r="BW364" s="30"/>
      <c r="BX364" s="31"/>
      <c r="BY364" s="28" t="str">
        <f t="shared" si="814"/>
        <v/>
      </c>
      <c r="BZ364" s="28"/>
      <c r="CA364" s="28" t="str">
        <f t="shared" si="815"/>
        <v/>
      </c>
      <c r="CB364" s="28"/>
      <c r="CC364" s="28" t="str">
        <f t="shared" si="816"/>
        <v/>
      </c>
      <c r="CD364" s="29"/>
      <c r="CE364" s="25"/>
      <c r="CF364" s="25"/>
      <c r="CG364" s="28" t="str">
        <f t="shared" si="817"/>
        <v/>
      </c>
      <c r="CH364" s="28"/>
      <c r="CI364" s="28" t="str">
        <f t="shared" si="818"/>
        <v/>
      </c>
      <c r="CJ364" s="28"/>
      <c r="CK364" s="28" t="str">
        <f t="shared" si="819"/>
        <v/>
      </c>
      <c r="CL364" s="29"/>
    </row>
    <row r="365" spans="1:90" s="238" customFormat="1" ht="27" customHeight="1" x14ac:dyDescent="0.25">
      <c r="A365" s="1"/>
      <c r="B365" s="2"/>
      <c r="C365" s="4" t="str">
        <f t="shared" si="896"/>
        <v>10 - LA RESTAURATION TRADITIONNELLE DU SITE (si existante)</v>
      </c>
      <c r="D365" s="99" t="str">
        <f t="shared" ref="D365:D370" si="920">J$365</f>
        <v>Le service du client au restaurant</v>
      </c>
      <c r="E365" s="2"/>
      <c r="F365" s="2"/>
      <c r="G365" s="20"/>
      <c r="H365" s="87"/>
      <c r="I365" s="67" t="str">
        <f>IF(G365&lt;&gt;"",MAX(I$1:I364)+1,"")</f>
        <v/>
      </c>
      <c r="J365" s="71" t="s">
        <v>417</v>
      </c>
      <c r="K365" s="91"/>
      <c r="L365" s="319"/>
      <c r="M365" s="375"/>
      <c r="N365" s="89"/>
      <c r="O365" s="65"/>
      <c r="P365" s="354"/>
      <c r="Q365" s="64"/>
      <c r="R365" s="41"/>
      <c r="S365" s="61"/>
      <c r="T365" s="61"/>
      <c r="U365" s="61"/>
      <c r="V365" s="62"/>
      <c r="W365" s="61"/>
      <c r="X365" s="62"/>
      <c r="Y365" s="61"/>
      <c r="Z365" s="62"/>
      <c r="AA365" s="62"/>
      <c r="AB365" s="61"/>
      <c r="AC365" s="39" t="str">
        <f t="shared" si="796"/>
        <v/>
      </c>
      <c r="AD365" s="39"/>
      <c r="AE365" s="39" t="str">
        <f t="shared" si="797"/>
        <v/>
      </c>
      <c r="AF365" s="39"/>
      <c r="AG365" s="39" t="str">
        <f t="shared" si="798"/>
        <v/>
      </c>
      <c r="AH365" s="37"/>
      <c r="AI365" s="38"/>
      <c r="AJ365" s="39"/>
      <c r="AK365" s="39" t="str">
        <f t="shared" si="799"/>
        <v/>
      </c>
      <c r="AL365" s="39"/>
      <c r="AM365" s="39" t="str">
        <f t="shared" si="800"/>
        <v/>
      </c>
      <c r="AN365" s="39"/>
      <c r="AO365" s="39" t="str">
        <f t="shared" si="801"/>
        <v/>
      </c>
      <c r="AP365" s="37"/>
      <c r="AQ365" s="38"/>
      <c r="AR365" s="39"/>
      <c r="AS365" s="39" t="str">
        <f t="shared" si="802"/>
        <v/>
      </c>
      <c r="AT365" s="39"/>
      <c r="AU365" s="39" t="str">
        <f t="shared" si="803"/>
        <v/>
      </c>
      <c r="AV365" s="39"/>
      <c r="AW365" s="39" t="str">
        <f t="shared" si="804"/>
        <v/>
      </c>
      <c r="AX365" s="37"/>
      <c r="AY365" s="38"/>
      <c r="AZ365" s="39"/>
      <c r="BA365" s="39" t="str">
        <f t="shared" si="805"/>
        <v/>
      </c>
      <c r="BB365" s="39"/>
      <c r="BC365" s="39" t="str">
        <f t="shared" si="806"/>
        <v/>
      </c>
      <c r="BD365" s="39"/>
      <c r="BE365" s="39" t="str">
        <f t="shared" si="807"/>
        <v/>
      </c>
      <c r="BF365" s="37"/>
      <c r="BG365" s="38"/>
      <c r="BH365" s="34"/>
      <c r="BI365" s="39" t="str">
        <f t="shared" si="808"/>
        <v/>
      </c>
      <c r="BJ365" s="39"/>
      <c r="BK365" s="39" t="str">
        <f t="shared" si="809"/>
        <v/>
      </c>
      <c r="BL365" s="39"/>
      <c r="BM365" s="39" t="str">
        <f t="shared" si="810"/>
        <v/>
      </c>
      <c r="BN365" s="37"/>
      <c r="BO365" s="38"/>
      <c r="BP365" s="34"/>
      <c r="BQ365" s="39" t="str">
        <f t="shared" si="811"/>
        <v/>
      </c>
      <c r="BR365" s="39"/>
      <c r="BS365" s="39" t="str">
        <f t="shared" si="812"/>
        <v/>
      </c>
      <c r="BT365" s="39"/>
      <c r="BU365" s="39" t="str">
        <f t="shared" si="813"/>
        <v/>
      </c>
      <c r="BV365" s="37"/>
      <c r="BW365" s="38"/>
      <c r="BX365" s="40"/>
      <c r="BY365" s="39" t="str">
        <f t="shared" si="814"/>
        <v/>
      </c>
      <c r="BZ365" s="39"/>
      <c r="CA365" s="39" t="str">
        <f t="shared" si="815"/>
        <v/>
      </c>
      <c r="CB365" s="39"/>
      <c r="CC365" s="39" t="str">
        <f t="shared" si="816"/>
        <v/>
      </c>
      <c r="CD365" s="37"/>
      <c r="CE365" s="41"/>
      <c r="CF365" s="41"/>
      <c r="CG365" s="39" t="str">
        <f t="shared" si="817"/>
        <v/>
      </c>
      <c r="CH365" s="39"/>
      <c r="CI365" s="39" t="str">
        <f t="shared" si="818"/>
        <v/>
      </c>
      <c r="CJ365" s="39"/>
      <c r="CK365" s="39" t="str">
        <f t="shared" si="819"/>
        <v/>
      </c>
      <c r="CL365" s="37"/>
    </row>
    <row r="366" spans="1:90" ht="49.5" customHeight="1" x14ac:dyDescent="0.25">
      <c r="A366" s="1"/>
      <c r="B366" s="20" t="s">
        <v>28</v>
      </c>
      <c r="C366" s="4" t="str">
        <f t="shared" si="896"/>
        <v>10 - LA RESTAURATION TRADITIONNELLE DU SITE (si existante)</v>
      </c>
      <c r="D366" s="99" t="str">
        <f t="shared" si="920"/>
        <v>Le service du client au restaurant</v>
      </c>
      <c r="E366" s="2"/>
      <c r="F366" s="2"/>
      <c r="G366" s="20">
        <f>IF(H366="Information et Communication",1,IF(H366="Savoir-faire Savoir-être",2,IF(H366="Confort et hygiène",3,IF(H366="Qualité de la prestation",5,IF(H366="Développement Durable",4)))))</f>
        <v>2</v>
      </c>
      <c r="H366" s="87" t="s">
        <v>75</v>
      </c>
      <c r="I366" s="23">
        <f>IF(G366&lt;&gt;"",MAX(I$1:I365)+1,"")</f>
        <v>300</v>
      </c>
      <c r="J366" s="242" t="s">
        <v>418</v>
      </c>
      <c r="K366" s="243">
        <v>3</v>
      </c>
      <c r="L366" s="244" t="str">
        <f>IF('RESULTAT GLOBAL'!D$26="NON","Non Mesuré","Très Satisfaisant")</f>
        <v>Très Satisfaisant</v>
      </c>
      <c r="M366" s="275" t="str">
        <f>IF('RESULTAT GLOBAL'!D$26="NON","Absence de restauration","")</f>
        <v/>
      </c>
      <c r="N366" s="283"/>
      <c r="O366" s="322" t="s">
        <v>419</v>
      </c>
      <c r="P366" s="348" t="s">
        <v>37</v>
      </c>
      <c r="Q366" s="90"/>
      <c r="R366" s="7"/>
      <c r="S366" s="26">
        <f t="shared" ref="S366:S367" si="921">K366</f>
        <v>3</v>
      </c>
      <c r="T366" s="26">
        <f t="shared" ref="T366:T367" si="922">IF(L366="Très Satisfaisant",1,IF(L366="Satisfaisant",0.75,IF(L366="Insatisfaisant",0.25,IF(L366="Très Insatisfaisant",0,IF(L366="Non Mesuré","",0)))))</f>
        <v>1</v>
      </c>
      <c r="U366" s="26">
        <f t="shared" ref="U366:U367" si="923">IF(L366&lt;&gt;"Non Mesuré",S366*T366,"")</f>
        <v>3</v>
      </c>
      <c r="V366" s="26"/>
      <c r="W366" s="26">
        <f t="shared" ref="W366:W367" si="924">IF(L366="Non Mesuré",S366,0)</f>
        <v>0</v>
      </c>
      <c r="X366" s="26"/>
      <c r="Y366" s="26">
        <f t="shared" ref="Y366:Y367" si="925">S366-W366</f>
        <v>3</v>
      </c>
      <c r="Z366" s="62"/>
      <c r="AA366" s="60"/>
      <c r="AB366" s="86"/>
      <c r="AC366" s="28" t="str">
        <f t="shared" si="796"/>
        <v/>
      </c>
      <c r="AD366" s="28"/>
      <c r="AE366" s="28" t="str">
        <f t="shared" si="797"/>
        <v/>
      </c>
      <c r="AF366" s="28"/>
      <c r="AG366" s="28" t="str">
        <f t="shared" si="798"/>
        <v/>
      </c>
      <c r="AH366" s="29"/>
      <c r="AI366" s="30"/>
      <c r="AJ366" s="28"/>
      <c r="AK366" s="28">
        <f t="shared" si="799"/>
        <v>3</v>
      </c>
      <c r="AL366" s="28"/>
      <c r="AM366" s="28">
        <f t="shared" si="800"/>
        <v>0</v>
      </c>
      <c r="AN366" s="28"/>
      <c r="AO366" s="28">
        <f t="shared" si="801"/>
        <v>3</v>
      </c>
      <c r="AP366" s="29"/>
      <c r="AQ366" s="30"/>
      <c r="AR366" s="28"/>
      <c r="AS366" s="28" t="str">
        <f t="shared" si="802"/>
        <v/>
      </c>
      <c r="AT366" s="28"/>
      <c r="AU366" s="28" t="str">
        <f t="shared" si="803"/>
        <v/>
      </c>
      <c r="AV366" s="28"/>
      <c r="AW366" s="28" t="str">
        <f t="shared" si="804"/>
        <v/>
      </c>
      <c r="AX366" s="29"/>
      <c r="AY366" s="30"/>
      <c r="AZ366" s="28"/>
      <c r="BA366" s="28" t="str">
        <f t="shared" si="805"/>
        <v/>
      </c>
      <c r="BB366" s="28"/>
      <c r="BC366" s="28" t="str">
        <f t="shared" si="806"/>
        <v/>
      </c>
      <c r="BD366" s="28"/>
      <c r="BE366" s="28" t="str">
        <f t="shared" si="807"/>
        <v/>
      </c>
      <c r="BF366" s="29"/>
      <c r="BG366" s="30"/>
      <c r="BH366" s="26"/>
      <c r="BI366" s="28" t="str">
        <f t="shared" si="808"/>
        <v/>
      </c>
      <c r="BJ366" s="28"/>
      <c r="BK366" s="28" t="str">
        <f t="shared" si="809"/>
        <v/>
      </c>
      <c r="BL366" s="28"/>
      <c r="BM366" s="28" t="str">
        <f t="shared" si="810"/>
        <v/>
      </c>
      <c r="BN366" s="29"/>
      <c r="BO366" s="30"/>
      <c r="BP366" s="26"/>
      <c r="BQ366" s="28" t="str">
        <f t="shared" si="811"/>
        <v/>
      </c>
      <c r="BR366" s="28"/>
      <c r="BS366" s="28" t="str">
        <f t="shared" si="812"/>
        <v/>
      </c>
      <c r="BT366" s="28"/>
      <c r="BU366" s="28" t="str">
        <f t="shared" si="813"/>
        <v/>
      </c>
      <c r="BV366" s="29"/>
      <c r="BW366" s="30"/>
      <c r="BX366" s="31"/>
      <c r="BY366" s="28" t="str">
        <f t="shared" si="814"/>
        <v/>
      </c>
      <c r="BZ366" s="28"/>
      <c r="CA366" s="28" t="str">
        <f t="shared" si="815"/>
        <v/>
      </c>
      <c r="CB366" s="28"/>
      <c r="CC366" s="28" t="str">
        <f t="shared" si="816"/>
        <v/>
      </c>
      <c r="CD366" s="29"/>
      <c r="CE366" s="25"/>
      <c r="CF366" s="25"/>
      <c r="CG366" s="28" t="str">
        <f t="shared" si="817"/>
        <v/>
      </c>
      <c r="CH366" s="28"/>
      <c r="CI366" s="28" t="str">
        <f t="shared" si="818"/>
        <v/>
      </c>
      <c r="CJ366" s="28"/>
      <c r="CK366" s="28" t="str">
        <f t="shared" si="819"/>
        <v/>
      </c>
      <c r="CL366" s="29"/>
    </row>
    <row r="367" spans="1:90" ht="64.5" customHeight="1" x14ac:dyDescent="0.25">
      <c r="A367" s="1"/>
      <c r="B367" s="20" t="s">
        <v>28</v>
      </c>
      <c r="C367" s="4" t="str">
        <f t="shared" si="896"/>
        <v>10 - LA RESTAURATION TRADITIONNELLE DU SITE (si existante)</v>
      </c>
      <c r="D367" s="99" t="str">
        <f t="shared" si="920"/>
        <v>Le service du client au restaurant</v>
      </c>
      <c r="E367" s="2"/>
      <c r="F367" s="2"/>
      <c r="G367" s="20">
        <f>IF(H367="Information et Communication",1,IF(H367="Savoir-faire Savoir-être",2,IF(H367="Confort et hygiène",3,IF(H367="Qualité de la prestation",5,IF(H367="Développement Durable",4)))))</f>
        <v>2</v>
      </c>
      <c r="H367" s="87" t="s">
        <v>75</v>
      </c>
      <c r="I367" s="23">
        <f>IF(G367&lt;&gt;"",MAX(I$1:I366)+1,"")</f>
        <v>301</v>
      </c>
      <c r="J367" s="287" t="s">
        <v>420</v>
      </c>
      <c r="K367" s="253">
        <v>9</v>
      </c>
      <c r="L367" s="254" t="str">
        <f>IF('RESULTAT GLOBAL'!D$26="NON","Non Mesuré","Très Satisfaisant")</f>
        <v>Très Satisfaisant</v>
      </c>
      <c r="M367" s="276"/>
      <c r="N367" s="288"/>
      <c r="O367" s="323" t="s">
        <v>748</v>
      </c>
      <c r="P367" s="348" t="s">
        <v>37</v>
      </c>
      <c r="Q367" s="90"/>
      <c r="R367" s="7"/>
      <c r="S367" s="26">
        <f t="shared" si="921"/>
        <v>9</v>
      </c>
      <c r="T367" s="26">
        <f t="shared" si="922"/>
        <v>1</v>
      </c>
      <c r="U367" s="26">
        <f t="shared" si="923"/>
        <v>9</v>
      </c>
      <c r="V367" s="26"/>
      <c r="W367" s="26">
        <f t="shared" si="924"/>
        <v>0</v>
      </c>
      <c r="X367" s="26"/>
      <c r="Y367" s="26">
        <f t="shared" si="925"/>
        <v>9</v>
      </c>
      <c r="Z367" s="62"/>
      <c r="AA367" s="60"/>
      <c r="AB367" s="86"/>
      <c r="AC367" s="28" t="str">
        <f t="shared" si="796"/>
        <v/>
      </c>
      <c r="AD367" s="28"/>
      <c r="AE367" s="28" t="str">
        <f t="shared" si="797"/>
        <v/>
      </c>
      <c r="AF367" s="28"/>
      <c r="AG367" s="28" t="str">
        <f t="shared" si="798"/>
        <v/>
      </c>
      <c r="AH367" s="29"/>
      <c r="AI367" s="30"/>
      <c r="AJ367" s="28"/>
      <c r="AK367" s="28">
        <f t="shared" si="799"/>
        <v>9</v>
      </c>
      <c r="AL367" s="28"/>
      <c r="AM367" s="28">
        <f t="shared" si="800"/>
        <v>0</v>
      </c>
      <c r="AN367" s="28"/>
      <c r="AO367" s="28">
        <f t="shared" si="801"/>
        <v>9</v>
      </c>
      <c r="AP367" s="29"/>
      <c r="AQ367" s="30"/>
      <c r="AR367" s="28"/>
      <c r="AS367" s="28" t="str">
        <f t="shared" si="802"/>
        <v/>
      </c>
      <c r="AT367" s="28"/>
      <c r="AU367" s="28" t="str">
        <f t="shared" si="803"/>
        <v/>
      </c>
      <c r="AV367" s="28"/>
      <c r="AW367" s="28" t="str">
        <f t="shared" si="804"/>
        <v/>
      </c>
      <c r="AX367" s="29"/>
      <c r="AY367" s="30"/>
      <c r="AZ367" s="28"/>
      <c r="BA367" s="28" t="str">
        <f t="shared" si="805"/>
        <v/>
      </c>
      <c r="BB367" s="28"/>
      <c r="BC367" s="28" t="str">
        <f t="shared" si="806"/>
        <v/>
      </c>
      <c r="BD367" s="28"/>
      <c r="BE367" s="28" t="str">
        <f t="shared" si="807"/>
        <v/>
      </c>
      <c r="BF367" s="29"/>
      <c r="BG367" s="30"/>
      <c r="BH367" s="26"/>
      <c r="BI367" s="28" t="str">
        <f t="shared" si="808"/>
        <v/>
      </c>
      <c r="BJ367" s="28"/>
      <c r="BK367" s="28" t="str">
        <f t="shared" si="809"/>
        <v/>
      </c>
      <c r="BL367" s="28"/>
      <c r="BM367" s="28" t="str">
        <f t="shared" si="810"/>
        <v/>
      </c>
      <c r="BN367" s="29"/>
      <c r="BO367" s="30"/>
      <c r="BP367" s="26"/>
      <c r="BQ367" s="28" t="str">
        <f t="shared" si="811"/>
        <v/>
      </c>
      <c r="BR367" s="28"/>
      <c r="BS367" s="28" t="str">
        <f t="shared" si="812"/>
        <v/>
      </c>
      <c r="BT367" s="28"/>
      <c r="BU367" s="28" t="str">
        <f t="shared" si="813"/>
        <v/>
      </c>
      <c r="BV367" s="29"/>
      <c r="BW367" s="30"/>
      <c r="BX367" s="31"/>
      <c r="BY367" s="28" t="str">
        <f t="shared" si="814"/>
        <v/>
      </c>
      <c r="BZ367" s="28"/>
      <c r="CA367" s="28" t="str">
        <f t="shared" si="815"/>
        <v/>
      </c>
      <c r="CB367" s="28"/>
      <c r="CC367" s="28" t="str">
        <f t="shared" si="816"/>
        <v/>
      </c>
      <c r="CD367" s="29"/>
      <c r="CE367" s="25"/>
      <c r="CF367" s="25"/>
      <c r="CG367" s="28" t="str">
        <f t="shared" si="817"/>
        <v/>
      </c>
      <c r="CH367" s="28"/>
      <c r="CI367" s="28" t="str">
        <f t="shared" si="818"/>
        <v/>
      </c>
      <c r="CJ367" s="28"/>
      <c r="CK367" s="28" t="str">
        <f t="shared" si="819"/>
        <v/>
      </c>
      <c r="CL367" s="29"/>
    </row>
    <row r="368" spans="1:90" ht="60.75" customHeight="1" x14ac:dyDescent="0.25">
      <c r="A368" s="1"/>
      <c r="B368" s="20" t="s">
        <v>28</v>
      </c>
      <c r="C368" s="4" t="str">
        <f t="shared" si="896"/>
        <v>10 - LA RESTAURATION TRADITIONNELLE DU SITE (si existante)</v>
      </c>
      <c r="D368" s="99" t="str">
        <f t="shared" si="920"/>
        <v>Le service du client au restaurant</v>
      </c>
      <c r="E368" s="2"/>
      <c r="F368" s="2"/>
      <c r="G368" s="20">
        <f>IF(H368="Information et Communication",1,IF(H368="Savoir-faire Savoir-être",2,IF(H368="Confort et hygiène",3,IF(H368="Qualité de la prestation",5,IF(H368="Développement Durable",4)))))</f>
        <v>2</v>
      </c>
      <c r="H368" s="87" t="s">
        <v>75</v>
      </c>
      <c r="I368" s="23">
        <f>IF(G368&lt;&gt;"",MAX(I$1:I367)+1,"")</f>
        <v>302</v>
      </c>
      <c r="J368" s="252" t="s">
        <v>421</v>
      </c>
      <c r="K368" s="253">
        <v>1</v>
      </c>
      <c r="L368" s="254" t="str">
        <f>IF('RESULTAT GLOBAL'!D$26="NON","Non Mesuré","OUI")</f>
        <v>OUI</v>
      </c>
      <c r="M368" s="276"/>
      <c r="N368" s="288"/>
      <c r="O368" s="325" t="s">
        <v>422</v>
      </c>
      <c r="P368" s="356" t="s">
        <v>391</v>
      </c>
      <c r="Q368" s="90"/>
      <c r="R368" s="7"/>
      <c r="S368" s="26">
        <f t="shared" ref="S368:S370" si="926">K368</f>
        <v>1</v>
      </c>
      <c r="T368" s="26">
        <f t="shared" ref="T368:T370" si="927">IF(L368="OUI",1,IF(L368="NON",0,IF(L368="Non Mesuré","",0)))</f>
        <v>1</v>
      </c>
      <c r="U368" s="26">
        <f t="shared" ref="U368:U370" si="928">IF(L368&lt;&gt;"Non Mesuré",S368*T368,"")</f>
        <v>1</v>
      </c>
      <c r="V368" s="26"/>
      <c r="W368" s="26">
        <f t="shared" ref="W368:W370" si="929">IF(L368="Non Mesuré",S368,0)</f>
        <v>0</v>
      </c>
      <c r="X368" s="26"/>
      <c r="Y368" s="26">
        <f t="shared" ref="Y368:Y370" si="930">S368-W368</f>
        <v>1</v>
      </c>
      <c r="Z368" s="62"/>
      <c r="AA368" s="60"/>
      <c r="AB368" s="86"/>
      <c r="AC368" s="28" t="str">
        <f t="shared" si="796"/>
        <v/>
      </c>
      <c r="AD368" s="28"/>
      <c r="AE368" s="28" t="str">
        <f t="shared" si="797"/>
        <v/>
      </c>
      <c r="AF368" s="28"/>
      <c r="AG368" s="28" t="str">
        <f t="shared" si="798"/>
        <v/>
      </c>
      <c r="AH368" s="29"/>
      <c r="AI368" s="30"/>
      <c r="AJ368" s="28"/>
      <c r="AK368" s="28">
        <f t="shared" si="799"/>
        <v>1</v>
      </c>
      <c r="AL368" s="28"/>
      <c r="AM368" s="28">
        <f t="shared" si="800"/>
        <v>0</v>
      </c>
      <c r="AN368" s="28"/>
      <c r="AO368" s="28">
        <f t="shared" si="801"/>
        <v>1</v>
      </c>
      <c r="AP368" s="29"/>
      <c r="AQ368" s="30"/>
      <c r="AR368" s="28"/>
      <c r="AS368" s="28" t="str">
        <f t="shared" si="802"/>
        <v/>
      </c>
      <c r="AT368" s="28"/>
      <c r="AU368" s="28" t="str">
        <f t="shared" si="803"/>
        <v/>
      </c>
      <c r="AV368" s="28"/>
      <c r="AW368" s="28" t="str">
        <f t="shared" si="804"/>
        <v/>
      </c>
      <c r="AX368" s="29"/>
      <c r="AY368" s="30"/>
      <c r="AZ368" s="28"/>
      <c r="BA368" s="28" t="str">
        <f t="shared" si="805"/>
        <v/>
      </c>
      <c r="BB368" s="28"/>
      <c r="BC368" s="28" t="str">
        <f t="shared" si="806"/>
        <v/>
      </c>
      <c r="BD368" s="28"/>
      <c r="BE368" s="28" t="str">
        <f t="shared" si="807"/>
        <v/>
      </c>
      <c r="BF368" s="29"/>
      <c r="BG368" s="30"/>
      <c r="BH368" s="26"/>
      <c r="BI368" s="28" t="str">
        <f t="shared" si="808"/>
        <v/>
      </c>
      <c r="BJ368" s="28"/>
      <c r="BK368" s="28" t="str">
        <f t="shared" si="809"/>
        <v/>
      </c>
      <c r="BL368" s="28"/>
      <c r="BM368" s="28" t="str">
        <f t="shared" si="810"/>
        <v/>
      </c>
      <c r="BN368" s="29"/>
      <c r="BO368" s="30"/>
      <c r="BP368" s="26"/>
      <c r="BQ368" s="28" t="str">
        <f t="shared" si="811"/>
        <v/>
      </c>
      <c r="BR368" s="28"/>
      <c r="BS368" s="28" t="str">
        <f t="shared" si="812"/>
        <v/>
      </c>
      <c r="BT368" s="28"/>
      <c r="BU368" s="28" t="str">
        <f t="shared" si="813"/>
        <v/>
      </c>
      <c r="BV368" s="29"/>
      <c r="BW368" s="30"/>
      <c r="BX368" s="31"/>
      <c r="BY368" s="28" t="str">
        <f t="shared" si="814"/>
        <v/>
      </c>
      <c r="BZ368" s="28"/>
      <c r="CA368" s="28" t="str">
        <f t="shared" si="815"/>
        <v/>
      </c>
      <c r="CB368" s="28"/>
      <c r="CC368" s="28" t="str">
        <f t="shared" si="816"/>
        <v/>
      </c>
      <c r="CD368" s="29"/>
      <c r="CE368" s="25"/>
      <c r="CF368" s="25"/>
      <c r="CG368" s="28" t="str">
        <f t="shared" si="817"/>
        <v/>
      </c>
      <c r="CH368" s="28"/>
      <c r="CI368" s="28" t="str">
        <f t="shared" si="818"/>
        <v/>
      </c>
      <c r="CJ368" s="28"/>
      <c r="CK368" s="28" t="str">
        <f t="shared" si="819"/>
        <v/>
      </c>
      <c r="CL368" s="29"/>
    </row>
    <row r="369" spans="1:90" ht="53.25" customHeight="1" x14ac:dyDescent="0.25">
      <c r="A369" s="1"/>
      <c r="B369" s="20" t="s">
        <v>28</v>
      </c>
      <c r="C369" s="4" t="str">
        <f t="shared" si="896"/>
        <v>10 - LA RESTAURATION TRADITIONNELLE DU SITE (si existante)</v>
      </c>
      <c r="D369" s="99" t="str">
        <f t="shared" si="920"/>
        <v>Le service du client au restaurant</v>
      </c>
      <c r="E369" s="2"/>
      <c r="F369" s="2"/>
      <c r="G369" s="20">
        <f>IF(H369="Information et Communication",1,IF(H369="Savoir-faire Savoir-être",2,IF(H369="Confort et hygiène",3,IF(H369="Qualité de la prestation",5,IF(H369="Développement Durable",4)))))</f>
        <v>2</v>
      </c>
      <c r="H369" s="87" t="s">
        <v>75</v>
      </c>
      <c r="I369" s="23">
        <f>IF(G369&lt;&gt;"",MAX(I$1:I368)+1,"")</f>
        <v>303</v>
      </c>
      <c r="J369" s="252" t="s">
        <v>423</v>
      </c>
      <c r="K369" s="253">
        <v>1</v>
      </c>
      <c r="L369" s="254" t="str">
        <f>IF('RESULTAT GLOBAL'!D$26="NON","Non Mesuré","OUI")</f>
        <v>OUI</v>
      </c>
      <c r="M369" s="276"/>
      <c r="N369" s="288"/>
      <c r="O369" s="325" t="s">
        <v>424</v>
      </c>
      <c r="P369" s="356" t="s">
        <v>391</v>
      </c>
      <c r="Q369" s="90"/>
      <c r="R369" s="7"/>
      <c r="S369" s="26">
        <f t="shared" si="926"/>
        <v>1</v>
      </c>
      <c r="T369" s="26">
        <f t="shared" si="927"/>
        <v>1</v>
      </c>
      <c r="U369" s="26">
        <f t="shared" si="928"/>
        <v>1</v>
      </c>
      <c r="V369" s="26"/>
      <c r="W369" s="26">
        <f t="shared" si="929"/>
        <v>0</v>
      </c>
      <c r="X369" s="26"/>
      <c r="Y369" s="26">
        <f t="shared" si="930"/>
        <v>1</v>
      </c>
      <c r="Z369" s="62"/>
      <c r="AA369" s="60"/>
      <c r="AB369" s="86"/>
      <c r="AC369" s="28" t="str">
        <f t="shared" si="796"/>
        <v/>
      </c>
      <c r="AD369" s="28"/>
      <c r="AE369" s="28" t="str">
        <f t="shared" si="797"/>
        <v/>
      </c>
      <c r="AF369" s="28"/>
      <c r="AG369" s="28" t="str">
        <f t="shared" si="798"/>
        <v/>
      </c>
      <c r="AH369" s="29"/>
      <c r="AI369" s="30"/>
      <c r="AJ369" s="28"/>
      <c r="AK369" s="28">
        <f t="shared" si="799"/>
        <v>1</v>
      </c>
      <c r="AL369" s="28"/>
      <c r="AM369" s="28">
        <f t="shared" si="800"/>
        <v>0</v>
      </c>
      <c r="AN369" s="28"/>
      <c r="AO369" s="28">
        <f t="shared" si="801"/>
        <v>1</v>
      </c>
      <c r="AP369" s="29"/>
      <c r="AQ369" s="30"/>
      <c r="AR369" s="28"/>
      <c r="AS369" s="28" t="str">
        <f t="shared" si="802"/>
        <v/>
      </c>
      <c r="AT369" s="28"/>
      <c r="AU369" s="28" t="str">
        <f t="shared" si="803"/>
        <v/>
      </c>
      <c r="AV369" s="28"/>
      <c r="AW369" s="28" t="str">
        <f t="shared" si="804"/>
        <v/>
      </c>
      <c r="AX369" s="29"/>
      <c r="AY369" s="30"/>
      <c r="AZ369" s="28"/>
      <c r="BA369" s="28" t="str">
        <f t="shared" si="805"/>
        <v/>
      </c>
      <c r="BB369" s="28"/>
      <c r="BC369" s="28" t="str">
        <f t="shared" si="806"/>
        <v/>
      </c>
      <c r="BD369" s="28"/>
      <c r="BE369" s="28" t="str">
        <f t="shared" si="807"/>
        <v/>
      </c>
      <c r="BF369" s="29"/>
      <c r="BG369" s="30"/>
      <c r="BH369" s="26"/>
      <c r="BI369" s="28" t="str">
        <f t="shared" si="808"/>
        <v/>
      </c>
      <c r="BJ369" s="28"/>
      <c r="BK369" s="28" t="str">
        <f t="shared" si="809"/>
        <v/>
      </c>
      <c r="BL369" s="28"/>
      <c r="BM369" s="28" t="str">
        <f t="shared" si="810"/>
        <v/>
      </c>
      <c r="BN369" s="29"/>
      <c r="BO369" s="30"/>
      <c r="BP369" s="26"/>
      <c r="BQ369" s="28" t="str">
        <f t="shared" si="811"/>
        <v/>
      </c>
      <c r="BR369" s="28"/>
      <c r="BS369" s="28" t="str">
        <f t="shared" si="812"/>
        <v/>
      </c>
      <c r="BT369" s="28"/>
      <c r="BU369" s="28" t="str">
        <f t="shared" si="813"/>
        <v/>
      </c>
      <c r="BV369" s="29"/>
      <c r="BW369" s="30"/>
      <c r="BX369" s="31"/>
      <c r="BY369" s="28" t="str">
        <f t="shared" si="814"/>
        <v/>
      </c>
      <c r="BZ369" s="28"/>
      <c r="CA369" s="28" t="str">
        <f t="shared" si="815"/>
        <v/>
      </c>
      <c r="CB369" s="28"/>
      <c r="CC369" s="28" t="str">
        <f t="shared" si="816"/>
        <v/>
      </c>
      <c r="CD369" s="29"/>
      <c r="CE369" s="25"/>
      <c r="CF369" s="25"/>
      <c r="CG369" s="28" t="str">
        <f t="shared" si="817"/>
        <v/>
      </c>
      <c r="CH369" s="28"/>
      <c r="CI369" s="28" t="str">
        <f t="shared" si="818"/>
        <v/>
      </c>
      <c r="CJ369" s="28"/>
      <c r="CK369" s="28" t="str">
        <f t="shared" si="819"/>
        <v/>
      </c>
      <c r="CL369" s="29"/>
    </row>
    <row r="370" spans="1:90" ht="75" customHeight="1" x14ac:dyDescent="0.25">
      <c r="A370" s="1"/>
      <c r="B370" s="20" t="s">
        <v>28</v>
      </c>
      <c r="C370" s="4" t="str">
        <f t="shared" si="896"/>
        <v>10 - LA RESTAURATION TRADITIONNELLE DU SITE (si existante)</v>
      </c>
      <c r="D370" s="99" t="str">
        <f t="shared" si="920"/>
        <v>Le service du client au restaurant</v>
      </c>
      <c r="E370" s="2"/>
      <c r="F370" s="2"/>
      <c r="G370" s="20">
        <f>IF(H370="Information et Communication",1,IF(H370="Savoir-faire Savoir-être",2,IF(H370="Confort et hygiène",3,IF(H370="Qualité de la prestation",5,IF(H370="Développement Durable",4)))))</f>
        <v>2</v>
      </c>
      <c r="H370" s="87" t="s">
        <v>75</v>
      </c>
      <c r="I370" s="23">
        <f>IF(G370&lt;&gt;"",MAX(I$1:I369)+1,"")</f>
        <v>304</v>
      </c>
      <c r="J370" s="247" t="s">
        <v>425</v>
      </c>
      <c r="K370" s="248">
        <v>3</v>
      </c>
      <c r="L370" s="249" t="str">
        <f>IF('RESULTAT GLOBAL'!D$26="NON","Non Mesuré","OUI")</f>
        <v>OUI</v>
      </c>
      <c r="M370" s="280"/>
      <c r="N370" s="284"/>
      <c r="O370" s="247" t="s">
        <v>426</v>
      </c>
      <c r="P370" s="348" t="s">
        <v>37</v>
      </c>
      <c r="Q370" s="90"/>
      <c r="R370" s="7"/>
      <c r="S370" s="26">
        <f t="shared" si="926"/>
        <v>3</v>
      </c>
      <c r="T370" s="26">
        <f t="shared" si="927"/>
        <v>1</v>
      </c>
      <c r="U370" s="26">
        <f t="shared" si="928"/>
        <v>3</v>
      </c>
      <c r="V370" s="26"/>
      <c r="W370" s="26">
        <f t="shared" si="929"/>
        <v>0</v>
      </c>
      <c r="X370" s="26"/>
      <c r="Y370" s="26">
        <f t="shared" si="930"/>
        <v>3</v>
      </c>
      <c r="Z370" s="62"/>
      <c r="AA370" s="60"/>
      <c r="AB370" s="86"/>
      <c r="AC370" s="28" t="str">
        <f t="shared" si="796"/>
        <v/>
      </c>
      <c r="AD370" s="28"/>
      <c r="AE370" s="28" t="str">
        <f t="shared" si="797"/>
        <v/>
      </c>
      <c r="AF370" s="28"/>
      <c r="AG370" s="28" t="str">
        <f t="shared" si="798"/>
        <v/>
      </c>
      <c r="AH370" s="29"/>
      <c r="AI370" s="30"/>
      <c r="AJ370" s="28"/>
      <c r="AK370" s="28">
        <f t="shared" si="799"/>
        <v>3</v>
      </c>
      <c r="AL370" s="28"/>
      <c r="AM370" s="28">
        <f t="shared" si="800"/>
        <v>0</v>
      </c>
      <c r="AN370" s="28"/>
      <c r="AO370" s="28">
        <f t="shared" si="801"/>
        <v>3</v>
      </c>
      <c r="AP370" s="29"/>
      <c r="AQ370" s="30"/>
      <c r="AR370" s="28"/>
      <c r="AS370" s="28" t="str">
        <f t="shared" si="802"/>
        <v/>
      </c>
      <c r="AT370" s="28"/>
      <c r="AU370" s="28" t="str">
        <f t="shared" si="803"/>
        <v/>
      </c>
      <c r="AV370" s="28"/>
      <c r="AW370" s="28" t="str">
        <f t="shared" si="804"/>
        <v/>
      </c>
      <c r="AX370" s="29"/>
      <c r="AY370" s="30"/>
      <c r="AZ370" s="28"/>
      <c r="BA370" s="28" t="str">
        <f t="shared" si="805"/>
        <v/>
      </c>
      <c r="BB370" s="28"/>
      <c r="BC370" s="28" t="str">
        <f t="shared" si="806"/>
        <v/>
      </c>
      <c r="BD370" s="28"/>
      <c r="BE370" s="28" t="str">
        <f t="shared" si="807"/>
        <v/>
      </c>
      <c r="BF370" s="29"/>
      <c r="BG370" s="30"/>
      <c r="BH370" s="26"/>
      <c r="BI370" s="28" t="str">
        <f t="shared" si="808"/>
        <v/>
      </c>
      <c r="BJ370" s="28"/>
      <c r="BK370" s="28" t="str">
        <f t="shared" si="809"/>
        <v/>
      </c>
      <c r="BL370" s="28"/>
      <c r="BM370" s="28" t="str">
        <f t="shared" si="810"/>
        <v/>
      </c>
      <c r="BN370" s="29"/>
      <c r="BO370" s="30"/>
      <c r="BP370" s="26"/>
      <c r="BQ370" s="28" t="str">
        <f t="shared" si="811"/>
        <v/>
      </c>
      <c r="BR370" s="28"/>
      <c r="BS370" s="28" t="str">
        <f t="shared" si="812"/>
        <v/>
      </c>
      <c r="BT370" s="28"/>
      <c r="BU370" s="28" t="str">
        <f t="shared" si="813"/>
        <v/>
      </c>
      <c r="BV370" s="29"/>
      <c r="BW370" s="30"/>
      <c r="BX370" s="31"/>
      <c r="BY370" s="28" t="str">
        <f t="shared" si="814"/>
        <v/>
      </c>
      <c r="BZ370" s="28"/>
      <c r="CA370" s="28" t="str">
        <f t="shared" si="815"/>
        <v/>
      </c>
      <c r="CB370" s="28"/>
      <c r="CC370" s="28" t="str">
        <f t="shared" si="816"/>
        <v/>
      </c>
      <c r="CD370" s="29"/>
      <c r="CE370" s="25"/>
      <c r="CF370" s="25"/>
      <c r="CG370" s="28" t="str">
        <f t="shared" si="817"/>
        <v/>
      </c>
      <c r="CH370" s="28"/>
      <c r="CI370" s="28" t="str">
        <f t="shared" si="818"/>
        <v/>
      </c>
      <c r="CJ370" s="28"/>
      <c r="CK370" s="28" t="str">
        <f t="shared" si="819"/>
        <v/>
      </c>
      <c r="CL370" s="29"/>
    </row>
    <row r="371" spans="1:90" s="238" customFormat="1" ht="27" customHeight="1" x14ac:dyDescent="0.25">
      <c r="A371" s="1"/>
      <c r="B371" s="2"/>
      <c r="C371" s="4" t="str">
        <f t="shared" si="896"/>
        <v>10 - LA RESTAURATION TRADITIONNELLE DU SITE (si existante)</v>
      </c>
      <c r="D371" s="99" t="str">
        <f t="shared" ref="D371:D377" si="931">J$371</f>
        <v>La salle de restaurant et la mise en place de la table</v>
      </c>
      <c r="E371" s="2"/>
      <c r="F371" s="2"/>
      <c r="G371" s="20"/>
      <c r="H371" s="87"/>
      <c r="I371" s="67" t="str">
        <f>IF(G371&lt;&gt;"",MAX(I$1:I370)+1,"")</f>
        <v/>
      </c>
      <c r="J371" s="71" t="s">
        <v>427</v>
      </c>
      <c r="K371" s="91"/>
      <c r="L371" s="319"/>
      <c r="M371" s="375"/>
      <c r="N371" s="89"/>
      <c r="O371" s="65"/>
      <c r="P371" s="354"/>
      <c r="Q371" s="64"/>
      <c r="R371" s="41"/>
      <c r="S371" s="61"/>
      <c r="T371" s="61"/>
      <c r="U371" s="61"/>
      <c r="V371" s="62"/>
      <c r="W371" s="61"/>
      <c r="X371" s="62"/>
      <c r="Y371" s="61"/>
      <c r="Z371" s="62"/>
      <c r="AA371" s="62"/>
      <c r="AB371" s="61"/>
      <c r="AC371" s="39" t="str">
        <f t="shared" si="796"/>
        <v/>
      </c>
      <c r="AD371" s="39"/>
      <c r="AE371" s="39" t="str">
        <f t="shared" si="797"/>
        <v/>
      </c>
      <c r="AF371" s="39"/>
      <c r="AG371" s="39" t="str">
        <f t="shared" si="798"/>
        <v/>
      </c>
      <c r="AH371" s="37"/>
      <c r="AI371" s="38"/>
      <c r="AJ371" s="39"/>
      <c r="AK371" s="39" t="str">
        <f t="shared" si="799"/>
        <v/>
      </c>
      <c r="AL371" s="39"/>
      <c r="AM371" s="39" t="str">
        <f t="shared" si="800"/>
        <v/>
      </c>
      <c r="AN371" s="39"/>
      <c r="AO371" s="39" t="str">
        <f t="shared" si="801"/>
        <v/>
      </c>
      <c r="AP371" s="37"/>
      <c r="AQ371" s="38"/>
      <c r="AR371" s="39"/>
      <c r="AS371" s="39" t="str">
        <f t="shared" si="802"/>
        <v/>
      </c>
      <c r="AT371" s="39"/>
      <c r="AU371" s="39" t="str">
        <f t="shared" si="803"/>
        <v/>
      </c>
      <c r="AV371" s="39"/>
      <c r="AW371" s="39" t="str">
        <f t="shared" si="804"/>
        <v/>
      </c>
      <c r="AX371" s="37"/>
      <c r="AY371" s="38"/>
      <c r="AZ371" s="39"/>
      <c r="BA371" s="39" t="str">
        <f t="shared" si="805"/>
        <v/>
      </c>
      <c r="BB371" s="39"/>
      <c r="BC371" s="39" t="str">
        <f t="shared" si="806"/>
        <v/>
      </c>
      <c r="BD371" s="39"/>
      <c r="BE371" s="39" t="str">
        <f t="shared" si="807"/>
        <v/>
      </c>
      <c r="BF371" s="37"/>
      <c r="BG371" s="38"/>
      <c r="BH371" s="34"/>
      <c r="BI371" s="39" t="str">
        <f t="shared" si="808"/>
        <v/>
      </c>
      <c r="BJ371" s="39"/>
      <c r="BK371" s="39" t="str">
        <f t="shared" si="809"/>
        <v/>
      </c>
      <c r="BL371" s="39"/>
      <c r="BM371" s="39" t="str">
        <f t="shared" si="810"/>
        <v/>
      </c>
      <c r="BN371" s="37"/>
      <c r="BO371" s="38"/>
      <c r="BP371" s="34"/>
      <c r="BQ371" s="39" t="str">
        <f t="shared" si="811"/>
        <v/>
      </c>
      <c r="BR371" s="39"/>
      <c r="BS371" s="39" t="str">
        <f t="shared" si="812"/>
        <v/>
      </c>
      <c r="BT371" s="39"/>
      <c r="BU371" s="39" t="str">
        <f t="shared" si="813"/>
        <v/>
      </c>
      <c r="BV371" s="37"/>
      <c r="BW371" s="38"/>
      <c r="BX371" s="40"/>
      <c r="BY371" s="39" t="str">
        <f t="shared" si="814"/>
        <v/>
      </c>
      <c r="BZ371" s="39"/>
      <c r="CA371" s="39" t="str">
        <f t="shared" si="815"/>
        <v/>
      </c>
      <c r="CB371" s="39"/>
      <c r="CC371" s="39" t="str">
        <f t="shared" si="816"/>
        <v/>
      </c>
      <c r="CD371" s="37"/>
      <c r="CE371" s="41"/>
      <c r="CF371" s="41"/>
      <c r="CG371" s="39" t="str">
        <f t="shared" si="817"/>
        <v/>
      </c>
      <c r="CH371" s="39"/>
      <c r="CI371" s="39" t="str">
        <f t="shared" si="818"/>
        <v/>
      </c>
      <c r="CJ371" s="39"/>
      <c r="CK371" s="39" t="str">
        <f t="shared" si="819"/>
        <v/>
      </c>
      <c r="CL371" s="37"/>
    </row>
    <row r="372" spans="1:90" ht="60.75" customHeight="1" x14ac:dyDescent="0.25">
      <c r="A372" s="1">
        <v>33</v>
      </c>
      <c r="B372" s="2" t="s">
        <v>28</v>
      </c>
      <c r="C372" s="4" t="str">
        <f t="shared" si="896"/>
        <v>10 - LA RESTAURATION TRADITIONNELLE DU SITE (si existante)</v>
      </c>
      <c r="D372" s="99" t="str">
        <f t="shared" si="931"/>
        <v>La salle de restaurant et la mise en place de la table</v>
      </c>
      <c r="E372" s="2"/>
      <c r="F372" s="2"/>
      <c r="G372" s="20">
        <f t="shared" ref="G372:G377" si="932">IF(H372="Information et Communication",1,IF(H372="Savoir-faire Savoir-être",2,IF(H372="Confort et hygiène",3,IF(H372="Qualité de la prestation",5,IF(H372="Développement Durable",4)))))</f>
        <v>3</v>
      </c>
      <c r="H372" s="87" t="s">
        <v>136</v>
      </c>
      <c r="I372" s="23">
        <f>IF(G372&lt;&gt;"",MAX(I$1:I371)+1,"")</f>
        <v>305</v>
      </c>
      <c r="J372" s="242" t="s">
        <v>428</v>
      </c>
      <c r="K372" s="243">
        <v>3</v>
      </c>
      <c r="L372" s="244" t="str">
        <f>IF('RESULTAT GLOBAL'!D$26="NON","Non Mesuré","Très Satisfaisant")</f>
        <v>Très Satisfaisant</v>
      </c>
      <c r="M372" s="275" t="str">
        <f>IF('RESULTAT GLOBAL'!D$26="NON","Absence de restauration","")</f>
        <v/>
      </c>
      <c r="N372" s="283"/>
      <c r="O372" s="322" t="s">
        <v>429</v>
      </c>
      <c r="P372" s="348" t="s">
        <v>37</v>
      </c>
      <c r="Q372" s="90"/>
      <c r="R372" s="7"/>
      <c r="S372" s="26">
        <f t="shared" ref="S372:S377" si="933">K372</f>
        <v>3</v>
      </c>
      <c r="T372" s="26">
        <f t="shared" ref="T372:T377" si="934">IF(L372="Très Satisfaisant",1,IF(L372="Satisfaisant",0.75,IF(L372="Insatisfaisant",0.25,IF(L372="Très Insatisfaisant",0,IF(L372="Non Mesuré","",0)))))</f>
        <v>1</v>
      </c>
      <c r="U372" s="26">
        <f t="shared" ref="U372:U377" si="935">IF(L372&lt;&gt;"Non Mesuré",S372*T372,"")</f>
        <v>3</v>
      </c>
      <c r="V372" s="26"/>
      <c r="W372" s="26">
        <f t="shared" ref="W372:W377" si="936">IF(L372="Non Mesuré",S372,0)</f>
        <v>0</v>
      </c>
      <c r="X372" s="26"/>
      <c r="Y372" s="26">
        <f t="shared" ref="Y372:Y377" si="937">S372-W372</f>
        <v>3</v>
      </c>
      <c r="Z372" s="62"/>
      <c r="AA372" s="60"/>
      <c r="AB372" s="86"/>
      <c r="AC372" s="28" t="str">
        <f t="shared" si="796"/>
        <v/>
      </c>
      <c r="AD372" s="28"/>
      <c r="AE372" s="28" t="str">
        <f t="shared" si="797"/>
        <v/>
      </c>
      <c r="AF372" s="28"/>
      <c r="AG372" s="28" t="str">
        <f t="shared" si="798"/>
        <v/>
      </c>
      <c r="AH372" s="29"/>
      <c r="AI372" s="30"/>
      <c r="AJ372" s="28"/>
      <c r="AK372" s="28" t="str">
        <f t="shared" si="799"/>
        <v/>
      </c>
      <c r="AL372" s="28"/>
      <c r="AM372" s="28" t="str">
        <f t="shared" si="800"/>
        <v/>
      </c>
      <c r="AN372" s="28"/>
      <c r="AO372" s="28" t="str">
        <f t="shared" si="801"/>
        <v/>
      </c>
      <c r="AP372" s="29"/>
      <c r="AQ372" s="30"/>
      <c r="AR372" s="28"/>
      <c r="AS372" s="28">
        <f t="shared" si="802"/>
        <v>3</v>
      </c>
      <c r="AT372" s="28"/>
      <c r="AU372" s="28">
        <f t="shared" si="803"/>
        <v>0</v>
      </c>
      <c r="AV372" s="28"/>
      <c r="AW372" s="28">
        <f t="shared" si="804"/>
        <v>3</v>
      </c>
      <c r="AX372" s="29"/>
      <c r="AY372" s="30"/>
      <c r="AZ372" s="28"/>
      <c r="BA372" s="28" t="str">
        <f t="shared" si="805"/>
        <v/>
      </c>
      <c r="BB372" s="28"/>
      <c r="BC372" s="28" t="str">
        <f t="shared" si="806"/>
        <v/>
      </c>
      <c r="BD372" s="28"/>
      <c r="BE372" s="28" t="str">
        <f t="shared" si="807"/>
        <v/>
      </c>
      <c r="BF372" s="29"/>
      <c r="BG372" s="30"/>
      <c r="BH372" s="26"/>
      <c r="BI372" s="28" t="str">
        <f t="shared" si="808"/>
        <v/>
      </c>
      <c r="BJ372" s="28"/>
      <c r="BK372" s="28" t="str">
        <f t="shared" si="809"/>
        <v/>
      </c>
      <c r="BL372" s="28"/>
      <c r="BM372" s="28" t="str">
        <f t="shared" si="810"/>
        <v/>
      </c>
      <c r="BN372" s="29"/>
      <c r="BO372" s="30"/>
      <c r="BP372" s="26"/>
      <c r="BQ372" s="28" t="str">
        <f t="shared" si="811"/>
        <v/>
      </c>
      <c r="BR372" s="28"/>
      <c r="BS372" s="28" t="str">
        <f t="shared" si="812"/>
        <v/>
      </c>
      <c r="BT372" s="28"/>
      <c r="BU372" s="28" t="str">
        <f t="shared" si="813"/>
        <v/>
      </c>
      <c r="BV372" s="29"/>
      <c r="BW372" s="30"/>
      <c r="BX372" s="31"/>
      <c r="BY372" s="28" t="str">
        <f t="shared" si="814"/>
        <v/>
      </c>
      <c r="BZ372" s="28"/>
      <c r="CA372" s="28" t="str">
        <f t="shared" si="815"/>
        <v/>
      </c>
      <c r="CB372" s="28"/>
      <c r="CC372" s="28" t="str">
        <f t="shared" si="816"/>
        <v/>
      </c>
      <c r="CD372" s="29"/>
      <c r="CE372" s="25"/>
      <c r="CF372" s="25"/>
      <c r="CG372" s="28">
        <f t="shared" si="817"/>
        <v>3</v>
      </c>
      <c r="CH372" s="28"/>
      <c r="CI372" s="28">
        <f t="shared" si="818"/>
        <v>0</v>
      </c>
      <c r="CJ372" s="28"/>
      <c r="CK372" s="28">
        <f t="shared" si="819"/>
        <v>3</v>
      </c>
      <c r="CL372" s="29"/>
    </row>
    <row r="373" spans="1:90" ht="67.5" customHeight="1" x14ac:dyDescent="0.25">
      <c r="A373" s="1">
        <v>33</v>
      </c>
      <c r="B373" s="2" t="s">
        <v>28</v>
      </c>
      <c r="C373" s="4" t="str">
        <f t="shared" si="896"/>
        <v>10 - LA RESTAURATION TRADITIONNELLE DU SITE (si existante)</v>
      </c>
      <c r="D373" s="99" t="str">
        <f t="shared" si="931"/>
        <v>La salle de restaurant et la mise en place de la table</v>
      </c>
      <c r="E373" s="2"/>
      <c r="F373" s="2"/>
      <c r="G373" s="20">
        <f t="shared" si="932"/>
        <v>3</v>
      </c>
      <c r="H373" s="87" t="s">
        <v>136</v>
      </c>
      <c r="I373" s="23">
        <f>IF(G373&lt;&gt;"",MAX(I$1:I372)+1,"")</f>
        <v>306</v>
      </c>
      <c r="J373" s="252" t="s">
        <v>430</v>
      </c>
      <c r="K373" s="253">
        <v>3</v>
      </c>
      <c r="L373" s="254" t="str">
        <f>IF('RESULTAT GLOBAL'!D$26="NON","Non Mesuré","Très Satisfaisant")</f>
        <v>Très Satisfaisant</v>
      </c>
      <c r="M373" s="276"/>
      <c r="N373" s="288"/>
      <c r="O373" s="323" t="s">
        <v>431</v>
      </c>
      <c r="P373" s="348" t="s">
        <v>37</v>
      </c>
      <c r="Q373" s="90"/>
      <c r="R373" s="7"/>
      <c r="S373" s="26">
        <f t="shared" si="933"/>
        <v>3</v>
      </c>
      <c r="T373" s="26">
        <f t="shared" si="934"/>
        <v>1</v>
      </c>
      <c r="U373" s="26">
        <f t="shared" si="935"/>
        <v>3</v>
      </c>
      <c r="V373" s="26"/>
      <c r="W373" s="26">
        <f t="shared" si="936"/>
        <v>0</v>
      </c>
      <c r="X373" s="26"/>
      <c r="Y373" s="26">
        <f t="shared" si="937"/>
        <v>3</v>
      </c>
      <c r="Z373" s="62"/>
      <c r="AA373" s="60"/>
      <c r="AB373" s="86"/>
      <c r="AC373" s="28" t="str">
        <f t="shared" si="796"/>
        <v/>
      </c>
      <c r="AD373" s="28"/>
      <c r="AE373" s="28" t="str">
        <f t="shared" si="797"/>
        <v/>
      </c>
      <c r="AF373" s="28"/>
      <c r="AG373" s="28" t="str">
        <f t="shared" si="798"/>
        <v/>
      </c>
      <c r="AH373" s="29"/>
      <c r="AI373" s="30"/>
      <c r="AJ373" s="28"/>
      <c r="AK373" s="28" t="str">
        <f t="shared" si="799"/>
        <v/>
      </c>
      <c r="AL373" s="28"/>
      <c r="AM373" s="28" t="str">
        <f t="shared" si="800"/>
        <v/>
      </c>
      <c r="AN373" s="28"/>
      <c r="AO373" s="28" t="str">
        <f t="shared" si="801"/>
        <v/>
      </c>
      <c r="AP373" s="29"/>
      <c r="AQ373" s="30"/>
      <c r="AR373" s="28"/>
      <c r="AS373" s="28">
        <f t="shared" si="802"/>
        <v>3</v>
      </c>
      <c r="AT373" s="28"/>
      <c r="AU373" s="28">
        <f t="shared" si="803"/>
        <v>0</v>
      </c>
      <c r="AV373" s="28"/>
      <c r="AW373" s="28">
        <f t="shared" si="804"/>
        <v>3</v>
      </c>
      <c r="AX373" s="29"/>
      <c r="AY373" s="30"/>
      <c r="AZ373" s="28"/>
      <c r="BA373" s="28" t="str">
        <f t="shared" si="805"/>
        <v/>
      </c>
      <c r="BB373" s="28"/>
      <c r="BC373" s="28" t="str">
        <f t="shared" si="806"/>
        <v/>
      </c>
      <c r="BD373" s="28"/>
      <c r="BE373" s="28" t="str">
        <f t="shared" si="807"/>
        <v/>
      </c>
      <c r="BF373" s="29"/>
      <c r="BG373" s="30"/>
      <c r="BH373" s="26"/>
      <c r="BI373" s="28" t="str">
        <f t="shared" si="808"/>
        <v/>
      </c>
      <c r="BJ373" s="28"/>
      <c r="BK373" s="28" t="str">
        <f t="shared" si="809"/>
        <v/>
      </c>
      <c r="BL373" s="28"/>
      <c r="BM373" s="28" t="str">
        <f t="shared" si="810"/>
        <v/>
      </c>
      <c r="BN373" s="29"/>
      <c r="BO373" s="30"/>
      <c r="BP373" s="26"/>
      <c r="BQ373" s="28" t="str">
        <f t="shared" si="811"/>
        <v/>
      </c>
      <c r="BR373" s="28"/>
      <c r="BS373" s="28" t="str">
        <f t="shared" si="812"/>
        <v/>
      </c>
      <c r="BT373" s="28"/>
      <c r="BU373" s="28" t="str">
        <f t="shared" si="813"/>
        <v/>
      </c>
      <c r="BV373" s="29"/>
      <c r="BW373" s="30"/>
      <c r="BX373" s="31"/>
      <c r="BY373" s="28" t="str">
        <f t="shared" si="814"/>
        <v/>
      </c>
      <c r="BZ373" s="28"/>
      <c r="CA373" s="28" t="str">
        <f t="shared" si="815"/>
        <v/>
      </c>
      <c r="CB373" s="28"/>
      <c r="CC373" s="28" t="str">
        <f t="shared" si="816"/>
        <v/>
      </c>
      <c r="CD373" s="29"/>
      <c r="CE373" s="25"/>
      <c r="CF373" s="25"/>
      <c r="CG373" s="28">
        <f t="shared" si="817"/>
        <v>3</v>
      </c>
      <c r="CH373" s="28"/>
      <c r="CI373" s="28">
        <f t="shared" si="818"/>
        <v>0</v>
      </c>
      <c r="CJ373" s="28"/>
      <c r="CK373" s="28">
        <f t="shared" si="819"/>
        <v>3</v>
      </c>
      <c r="CL373" s="29"/>
    </row>
    <row r="374" spans="1:90" ht="39.75" customHeight="1" x14ac:dyDescent="0.25">
      <c r="A374" s="1">
        <v>31</v>
      </c>
      <c r="B374" s="2" t="s">
        <v>28</v>
      </c>
      <c r="C374" s="4" t="str">
        <f t="shared" si="896"/>
        <v>10 - LA RESTAURATION TRADITIONNELLE DU SITE (si existante)</v>
      </c>
      <c r="D374" s="99" t="str">
        <f t="shared" si="931"/>
        <v>La salle de restaurant et la mise en place de la table</v>
      </c>
      <c r="E374" s="2"/>
      <c r="F374" s="2"/>
      <c r="G374" s="20">
        <f t="shared" si="932"/>
        <v>3</v>
      </c>
      <c r="H374" s="87" t="s">
        <v>136</v>
      </c>
      <c r="I374" s="23">
        <f>IF(G374&lt;&gt;"",MAX(I$1:I373)+1,"")</f>
        <v>307</v>
      </c>
      <c r="J374" s="287" t="s">
        <v>432</v>
      </c>
      <c r="K374" s="253">
        <v>3</v>
      </c>
      <c r="L374" s="254" t="str">
        <f>IF('RESULTAT GLOBAL'!D$26="NON","Non Mesuré","Très Satisfaisant")</f>
        <v>Très Satisfaisant</v>
      </c>
      <c r="M374" s="276"/>
      <c r="N374" s="288"/>
      <c r="O374" s="287" t="s">
        <v>433</v>
      </c>
      <c r="P374" s="348" t="s">
        <v>37</v>
      </c>
      <c r="Q374" s="90"/>
      <c r="R374" s="7"/>
      <c r="S374" s="26">
        <f t="shared" si="933"/>
        <v>3</v>
      </c>
      <c r="T374" s="26">
        <f t="shared" si="934"/>
        <v>1</v>
      </c>
      <c r="U374" s="26">
        <f t="shared" si="935"/>
        <v>3</v>
      </c>
      <c r="V374" s="26"/>
      <c r="W374" s="26">
        <f t="shared" si="936"/>
        <v>0</v>
      </c>
      <c r="X374" s="26"/>
      <c r="Y374" s="26">
        <f t="shared" si="937"/>
        <v>3</v>
      </c>
      <c r="Z374" s="62"/>
      <c r="AA374" s="60"/>
      <c r="AB374" s="86"/>
      <c r="AC374" s="28" t="str">
        <f t="shared" si="796"/>
        <v/>
      </c>
      <c r="AD374" s="28"/>
      <c r="AE374" s="28" t="str">
        <f t="shared" si="797"/>
        <v/>
      </c>
      <c r="AF374" s="28"/>
      <c r="AG374" s="28" t="str">
        <f t="shared" si="798"/>
        <v/>
      </c>
      <c r="AH374" s="29"/>
      <c r="AI374" s="30"/>
      <c r="AJ374" s="28"/>
      <c r="AK374" s="28" t="str">
        <f t="shared" si="799"/>
        <v/>
      </c>
      <c r="AL374" s="28"/>
      <c r="AM374" s="28" t="str">
        <f t="shared" si="800"/>
        <v/>
      </c>
      <c r="AN374" s="28"/>
      <c r="AO374" s="28" t="str">
        <f t="shared" si="801"/>
        <v/>
      </c>
      <c r="AP374" s="29"/>
      <c r="AQ374" s="30"/>
      <c r="AR374" s="28"/>
      <c r="AS374" s="28">
        <f t="shared" si="802"/>
        <v>3</v>
      </c>
      <c r="AT374" s="28"/>
      <c r="AU374" s="28">
        <f t="shared" si="803"/>
        <v>0</v>
      </c>
      <c r="AV374" s="28"/>
      <c r="AW374" s="28">
        <f t="shared" si="804"/>
        <v>3</v>
      </c>
      <c r="AX374" s="29"/>
      <c r="AY374" s="30"/>
      <c r="AZ374" s="28"/>
      <c r="BA374" s="28" t="str">
        <f t="shared" si="805"/>
        <v/>
      </c>
      <c r="BB374" s="28"/>
      <c r="BC374" s="28" t="str">
        <f t="shared" si="806"/>
        <v/>
      </c>
      <c r="BD374" s="28"/>
      <c r="BE374" s="28" t="str">
        <f t="shared" si="807"/>
        <v/>
      </c>
      <c r="BF374" s="29"/>
      <c r="BG374" s="30"/>
      <c r="BH374" s="26"/>
      <c r="BI374" s="28" t="str">
        <f t="shared" si="808"/>
        <v/>
      </c>
      <c r="BJ374" s="28"/>
      <c r="BK374" s="28" t="str">
        <f t="shared" si="809"/>
        <v/>
      </c>
      <c r="BL374" s="28"/>
      <c r="BM374" s="28" t="str">
        <f t="shared" si="810"/>
        <v/>
      </c>
      <c r="BN374" s="29"/>
      <c r="BO374" s="30"/>
      <c r="BP374" s="26"/>
      <c r="BQ374" s="28">
        <f t="shared" si="811"/>
        <v>3</v>
      </c>
      <c r="BR374" s="28"/>
      <c r="BS374" s="28">
        <f t="shared" si="812"/>
        <v>0</v>
      </c>
      <c r="BT374" s="28"/>
      <c r="BU374" s="28">
        <f t="shared" si="813"/>
        <v>3</v>
      </c>
      <c r="BV374" s="29"/>
      <c r="BW374" s="30"/>
      <c r="BX374" s="31"/>
      <c r="BY374" s="28" t="str">
        <f t="shared" si="814"/>
        <v/>
      </c>
      <c r="BZ374" s="28"/>
      <c r="CA374" s="28" t="str">
        <f t="shared" si="815"/>
        <v/>
      </c>
      <c r="CB374" s="28"/>
      <c r="CC374" s="28" t="str">
        <f t="shared" si="816"/>
        <v/>
      </c>
      <c r="CD374" s="29"/>
      <c r="CE374" s="25"/>
      <c r="CF374" s="25"/>
      <c r="CG374" s="28" t="str">
        <f t="shared" si="817"/>
        <v/>
      </c>
      <c r="CH374" s="28"/>
      <c r="CI374" s="28" t="str">
        <f t="shared" si="818"/>
        <v/>
      </c>
      <c r="CJ374" s="28"/>
      <c r="CK374" s="28" t="str">
        <f t="shared" si="819"/>
        <v/>
      </c>
      <c r="CL374" s="29"/>
    </row>
    <row r="375" spans="1:90" ht="39.75" customHeight="1" x14ac:dyDescent="0.25">
      <c r="A375" s="1">
        <v>32</v>
      </c>
      <c r="B375" s="2" t="s">
        <v>36</v>
      </c>
      <c r="C375" s="4" t="str">
        <f t="shared" si="896"/>
        <v>10 - LA RESTAURATION TRADITIONNELLE DU SITE (si existante)</v>
      </c>
      <c r="D375" s="99" t="str">
        <f t="shared" si="931"/>
        <v>La salle de restaurant et la mise en place de la table</v>
      </c>
      <c r="E375" s="2"/>
      <c r="F375" s="2"/>
      <c r="G375" s="20">
        <f t="shared" si="932"/>
        <v>3</v>
      </c>
      <c r="H375" s="87" t="s">
        <v>136</v>
      </c>
      <c r="I375" s="23">
        <f>IF(G375&lt;&gt;"",MAX(I$1:I374)+1,"")</f>
        <v>308</v>
      </c>
      <c r="J375" s="287" t="s">
        <v>434</v>
      </c>
      <c r="K375" s="253">
        <v>3</v>
      </c>
      <c r="L375" s="254" t="str">
        <f>IF('RESULTAT GLOBAL'!D$26="NON","Non Mesuré","Très Satisfaisant")</f>
        <v>Très Satisfaisant</v>
      </c>
      <c r="M375" s="276"/>
      <c r="N375" s="288"/>
      <c r="O375" s="287" t="s">
        <v>433</v>
      </c>
      <c r="P375" s="348" t="s">
        <v>37</v>
      </c>
      <c r="Q375" s="90"/>
      <c r="R375" s="7"/>
      <c r="S375" s="26">
        <f t="shared" si="933"/>
        <v>3</v>
      </c>
      <c r="T375" s="26">
        <f t="shared" si="934"/>
        <v>1</v>
      </c>
      <c r="U375" s="26">
        <f t="shared" si="935"/>
        <v>3</v>
      </c>
      <c r="V375" s="26"/>
      <c r="W375" s="26">
        <f t="shared" si="936"/>
        <v>0</v>
      </c>
      <c r="X375" s="26"/>
      <c r="Y375" s="26">
        <f t="shared" si="937"/>
        <v>3</v>
      </c>
      <c r="Z375" s="62"/>
      <c r="AA375" s="60"/>
      <c r="AB375" s="86"/>
      <c r="AC375" s="28" t="str">
        <f t="shared" si="796"/>
        <v/>
      </c>
      <c r="AD375" s="28"/>
      <c r="AE375" s="28" t="str">
        <f t="shared" si="797"/>
        <v/>
      </c>
      <c r="AF375" s="28"/>
      <c r="AG375" s="28" t="str">
        <f t="shared" si="798"/>
        <v/>
      </c>
      <c r="AH375" s="29"/>
      <c r="AI375" s="30"/>
      <c r="AJ375" s="28"/>
      <c r="AK375" s="28" t="str">
        <f t="shared" si="799"/>
        <v/>
      </c>
      <c r="AL375" s="28"/>
      <c r="AM375" s="28" t="str">
        <f t="shared" si="800"/>
        <v/>
      </c>
      <c r="AN375" s="28"/>
      <c r="AO375" s="28" t="str">
        <f t="shared" si="801"/>
        <v/>
      </c>
      <c r="AP375" s="29"/>
      <c r="AQ375" s="30"/>
      <c r="AR375" s="28"/>
      <c r="AS375" s="28">
        <f t="shared" si="802"/>
        <v>3</v>
      </c>
      <c r="AT375" s="28"/>
      <c r="AU375" s="28">
        <f t="shared" si="803"/>
        <v>0</v>
      </c>
      <c r="AV375" s="28"/>
      <c r="AW375" s="28">
        <f t="shared" si="804"/>
        <v>3</v>
      </c>
      <c r="AX375" s="29"/>
      <c r="AY375" s="30"/>
      <c r="AZ375" s="28"/>
      <c r="BA375" s="28" t="str">
        <f t="shared" si="805"/>
        <v/>
      </c>
      <c r="BB375" s="28"/>
      <c r="BC375" s="28" t="str">
        <f t="shared" si="806"/>
        <v/>
      </c>
      <c r="BD375" s="28"/>
      <c r="BE375" s="28" t="str">
        <f t="shared" si="807"/>
        <v/>
      </c>
      <c r="BF375" s="29"/>
      <c r="BG375" s="30"/>
      <c r="BH375" s="26"/>
      <c r="BI375" s="28" t="str">
        <f t="shared" si="808"/>
        <v/>
      </c>
      <c r="BJ375" s="28"/>
      <c r="BK375" s="28" t="str">
        <f t="shared" si="809"/>
        <v/>
      </c>
      <c r="BL375" s="28"/>
      <c r="BM375" s="28" t="str">
        <f t="shared" si="810"/>
        <v/>
      </c>
      <c r="BN375" s="29"/>
      <c r="BO375" s="30"/>
      <c r="BP375" s="26"/>
      <c r="BQ375" s="28" t="str">
        <f t="shared" si="811"/>
        <v/>
      </c>
      <c r="BR375" s="28"/>
      <c r="BS375" s="28" t="str">
        <f t="shared" si="812"/>
        <v/>
      </c>
      <c r="BT375" s="28"/>
      <c r="BU375" s="28" t="str">
        <f t="shared" si="813"/>
        <v/>
      </c>
      <c r="BV375" s="29"/>
      <c r="BW375" s="30"/>
      <c r="BX375" s="31"/>
      <c r="BY375" s="28">
        <f t="shared" si="814"/>
        <v>3</v>
      </c>
      <c r="BZ375" s="28"/>
      <c r="CA375" s="28">
        <f t="shared" si="815"/>
        <v>0</v>
      </c>
      <c r="CB375" s="28"/>
      <c r="CC375" s="28">
        <f t="shared" si="816"/>
        <v>3</v>
      </c>
      <c r="CD375" s="29"/>
      <c r="CE375" s="25"/>
      <c r="CF375" s="25"/>
      <c r="CG375" s="28" t="str">
        <f t="shared" si="817"/>
        <v/>
      </c>
      <c r="CH375" s="28"/>
      <c r="CI375" s="28" t="str">
        <f t="shared" si="818"/>
        <v/>
      </c>
      <c r="CJ375" s="28"/>
      <c r="CK375" s="28" t="str">
        <f t="shared" si="819"/>
        <v/>
      </c>
      <c r="CL375" s="29"/>
    </row>
    <row r="376" spans="1:90" ht="59.25" customHeight="1" x14ac:dyDescent="0.25">
      <c r="A376" s="1">
        <v>31</v>
      </c>
      <c r="B376" s="2" t="s">
        <v>28</v>
      </c>
      <c r="C376" s="4" t="str">
        <f t="shared" si="896"/>
        <v>10 - LA RESTAURATION TRADITIONNELLE DU SITE (si existante)</v>
      </c>
      <c r="D376" s="99" t="str">
        <f t="shared" si="931"/>
        <v>La salle de restaurant et la mise en place de la table</v>
      </c>
      <c r="E376" s="2"/>
      <c r="F376" s="2"/>
      <c r="G376" s="20">
        <f t="shared" si="932"/>
        <v>3</v>
      </c>
      <c r="H376" s="87" t="s">
        <v>136</v>
      </c>
      <c r="I376" s="23">
        <f>IF(G376&lt;&gt;"",MAX(I$1:I375)+1,"")</f>
        <v>309</v>
      </c>
      <c r="J376" s="252" t="s">
        <v>435</v>
      </c>
      <c r="K376" s="253">
        <v>3</v>
      </c>
      <c r="L376" s="254" t="str">
        <f>IF('RESULTAT GLOBAL'!D$26="NON","Non Mesuré","Très Satisfaisant")</f>
        <v>Très Satisfaisant</v>
      </c>
      <c r="M376" s="276"/>
      <c r="N376" s="288"/>
      <c r="O376" s="252" t="s">
        <v>436</v>
      </c>
      <c r="P376" s="348" t="s">
        <v>37</v>
      </c>
      <c r="Q376" s="90"/>
      <c r="R376" s="7"/>
      <c r="S376" s="26">
        <f t="shared" si="933"/>
        <v>3</v>
      </c>
      <c r="T376" s="26">
        <f t="shared" si="934"/>
        <v>1</v>
      </c>
      <c r="U376" s="26">
        <f t="shared" si="935"/>
        <v>3</v>
      </c>
      <c r="V376" s="26"/>
      <c r="W376" s="26">
        <f t="shared" si="936"/>
        <v>0</v>
      </c>
      <c r="X376" s="26"/>
      <c r="Y376" s="26">
        <f t="shared" si="937"/>
        <v>3</v>
      </c>
      <c r="Z376" s="62"/>
      <c r="AA376" s="60"/>
      <c r="AB376" s="86"/>
      <c r="AC376" s="28" t="str">
        <f t="shared" si="796"/>
        <v/>
      </c>
      <c r="AD376" s="28"/>
      <c r="AE376" s="28" t="str">
        <f t="shared" si="797"/>
        <v/>
      </c>
      <c r="AF376" s="28"/>
      <c r="AG376" s="28" t="str">
        <f t="shared" si="798"/>
        <v/>
      </c>
      <c r="AH376" s="29"/>
      <c r="AI376" s="30"/>
      <c r="AJ376" s="28"/>
      <c r="AK376" s="28" t="str">
        <f t="shared" si="799"/>
        <v/>
      </c>
      <c r="AL376" s="28"/>
      <c r="AM376" s="28" t="str">
        <f t="shared" si="800"/>
        <v/>
      </c>
      <c r="AN376" s="28"/>
      <c r="AO376" s="28" t="str">
        <f t="shared" si="801"/>
        <v/>
      </c>
      <c r="AP376" s="29"/>
      <c r="AQ376" s="30"/>
      <c r="AR376" s="28"/>
      <c r="AS376" s="28">
        <f t="shared" si="802"/>
        <v>3</v>
      </c>
      <c r="AT376" s="28"/>
      <c r="AU376" s="28">
        <f t="shared" si="803"/>
        <v>0</v>
      </c>
      <c r="AV376" s="28"/>
      <c r="AW376" s="28">
        <f t="shared" si="804"/>
        <v>3</v>
      </c>
      <c r="AX376" s="29"/>
      <c r="AY376" s="30"/>
      <c r="AZ376" s="28"/>
      <c r="BA376" s="28" t="str">
        <f t="shared" si="805"/>
        <v/>
      </c>
      <c r="BB376" s="28"/>
      <c r="BC376" s="28" t="str">
        <f t="shared" si="806"/>
        <v/>
      </c>
      <c r="BD376" s="28"/>
      <c r="BE376" s="28" t="str">
        <f t="shared" si="807"/>
        <v/>
      </c>
      <c r="BF376" s="29"/>
      <c r="BG376" s="30"/>
      <c r="BH376" s="26"/>
      <c r="BI376" s="28" t="str">
        <f t="shared" si="808"/>
        <v/>
      </c>
      <c r="BJ376" s="28"/>
      <c r="BK376" s="28" t="str">
        <f t="shared" si="809"/>
        <v/>
      </c>
      <c r="BL376" s="28"/>
      <c r="BM376" s="28" t="str">
        <f t="shared" si="810"/>
        <v/>
      </c>
      <c r="BN376" s="29"/>
      <c r="BO376" s="30"/>
      <c r="BP376" s="26"/>
      <c r="BQ376" s="28">
        <f t="shared" si="811"/>
        <v>3</v>
      </c>
      <c r="BR376" s="28"/>
      <c r="BS376" s="28">
        <f t="shared" si="812"/>
        <v>0</v>
      </c>
      <c r="BT376" s="28"/>
      <c r="BU376" s="28">
        <f t="shared" si="813"/>
        <v>3</v>
      </c>
      <c r="BV376" s="29"/>
      <c r="BW376" s="30"/>
      <c r="BX376" s="31"/>
      <c r="BY376" s="28" t="str">
        <f t="shared" si="814"/>
        <v/>
      </c>
      <c r="BZ376" s="28"/>
      <c r="CA376" s="28" t="str">
        <f t="shared" si="815"/>
        <v/>
      </c>
      <c r="CB376" s="28"/>
      <c r="CC376" s="28" t="str">
        <f t="shared" si="816"/>
        <v/>
      </c>
      <c r="CD376" s="29"/>
      <c r="CE376" s="25"/>
      <c r="CF376" s="25"/>
      <c r="CG376" s="28" t="str">
        <f t="shared" si="817"/>
        <v/>
      </c>
      <c r="CH376" s="28"/>
      <c r="CI376" s="28" t="str">
        <f t="shared" si="818"/>
        <v/>
      </c>
      <c r="CJ376" s="28"/>
      <c r="CK376" s="28" t="str">
        <f t="shared" si="819"/>
        <v/>
      </c>
      <c r="CL376" s="29"/>
    </row>
    <row r="377" spans="1:90" ht="85.5" customHeight="1" x14ac:dyDescent="0.25">
      <c r="A377" s="1">
        <v>32</v>
      </c>
      <c r="B377" s="2" t="s">
        <v>36</v>
      </c>
      <c r="C377" s="4" t="str">
        <f t="shared" si="896"/>
        <v>10 - LA RESTAURATION TRADITIONNELLE DU SITE (si existante)</v>
      </c>
      <c r="D377" s="99" t="str">
        <f t="shared" si="931"/>
        <v>La salle de restaurant et la mise en place de la table</v>
      </c>
      <c r="E377" s="2"/>
      <c r="F377" s="2"/>
      <c r="G377" s="20">
        <f t="shared" si="932"/>
        <v>3</v>
      </c>
      <c r="H377" s="87" t="s">
        <v>136</v>
      </c>
      <c r="I377" s="23">
        <f>IF(G377&lt;&gt;"",MAX(I$1:I376)+1,"")</f>
        <v>310</v>
      </c>
      <c r="J377" s="247" t="s">
        <v>437</v>
      </c>
      <c r="K377" s="248">
        <v>3</v>
      </c>
      <c r="L377" s="249" t="str">
        <f>IF('RESULTAT GLOBAL'!D$26="NON","Non Mesuré","Très Satisfaisant")</f>
        <v>Très Satisfaisant</v>
      </c>
      <c r="M377" s="280"/>
      <c r="N377" s="284"/>
      <c r="O377" s="324" t="s">
        <v>438</v>
      </c>
      <c r="P377" s="348" t="s">
        <v>37</v>
      </c>
      <c r="Q377" s="90"/>
      <c r="R377" s="7"/>
      <c r="S377" s="26">
        <f t="shared" si="933"/>
        <v>3</v>
      </c>
      <c r="T377" s="26">
        <f t="shared" si="934"/>
        <v>1</v>
      </c>
      <c r="U377" s="26">
        <f t="shared" si="935"/>
        <v>3</v>
      </c>
      <c r="V377" s="26"/>
      <c r="W377" s="26">
        <f t="shared" si="936"/>
        <v>0</v>
      </c>
      <c r="X377" s="26"/>
      <c r="Y377" s="26">
        <f t="shared" si="937"/>
        <v>3</v>
      </c>
      <c r="Z377" s="62"/>
      <c r="AA377" s="60"/>
      <c r="AB377" s="86"/>
      <c r="AC377" s="28" t="str">
        <f t="shared" si="796"/>
        <v/>
      </c>
      <c r="AD377" s="28"/>
      <c r="AE377" s="28" t="str">
        <f t="shared" si="797"/>
        <v/>
      </c>
      <c r="AF377" s="28"/>
      <c r="AG377" s="28" t="str">
        <f t="shared" si="798"/>
        <v/>
      </c>
      <c r="AH377" s="29"/>
      <c r="AI377" s="30"/>
      <c r="AJ377" s="28"/>
      <c r="AK377" s="28" t="str">
        <f t="shared" si="799"/>
        <v/>
      </c>
      <c r="AL377" s="28"/>
      <c r="AM377" s="28" t="str">
        <f t="shared" si="800"/>
        <v/>
      </c>
      <c r="AN377" s="28"/>
      <c r="AO377" s="28" t="str">
        <f t="shared" si="801"/>
        <v/>
      </c>
      <c r="AP377" s="29"/>
      <c r="AQ377" s="30"/>
      <c r="AR377" s="28"/>
      <c r="AS377" s="28">
        <f t="shared" si="802"/>
        <v>3</v>
      </c>
      <c r="AT377" s="28"/>
      <c r="AU377" s="28">
        <f t="shared" si="803"/>
        <v>0</v>
      </c>
      <c r="AV377" s="28"/>
      <c r="AW377" s="28">
        <f t="shared" si="804"/>
        <v>3</v>
      </c>
      <c r="AX377" s="29"/>
      <c r="AY377" s="30"/>
      <c r="AZ377" s="28"/>
      <c r="BA377" s="28" t="str">
        <f t="shared" si="805"/>
        <v/>
      </c>
      <c r="BB377" s="28"/>
      <c r="BC377" s="28" t="str">
        <f t="shared" si="806"/>
        <v/>
      </c>
      <c r="BD377" s="28"/>
      <c r="BE377" s="28" t="str">
        <f t="shared" si="807"/>
        <v/>
      </c>
      <c r="BF377" s="29"/>
      <c r="BG377" s="30"/>
      <c r="BH377" s="26"/>
      <c r="BI377" s="28" t="str">
        <f t="shared" si="808"/>
        <v/>
      </c>
      <c r="BJ377" s="28"/>
      <c r="BK377" s="28" t="str">
        <f t="shared" si="809"/>
        <v/>
      </c>
      <c r="BL377" s="28"/>
      <c r="BM377" s="28" t="str">
        <f t="shared" si="810"/>
        <v/>
      </c>
      <c r="BN377" s="29"/>
      <c r="BO377" s="30"/>
      <c r="BP377" s="26"/>
      <c r="BQ377" s="28" t="str">
        <f t="shared" si="811"/>
        <v/>
      </c>
      <c r="BR377" s="28"/>
      <c r="BS377" s="28" t="str">
        <f t="shared" si="812"/>
        <v/>
      </c>
      <c r="BT377" s="28"/>
      <c r="BU377" s="28" t="str">
        <f t="shared" si="813"/>
        <v/>
      </c>
      <c r="BV377" s="29"/>
      <c r="BW377" s="30"/>
      <c r="BX377" s="31"/>
      <c r="BY377" s="28">
        <f t="shared" si="814"/>
        <v>3</v>
      </c>
      <c r="BZ377" s="28"/>
      <c r="CA377" s="28">
        <f t="shared" si="815"/>
        <v>0</v>
      </c>
      <c r="CB377" s="28"/>
      <c r="CC377" s="28">
        <f t="shared" si="816"/>
        <v>3</v>
      </c>
      <c r="CD377" s="29"/>
      <c r="CE377" s="25"/>
      <c r="CF377" s="25"/>
      <c r="CG377" s="28" t="str">
        <f t="shared" si="817"/>
        <v/>
      </c>
      <c r="CH377" s="28"/>
      <c r="CI377" s="28" t="str">
        <f t="shared" si="818"/>
        <v/>
      </c>
      <c r="CJ377" s="28"/>
      <c r="CK377" s="28" t="str">
        <f t="shared" si="819"/>
        <v/>
      </c>
      <c r="CL377" s="29"/>
    </row>
    <row r="378" spans="1:90" s="238" customFormat="1" ht="36.75" customHeight="1" x14ac:dyDescent="0.25">
      <c r="A378" s="1"/>
      <c r="B378" s="2"/>
      <c r="C378" s="4" t="str">
        <f t="shared" si="896"/>
        <v>10 - LA RESTAURATION TRADITIONNELLE DU SITE (si existante)</v>
      </c>
      <c r="D378" s="99" t="str">
        <f>J$378</f>
        <v>L'entrée / le plat principal / le fromage / le dessert / la boisson chaude en fin de repas</v>
      </c>
      <c r="E378" s="2"/>
      <c r="F378" s="2"/>
      <c r="G378" s="20"/>
      <c r="H378" s="87"/>
      <c r="I378" s="67" t="str">
        <f>IF(G378&lt;&gt;"",MAX(I$1:I377)+1,"")</f>
        <v/>
      </c>
      <c r="J378" s="71" t="s">
        <v>439</v>
      </c>
      <c r="K378" s="91"/>
      <c r="L378" s="319"/>
      <c r="M378" s="375"/>
      <c r="N378" s="89"/>
      <c r="O378" s="65"/>
      <c r="P378" s="355"/>
      <c r="Q378" s="64"/>
      <c r="R378" s="41"/>
      <c r="S378" s="61"/>
      <c r="T378" s="61"/>
      <c r="U378" s="61"/>
      <c r="V378" s="62"/>
      <c r="W378" s="61"/>
      <c r="X378" s="62"/>
      <c r="Y378" s="61"/>
      <c r="Z378" s="62"/>
      <c r="AA378" s="62"/>
      <c r="AB378" s="61"/>
      <c r="AC378" s="39" t="str">
        <f t="shared" si="796"/>
        <v/>
      </c>
      <c r="AD378" s="39"/>
      <c r="AE378" s="39" t="str">
        <f t="shared" si="797"/>
        <v/>
      </c>
      <c r="AF378" s="39"/>
      <c r="AG378" s="39" t="str">
        <f t="shared" si="798"/>
        <v/>
      </c>
      <c r="AH378" s="37"/>
      <c r="AI378" s="38"/>
      <c r="AJ378" s="39"/>
      <c r="AK378" s="39" t="str">
        <f t="shared" si="799"/>
        <v/>
      </c>
      <c r="AL378" s="39"/>
      <c r="AM378" s="39" t="str">
        <f t="shared" si="800"/>
        <v/>
      </c>
      <c r="AN378" s="39"/>
      <c r="AO378" s="39" t="str">
        <f t="shared" si="801"/>
        <v/>
      </c>
      <c r="AP378" s="37"/>
      <c r="AQ378" s="38"/>
      <c r="AR378" s="39"/>
      <c r="AS378" s="39" t="str">
        <f t="shared" si="802"/>
        <v/>
      </c>
      <c r="AT378" s="39"/>
      <c r="AU378" s="39" t="str">
        <f t="shared" si="803"/>
        <v/>
      </c>
      <c r="AV378" s="39"/>
      <c r="AW378" s="39" t="str">
        <f t="shared" si="804"/>
        <v/>
      </c>
      <c r="AX378" s="37"/>
      <c r="AY378" s="38"/>
      <c r="AZ378" s="39"/>
      <c r="BA378" s="39" t="str">
        <f t="shared" si="805"/>
        <v/>
      </c>
      <c r="BB378" s="39"/>
      <c r="BC378" s="39" t="str">
        <f t="shared" si="806"/>
        <v/>
      </c>
      <c r="BD378" s="39"/>
      <c r="BE378" s="39" t="str">
        <f t="shared" si="807"/>
        <v/>
      </c>
      <c r="BF378" s="37"/>
      <c r="BG378" s="38"/>
      <c r="BH378" s="34"/>
      <c r="BI378" s="39" t="str">
        <f t="shared" si="808"/>
        <v/>
      </c>
      <c r="BJ378" s="39"/>
      <c r="BK378" s="39" t="str">
        <f t="shared" si="809"/>
        <v/>
      </c>
      <c r="BL378" s="39"/>
      <c r="BM378" s="39" t="str">
        <f t="shared" si="810"/>
        <v/>
      </c>
      <c r="BN378" s="37"/>
      <c r="BO378" s="38"/>
      <c r="BP378" s="34"/>
      <c r="BQ378" s="39" t="str">
        <f t="shared" si="811"/>
        <v/>
      </c>
      <c r="BR378" s="39"/>
      <c r="BS378" s="39" t="str">
        <f t="shared" si="812"/>
        <v/>
      </c>
      <c r="BT378" s="39"/>
      <c r="BU378" s="39" t="str">
        <f t="shared" si="813"/>
        <v/>
      </c>
      <c r="BV378" s="37"/>
      <c r="BW378" s="38"/>
      <c r="BX378" s="40"/>
      <c r="BY378" s="39" t="str">
        <f t="shared" si="814"/>
        <v/>
      </c>
      <c r="BZ378" s="39"/>
      <c r="CA378" s="39" t="str">
        <f t="shared" si="815"/>
        <v/>
      </c>
      <c r="CB378" s="39"/>
      <c r="CC378" s="39" t="str">
        <f t="shared" si="816"/>
        <v/>
      </c>
      <c r="CD378" s="37"/>
      <c r="CE378" s="41"/>
      <c r="CF378" s="41"/>
      <c r="CG378" s="39" t="str">
        <f t="shared" si="817"/>
        <v/>
      </c>
      <c r="CH378" s="39"/>
      <c r="CI378" s="39" t="str">
        <f t="shared" si="818"/>
        <v/>
      </c>
      <c r="CJ378" s="39"/>
      <c r="CK378" s="39" t="str">
        <f t="shared" si="819"/>
        <v/>
      </c>
      <c r="CL378" s="37"/>
    </row>
    <row r="379" spans="1:90" ht="40.5" customHeight="1" x14ac:dyDescent="0.25">
      <c r="A379" s="1"/>
      <c r="B379" s="2" t="s">
        <v>28</v>
      </c>
      <c r="C379" s="4" t="str">
        <f t="shared" si="896"/>
        <v>10 - LA RESTAURATION TRADITIONNELLE DU SITE (si existante)</v>
      </c>
      <c r="D379" s="99" t="str">
        <f>J$378</f>
        <v>L'entrée / le plat principal / le fromage / le dessert / la boisson chaude en fin de repas</v>
      </c>
      <c r="E379" s="2"/>
      <c r="F379" s="2"/>
      <c r="G379" s="20">
        <f>IF(H379="Information et Communication",1,IF(H379="Savoir-faire Savoir-être",2,IF(H379="Confort et hygiène",3,IF(H379="Qualité de la prestation",5,IF(H379="Développement Durable",4)))))</f>
        <v>5</v>
      </c>
      <c r="H379" s="87" t="s">
        <v>130</v>
      </c>
      <c r="I379" s="23">
        <f>IF(G379&lt;&gt;"",MAX(I$1:I378)+1,"")</f>
        <v>311</v>
      </c>
      <c r="J379" s="290" t="s">
        <v>440</v>
      </c>
      <c r="K379" s="243">
        <v>3</v>
      </c>
      <c r="L379" s="244" t="str">
        <f>IF('RESULTAT GLOBAL'!D$26="NON","Non Mesuré","Très Satisfaisant")</f>
        <v>Très Satisfaisant</v>
      </c>
      <c r="M379" s="275" t="str">
        <f>IF('RESULTAT GLOBAL'!D$26="NON","Absence de restauration","")</f>
        <v/>
      </c>
      <c r="N379" s="283"/>
      <c r="O379" s="242" t="s">
        <v>441</v>
      </c>
      <c r="P379" s="348" t="s">
        <v>37</v>
      </c>
      <c r="Q379" s="90"/>
      <c r="R379" s="7"/>
      <c r="S379" s="26">
        <f t="shared" ref="S379:S382" si="938">K379</f>
        <v>3</v>
      </c>
      <c r="T379" s="26">
        <f t="shared" ref="T379:T382" si="939">IF(L379="Très Satisfaisant",1,IF(L379="Satisfaisant",0.75,IF(L379="Insatisfaisant",0.25,IF(L379="Très Insatisfaisant",0,IF(L379="Non Mesuré","",0)))))</f>
        <v>1</v>
      </c>
      <c r="U379" s="26">
        <f t="shared" ref="U379:U382" si="940">IF(L379&lt;&gt;"Non Mesuré",S379*T379,"")</f>
        <v>3</v>
      </c>
      <c r="V379" s="26"/>
      <c r="W379" s="26">
        <f t="shared" ref="W379:W382" si="941">IF(L379="Non Mesuré",S379,0)</f>
        <v>0</v>
      </c>
      <c r="X379" s="26"/>
      <c r="Y379" s="26">
        <f t="shared" ref="Y379:Y382" si="942">S379-W379</f>
        <v>3</v>
      </c>
      <c r="Z379" s="62"/>
      <c r="AA379" s="60"/>
      <c r="AB379" s="86"/>
      <c r="AC379" s="28" t="str">
        <f t="shared" si="796"/>
        <v/>
      </c>
      <c r="AD379" s="28"/>
      <c r="AE379" s="28" t="str">
        <f t="shared" si="797"/>
        <v/>
      </c>
      <c r="AF379" s="28"/>
      <c r="AG379" s="28" t="str">
        <f t="shared" si="798"/>
        <v/>
      </c>
      <c r="AH379" s="29"/>
      <c r="AI379" s="30"/>
      <c r="AJ379" s="28"/>
      <c r="AK379" s="28" t="str">
        <f t="shared" si="799"/>
        <v/>
      </c>
      <c r="AL379" s="28"/>
      <c r="AM379" s="28" t="str">
        <f t="shared" si="800"/>
        <v/>
      </c>
      <c r="AN379" s="28"/>
      <c r="AO379" s="28" t="str">
        <f t="shared" si="801"/>
        <v/>
      </c>
      <c r="AP379" s="29"/>
      <c r="AQ379" s="30"/>
      <c r="AR379" s="28"/>
      <c r="AS379" s="28" t="str">
        <f t="shared" si="802"/>
        <v/>
      </c>
      <c r="AT379" s="28"/>
      <c r="AU379" s="28" t="str">
        <f t="shared" si="803"/>
        <v/>
      </c>
      <c r="AV379" s="28"/>
      <c r="AW379" s="28" t="str">
        <f t="shared" si="804"/>
        <v/>
      </c>
      <c r="AX379" s="29"/>
      <c r="AY379" s="30"/>
      <c r="AZ379" s="28"/>
      <c r="BA379" s="28" t="str">
        <f t="shared" si="805"/>
        <v/>
      </c>
      <c r="BB379" s="28"/>
      <c r="BC379" s="28" t="str">
        <f t="shared" si="806"/>
        <v/>
      </c>
      <c r="BD379" s="28"/>
      <c r="BE379" s="28" t="str">
        <f t="shared" si="807"/>
        <v/>
      </c>
      <c r="BF379" s="29"/>
      <c r="BG379" s="30"/>
      <c r="BH379" s="26"/>
      <c r="BI379" s="28">
        <f t="shared" si="808"/>
        <v>3</v>
      </c>
      <c r="BJ379" s="28"/>
      <c r="BK379" s="28">
        <f t="shared" si="809"/>
        <v>0</v>
      </c>
      <c r="BL379" s="28"/>
      <c r="BM379" s="28">
        <f t="shared" si="810"/>
        <v>3</v>
      </c>
      <c r="BN379" s="29"/>
      <c r="BO379" s="30"/>
      <c r="BP379" s="26"/>
      <c r="BQ379" s="28" t="str">
        <f t="shared" si="811"/>
        <v/>
      </c>
      <c r="BR379" s="28"/>
      <c r="BS379" s="28" t="str">
        <f t="shared" si="812"/>
        <v/>
      </c>
      <c r="BT379" s="28"/>
      <c r="BU379" s="28" t="str">
        <f t="shared" si="813"/>
        <v/>
      </c>
      <c r="BV379" s="29"/>
      <c r="BW379" s="30"/>
      <c r="BX379" s="31"/>
      <c r="BY379" s="28" t="str">
        <f t="shared" si="814"/>
        <v/>
      </c>
      <c r="BZ379" s="28"/>
      <c r="CA379" s="28" t="str">
        <f t="shared" si="815"/>
        <v/>
      </c>
      <c r="CB379" s="28"/>
      <c r="CC379" s="28" t="str">
        <f t="shared" si="816"/>
        <v/>
      </c>
      <c r="CD379" s="29"/>
      <c r="CE379" s="25"/>
      <c r="CF379" s="25"/>
      <c r="CG379" s="28" t="str">
        <f t="shared" si="817"/>
        <v/>
      </c>
      <c r="CH379" s="28"/>
      <c r="CI379" s="28" t="str">
        <f t="shared" si="818"/>
        <v/>
      </c>
      <c r="CJ379" s="28"/>
      <c r="CK379" s="28" t="str">
        <f t="shared" si="819"/>
        <v/>
      </c>
      <c r="CL379" s="29"/>
    </row>
    <row r="380" spans="1:90" ht="39.75" customHeight="1" x14ac:dyDescent="0.25">
      <c r="A380" s="1"/>
      <c r="B380" s="2" t="s">
        <v>28</v>
      </c>
      <c r="C380" s="4" t="str">
        <f t="shared" si="896"/>
        <v>10 - LA RESTAURATION TRADITIONNELLE DU SITE (si existante)</v>
      </c>
      <c r="D380" s="99" t="str">
        <f>J$378</f>
        <v>L'entrée / le plat principal / le fromage / le dessert / la boisson chaude en fin de repas</v>
      </c>
      <c r="E380" s="2"/>
      <c r="F380" s="2"/>
      <c r="G380" s="20">
        <f>IF(H380="Information et Communication",1,IF(H380="Savoir-faire Savoir-être",2,IF(H380="Confort et hygiène",3,IF(H380="Qualité de la prestation",5,IF(H380="Développement Durable",4)))))</f>
        <v>5</v>
      </c>
      <c r="H380" s="87" t="s">
        <v>130</v>
      </c>
      <c r="I380" s="23">
        <f>IF(G380&lt;&gt;"",MAX(I$1:I379)+1,"")</f>
        <v>312</v>
      </c>
      <c r="J380" s="267" t="s">
        <v>442</v>
      </c>
      <c r="K380" s="253">
        <v>3</v>
      </c>
      <c r="L380" s="254" t="str">
        <f>IF('RESULTAT GLOBAL'!D$26="NON","Non Mesuré","Très Satisfaisant")</f>
        <v>Très Satisfaisant</v>
      </c>
      <c r="M380" s="276"/>
      <c r="N380" s="288"/>
      <c r="O380" s="252" t="s">
        <v>443</v>
      </c>
      <c r="P380" s="348" t="s">
        <v>37</v>
      </c>
      <c r="Q380" s="90"/>
      <c r="R380" s="7"/>
      <c r="S380" s="26">
        <f t="shared" si="938"/>
        <v>3</v>
      </c>
      <c r="T380" s="26">
        <f t="shared" si="939"/>
        <v>1</v>
      </c>
      <c r="U380" s="26">
        <f t="shared" si="940"/>
        <v>3</v>
      </c>
      <c r="V380" s="26"/>
      <c r="W380" s="26">
        <f t="shared" si="941"/>
        <v>0</v>
      </c>
      <c r="X380" s="26"/>
      <c r="Y380" s="26">
        <f t="shared" si="942"/>
        <v>3</v>
      </c>
      <c r="Z380" s="62"/>
      <c r="AA380" s="60"/>
      <c r="AB380" s="86"/>
      <c r="AC380" s="28" t="str">
        <f t="shared" si="796"/>
        <v/>
      </c>
      <c r="AD380" s="28"/>
      <c r="AE380" s="28" t="str">
        <f t="shared" si="797"/>
        <v/>
      </c>
      <c r="AF380" s="28"/>
      <c r="AG380" s="28" t="str">
        <f t="shared" si="798"/>
        <v/>
      </c>
      <c r="AH380" s="29"/>
      <c r="AI380" s="30"/>
      <c r="AJ380" s="28"/>
      <c r="AK380" s="28" t="str">
        <f t="shared" si="799"/>
        <v/>
      </c>
      <c r="AL380" s="28"/>
      <c r="AM380" s="28" t="str">
        <f t="shared" si="800"/>
        <v/>
      </c>
      <c r="AN380" s="28"/>
      <c r="AO380" s="28" t="str">
        <f t="shared" si="801"/>
        <v/>
      </c>
      <c r="AP380" s="29"/>
      <c r="AQ380" s="30"/>
      <c r="AR380" s="28"/>
      <c r="AS380" s="28" t="str">
        <f t="shared" si="802"/>
        <v/>
      </c>
      <c r="AT380" s="28"/>
      <c r="AU380" s="28" t="str">
        <f t="shared" si="803"/>
        <v/>
      </c>
      <c r="AV380" s="28"/>
      <c r="AW380" s="28" t="str">
        <f t="shared" si="804"/>
        <v/>
      </c>
      <c r="AX380" s="29"/>
      <c r="AY380" s="30"/>
      <c r="AZ380" s="28"/>
      <c r="BA380" s="28" t="str">
        <f t="shared" si="805"/>
        <v/>
      </c>
      <c r="BB380" s="28"/>
      <c r="BC380" s="28" t="str">
        <f t="shared" si="806"/>
        <v/>
      </c>
      <c r="BD380" s="28"/>
      <c r="BE380" s="28" t="str">
        <f t="shared" si="807"/>
        <v/>
      </c>
      <c r="BF380" s="29"/>
      <c r="BG380" s="30"/>
      <c r="BH380" s="26"/>
      <c r="BI380" s="28">
        <f t="shared" si="808"/>
        <v>3</v>
      </c>
      <c r="BJ380" s="28"/>
      <c r="BK380" s="28">
        <f t="shared" si="809"/>
        <v>0</v>
      </c>
      <c r="BL380" s="28"/>
      <c r="BM380" s="28">
        <f t="shared" si="810"/>
        <v>3</v>
      </c>
      <c r="BN380" s="29"/>
      <c r="BO380" s="30"/>
      <c r="BP380" s="26"/>
      <c r="BQ380" s="28" t="str">
        <f t="shared" si="811"/>
        <v/>
      </c>
      <c r="BR380" s="28"/>
      <c r="BS380" s="28" t="str">
        <f t="shared" si="812"/>
        <v/>
      </c>
      <c r="BT380" s="28"/>
      <c r="BU380" s="28" t="str">
        <f t="shared" si="813"/>
        <v/>
      </c>
      <c r="BV380" s="29"/>
      <c r="BW380" s="30"/>
      <c r="BX380" s="31"/>
      <c r="BY380" s="28" t="str">
        <f t="shared" si="814"/>
        <v/>
      </c>
      <c r="BZ380" s="28"/>
      <c r="CA380" s="28" t="str">
        <f t="shared" si="815"/>
        <v/>
      </c>
      <c r="CB380" s="28"/>
      <c r="CC380" s="28" t="str">
        <f t="shared" si="816"/>
        <v/>
      </c>
      <c r="CD380" s="29"/>
      <c r="CE380" s="25"/>
      <c r="CF380" s="25"/>
      <c r="CG380" s="28" t="str">
        <f t="shared" si="817"/>
        <v/>
      </c>
      <c r="CH380" s="28"/>
      <c r="CI380" s="28" t="str">
        <f t="shared" si="818"/>
        <v/>
      </c>
      <c r="CJ380" s="28"/>
      <c r="CK380" s="28" t="str">
        <f t="shared" si="819"/>
        <v/>
      </c>
      <c r="CL380" s="29"/>
    </row>
    <row r="381" spans="1:90" ht="49.5" customHeight="1" x14ac:dyDescent="0.25">
      <c r="A381" s="1"/>
      <c r="B381" s="2" t="s">
        <v>28</v>
      </c>
      <c r="C381" s="4" t="str">
        <f t="shared" si="896"/>
        <v>10 - LA RESTAURATION TRADITIONNELLE DU SITE (si existante)</v>
      </c>
      <c r="D381" s="99" t="str">
        <f>J$378</f>
        <v>L'entrée / le plat principal / le fromage / le dessert / la boisson chaude en fin de repas</v>
      </c>
      <c r="E381" s="2"/>
      <c r="F381" s="2"/>
      <c r="G381" s="20">
        <f>IF(H381="Information et Communication",1,IF(H381="Savoir-faire Savoir-être",2,IF(H381="Confort et hygiène",3,IF(H381="Qualité de la prestation",5,IF(H381="Développement Durable",4)))))</f>
        <v>5</v>
      </c>
      <c r="H381" s="87" t="s">
        <v>130</v>
      </c>
      <c r="I381" s="23">
        <f>IF(G381&lt;&gt;"",MAX(I$1:I380)+1,"")</f>
        <v>313</v>
      </c>
      <c r="J381" s="291" t="s">
        <v>444</v>
      </c>
      <c r="K381" s="253">
        <v>3</v>
      </c>
      <c r="L381" s="254" t="str">
        <f>IF('RESULTAT GLOBAL'!D$26="NON","Non Mesuré","Très Satisfaisant")</f>
        <v>Très Satisfaisant</v>
      </c>
      <c r="M381" s="276"/>
      <c r="N381" s="288"/>
      <c r="O381" s="252" t="s">
        <v>445</v>
      </c>
      <c r="P381" s="348" t="s">
        <v>37</v>
      </c>
      <c r="Q381" s="90"/>
      <c r="R381" s="7"/>
      <c r="S381" s="26">
        <f t="shared" si="938"/>
        <v>3</v>
      </c>
      <c r="T381" s="26">
        <f t="shared" si="939"/>
        <v>1</v>
      </c>
      <c r="U381" s="26">
        <f t="shared" si="940"/>
        <v>3</v>
      </c>
      <c r="V381" s="26"/>
      <c r="W381" s="26">
        <f t="shared" si="941"/>
        <v>0</v>
      </c>
      <c r="X381" s="26"/>
      <c r="Y381" s="26">
        <f t="shared" si="942"/>
        <v>3</v>
      </c>
      <c r="Z381" s="62"/>
      <c r="AA381" s="60"/>
      <c r="AB381" s="86"/>
      <c r="AC381" s="28" t="str">
        <f t="shared" si="796"/>
        <v/>
      </c>
      <c r="AD381" s="28"/>
      <c r="AE381" s="28" t="str">
        <f t="shared" si="797"/>
        <v/>
      </c>
      <c r="AF381" s="28"/>
      <c r="AG381" s="28" t="str">
        <f t="shared" si="798"/>
        <v/>
      </c>
      <c r="AH381" s="29"/>
      <c r="AI381" s="30"/>
      <c r="AJ381" s="28"/>
      <c r="AK381" s="28" t="str">
        <f t="shared" si="799"/>
        <v/>
      </c>
      <c r="AL381" s="28"/>
      <c r="AM381" s="28" t="str">
        <f t="shared" si="800"/>
        <v/>
      </c>
      <c r="AN381" s="28"/>
      <c r="AO381" s="28" t="str">
        <f t="shared" si="801"/>
        <v/>
      </c>
      <c r="AP381" s="29"/>
      <c r="AQ381" s="30"/>
      <c r="AR381" s="28"/>
      <c r="AS381" s="28" t="str">
        <f t="shared" si="802"/>
        <v/>
      </c>
      <c r="AT381" s="28"/>
      <c r="AU381" s="28" t="str">
        <f t="shared" si="803"/>
        <v/>
      </c>
      <c r="AV381" s="28"/>
      <c r="AW381" s="28" t="str">
        <f t="shared" si="804"/>
        <v/>
      </c>
      <c r="AX381" s="29"/>
      <c r="AY381" s="30"/>
      <c r="AZ381" s="28"/>
      <c r="BA381" s="28" t="str">
        <f t="shared" si="805"/>
        <v/>
      </c>
      <c r="BB381" s="28"/>
      <c r="BC381" s="28" t="str">
        <f t="shared" si="806"/>
        <v/>
      </c>
      <c r="BD381" s="28"/>
      <c r="BE381" s="28" t="str">
        <f t="shared" si="807"/>
        <v/>
      </c>
      <c r="BF381" s="29"/>
      <c r="BG381" s="30"/>
      <c r="BH381" s="26"/>
      <c r="BI381" s="28">
        <f t="shared" si="808"/>
        <v>3</v>
      </c>
      <c r="BJ381" s="28"/>
      <c r="BK381" s="28">
        <f t="shared" si="809"/>
        <v>0</v>
      </c>
      <c r="BL381" s="28"/>
      <c r="BM381" s="28">
        <f t="shared" si="810"/>
        <v>3</v>
      </c>
      <c r="BN381" s="29"/>
      <c r="BO381" s="30"/>
      <c r="BP381" s="26"/>
      <c r="BQ381" s="28" t="str">
        <f t="shared" si="811"/>
        <v/>
      </c>
      <c r="BR381" s="28"/>
      <c r="BS381" s="28" t="str">
        <f t="shared" si="812"/>
        <v/>
      </c>
      <c r="BT381" s="28"/>
      <c r="BU381" s="28" t="str">
        <f t="shared" si="813"/>
        <v/>
      </c>
      <c r="BV381" s="29"/>
      <c r="BW381" s="30"/>
      <c r="BX381" s="31"/>
      <c r="BY381" s="28" t="str">
        <f t="shared" si="814"/>
        <v/>
      </c>
      <c r="BZ381" s="28"/>
      <c r="CA381" s="28" t="str">
        <f t="shared" si="815"/>
        <v/>
      </c>
      <c r="CB381" s="28"/>
      <c r="CC381" s="28" t="str">
        <f t="shared" si="816"/>
        <v/>
      </c>
      <c r="CD381" s="29"/>
      <c r="CE381" s="25"/>
      <c r="CF381" s="25"/>
      <c r="CG381" s="28" t="str">
        <f t="shared" si="817"/>
        <v/>
      </c>
      <c r="CH381" s="28"/>
      <c r="CI381" s="28" t="str">
        <f t="shared" si="818"/>
        <v/>
      </c>
      <c r="CJ381" s="28"/>
      <c r="CK381" s="28" t="str">
        <f t="shared" si="819"/>
        <v/>
      </c>
      <c r="CL381" s="29"/>
    </row>
    <row r="382" spans="1:90" ht="32.25" customHeight="1" x14ac:dyDescent="0.25">
      <c r="A382" s="1"/>
      <c r="B382" s="2" t="s">
        <v>28</v>
      </c>
      <c r="C382" s="4" t="str">
        <f t="shared" si="896"/>
        <v>10 - LA RESTAURATION TRADITIONNELLE DU SITE (si existante)</v>
      </c>
      <c r="D382" s="99" t="str">
        <f>J$378</f>
        <v>L'entrée / le plat principal / le fromage / le dessert / la boisson chaude en fin de repas</v>
      </c>
      <c r="E382" s="2"/>
      <c r="F382" s="2"/>
      <c r="G382" s="20">
        <f>IF(H382="Information et Communication",1,IF(H382="Savoir-faire Savoir-être",2,IF(H382="Confort et hygiène",3,IF(H382="Qualité de la prestation",5,IF(H382="Développement Durable",4)))))</f>
        <v>5</v>
      </c>
      <c r="H382" s="87" t="s">
        <v>130</v>
      </c>
      <c r="I382" s="23">
        <f>IF(G382&lt;&gt;"",MAX(I$1:I381)+1,"")</f>
        <v>314</v>
      </c>
      <c r="J382" s="279" t="s">
        <v>446</v>
      </c>
      <c r="K382" s="248">
        <v>1</v>
      </c>
      <c r="L382" s="249" t="str">
        <f>IF('RESULTAT GLOBAL'!D$26="NON","Non Mesuré","Très Satisfaisant")</f>
        <v>Très Satisfaisant</v>
      </c>
      <c r="M382" s="280"/>
      <c r="N382" s="284"/>
      <c r="O382" s="247" t="s">
        <v>447</v>
      </c>
      <c r="P382" s="348" t="s">
        <v>37</v>
      </c>
      <c r="Q382" s="90"/>
      <c r="R382" s="7"/>
      <c r="S382" s="26">
        <f t="shared" si="938"/>
        <v>1</v>
      </c>
      <c r="T382" s="26">
        <f t="shared" si="939"/>
        <v>1</v>
      </c>
      <c r="U382" s="26">
        <f t="shared" si="940"/>
        <v>1</v>
      </c>
      <c r="V382" s="26"/>
      <c r="W382" s="26">
        <f t="shared" si="941"/>
        <v>0</v>
      </c>
      <c r="X382" s="26"/>
      <c r="Y382" s="26">
        <f t="shared" si="942"/>
        <v>1</v>
      </c>
      <c r="Z382" s="62"/>
      <c r="AA382" s="60"/>
      <c r="AB382" s="86"/>
      <c r="AC382" s="28" t="str">
        <f t="shared" si="796"/>
        <v/>
      </c>
      <c r="AD382" s="28"/>
      <c r="AE382" s="28" t="str">
        <f t="shared" si="797"/>
        <v/>
      </c>
      <c r="AF382" s="28"/>
      <c r="AG382" s="28" t="str">
        <f t="shared" si="798"/>
        <v/>
      </c>
      <c r="AH382" s="29"/>
      <c r="AI382" s="30"/>
      <c r="AJ382" s="28"/>
      <c r="AK382" s="28" t="str">
        <f t="shared" si="799"/>
        <v/>
      </c>
      <c r="AL382" s="28"/>
      <c r="AM382" s="28" t="str">
        <f t="shared" si="800"/>
        <v/>
      </c>
      <c r="AN382" s="28"/>
      <c r="AO382" s="28" t="str">
        <f t="shared" si="801"/>
        <v/>
      </c>
      <c r="AP382" s="29"/>
      <c r="AQ382" s="30"/>
      <c r="AR382" s="28"/>
      <c r="AS382" s="28" t="str">
        <f t="shared" si="802"/>
        <v/>
      </c>
      <c r="AT382" s="28"/>
      <c r="AU382" s="28" t="str">
        <f t="shared" si="803"/>
        <v/>
      </c>
      <c r="AV382" s="28"/>
      <c r="AW382" s="28" t="str">
        <f t="shared" si="804"/>
        <v/>
      </c>
      <c r="AX382" s="29"/>
      <c r="AY382" s="30"/>
      <c r="AZ382" s="28"/>
      <c r="BA382" s="28" t="str">
        <f t="shared" si="805"/>
        <v/>
      </c>
      <c r="BB382" s="28"/>
      <c r="BC382" s="28" t="str">
        <f t="shared" si="806"/>
        <v/>
      </c>
      <c r="BD382" s="28"/>
      <c r="BE382" s="28" t="str">
        <f t="shared" si="807"/>
        <v/>
      </c>
      <c r="BF382" s="29"/>
      <c r="BG382" s="30"/>
      <c r="BH382" s="26"/>
      <c r="BI382" s="28">
        <f t="shared" si="808"/>
        <v>1</v>
      </c>
      <c r="BJ382" s="28"/>
      <c r="BK382" s="28">
        <f t="shared" si="809"/>
        <v>0</v>
      </c>
      <c r="BL382" s="28"/>
      <c r="BM382" s="28">
        <f t="shared" si="810"/>
        <v>1</v>
      </c>
      <c r="BN382" s="29"/>
      <c r="BO382" s="30"/>
      <c r="BP382" s="26"/>
      <c r="BQ382" s="28" t="str">
        <f t="shared" si="811"/>
        <v/>
      </c>
      <c r="BR382" s="28"/>
      <c r="BS382" s="28" t="str">
        <f t="shared" si="812"/>
        <v/>
      </c>
      <c r="BT382" s="28"/>
      <c r="BU382" s="28" t="str">
        <f t="shared" si="813"/>
        <v/>
      </c>
      <c r="BV382" s="29"/>
      <c r="BW382" s="30"/>
      <c r="BX382" s="31"/>
      <c r="BY382" s="28" t="str">
        <f t="shared" si="814"/>
        <v/>
      </c>
      <c r="BZ382" s="28"/>
      <c r="CA382" s="28" t="str">
        <f t="shared" si="815"/>
        <v/>
      </c>
      <c r="CB382" s="28"/>
      <c r="CC382" s="28" t="str">
        <f t="shared" si="816"/>
        <v/>
      </c>
      <c r="CD382" s="29"/>
      <c r="CE382" s="25"/>
      <c r="CF382" s="25"/>
      <c r="CG382" s="28" t="str">
        <f t="shared" si="817"/>
        <v/>
      </c>
      <c r="CH382" s="28"/>
      <c r="CI382" s="28" t="str">
        <f t="shared" si="818"/>
        <v/>
      </c>
      <c r="CJ382" s="28"/>
      <c r="CK382" s="28" t="str">
        <f t="shared" si="819"/>
        <v/>
      </c>
      <c r="CL382" s="29"/>
    </row>
    <row r="383" spans="1:90" s="238" customFormat="1" ht="27" customHeight="1" x14ac:dyDescent="0.25">
      <c r="A383" s="46"/>
      <c r="B383" s="44"/>
      <c r="C383" s="21" t="str">
        <f>J$317</f>
        <v>9 - L'ESPACE BAR – PETITE RESTAURATION - SNACKING (si existant).</v>
      </c>
      <c r="D383" s="5" t="str">
        <f>J$333</f>
        <v>Le service du client au bar - petite restaurant</v>
      </c>
      <c r="E383" s="44"/>
      <c r="F383" s="44"/>
      <c r="G383" s="20"/>
      <c r="H383" s="22"/>
      <c r="I383" s="67" t="str">
        <f>IF(G383&lt;&gt;"",MAX(I$1:I382)+1,"")</f>
        <v/>
      </c>
      <c r="J383" s="71" t="s">
        <v>667</v>
      </c>
      <c r="K383" s="307"/>
      <c r="L383" s="33"/>
      <c r="M383" s="372"/>
      <c r="N383" s="45"/>
      <c r="O383" s="65"/>
      <c r="P383" s="353"/>
      <c r="Q383" s="65"/>
      <c r="R383" s="1"/>
      <c r="S383" s="34"/>
      <c r="T383" s="34"/>
      <c r="U383" s="34"/>
      <c r="V383" s="34"/>
      <c r="W383" s="34"/>
      <c r="X383" s="34"/>
      <c r="Y383" s="34"/>
      <c r="Z383" s="34"/>
      <c r="AA383" s="35"/>
      <c r="AB383" s="36"/>
      <c r="AC383" s="39" t="str">
        <f t="shared" si="796"/>
        <v/>
      </c>
      <c r="AD383" s="39"/>
      <c r="AE383" s="39" t="str">
        <f t="shared" si="797"/>
        <v/>
      </c>
      <c r="AF383" s="39"/>
      <c r="AG383" s="39" t="str">
        <f t="shared" si="798"/>
        <v/>
      </c>
      <c r="AH383" s="37"/>
      <c r="AI383" s="38"/>
      <c r="AJ383" s="39"/>
      <c r="AK383" s="39" t="str">
        <f t="shared" si="799"/>
        <v/>
      </c>
      <c r="AL383" s="39"/>
      <c r="AM383" s="39" t="str">
        <f t="shared" si="800"/>
        <v/>
      </c>
      <c r="AN383" s="39"/>
      <c r="AO383" s="39" t="str">
        <f t="shared" si="801"/>
        <v/>
      </c>
      <c r="AP383" s="37"/>
      <c r="AQ383" s="38"/>
      <c r="AR383" s="39"/>
      <c r="AS383" s="39" t="str">
        <f t="shared" si="802"/>
        <v/>
      </c>
      <c r="AT383" s="39"/>
      <c r="AU383" s="39" t="str">
        <f t="shared" si="803"/>
        <v/>
      </c>
      <c r="AV383" s="39"/>
      <c r="AW383" s="39" t="str">
        <f t="shared" si="804"/>
        <v/>
      </c>
      <c r="AX383" s="37"/>
      <c r="AY383" s="38"/>
      <c r="AZ383" s="39"/>
      <c r="BA383" s="39" t="str">
        <f t="shared" si="805"/>
        <v/>
      </c>
      <c r="BB383" s="39"/>
      <c r="BC383" s="39" t="str">
        <f t="shared" si="806"/>
        <v/>
      </c>
      <c r="BD383" s="39"/>
      <c r="BE383" s="39" t="str">
        <f t="shared" si="807"/>
        <v/>
      </c>
      <c r="BF383" s="37"/>
      <c r="BG383" s="38"/>
      <c r="BH383" s="34"/>
      <c r="BI383" s="39" t="str">
        <f t="shared" si="808"/>
        <v/>
      </c>
      <c r="BJ383" s="39"/>
      <c r="BK383" s="39" t="str">
        <f t="shared" si="809"/>
        <v/>
      </c>
      <c r="BL383" s="39"/>
      <c r="BM383" s="39" t="str">
        <f t="shared" si="810"/>
        <v/>
      </c>
      <c r="BN383" s="37"/>
      <c r="BO383" s="38"/>
      <c r="BP383" s="34"/>
      <c r="BQ383" s="39" t="str">
        <f t="shared" si="811"/>
        <v/>
      </c>
      <c r="BR383" s="39"/>
      <c r="BS383" s="39" t="str">
        <f t="shared" si="812"/>
        <v/>
      </c>
      <c r="BT383" s="39"/>
      <c r="BU383" s="39" t="str">
        <f t="shared" si="813"/>
        <v/>
      </c>
      <c r="BV383" s="37"/>
      <c r="BW383" s="38"/>
      <c r="BX383" s="40"/>
      <c r="BY383" s="39" t="str">
        <f t="shared" si="814"/>
        <v/>
      </c>
      <c r="BZ383" s="39"/>
      <c r="CA383" s="39" t="str">
        <f t="shared" si="815"/>
        <v/>
      </c>
      <c r="CB383" s="39"/>
      <c r="CC383" s="39" t="str">
        <f t="shared" si="816"/>
        <v/>
      </c>
      <c r="CD383" s="37"/>
      <c r="CE383" s="41"/>
      <c r="CF383" s="41"/>
      <c r="CG383" s="39" t="str">
        <f t="shared" si="817"/>
        <v/>
      </c>
      <c r="CH383" s="39"/>
      <c r="CI383" s="39" t="str">
        <f t="shared" si="818"/>
        <v/>
      </c>
      <c r="CJ383" s="39"/>
      <c r="CK383" s="39" t="str">
        <f t="shared" si="819"/>
        <v/>
      </c>
      <c r="CL383" s="37"/>
    </row>
    <row r="384" spans="1:90" ht="48.75" customHeight="1" x14ac:dyDescent="0.25">
      <c r="A384" s="83"/>
      <c r="B384" s="83" t="s">
        <v>28</v>
      </c>
      <c r="C384" s="21" t="str">
        <f>J$317</f>
        <v>9 - L'ESPACE BAR – PETITE RESTAURATION - SNACKING (si existant).</v>
      </c>
      <c r="D384" s="5" t="str">
        <f>J$333</f>
        <v>Le service du client au bar - petite restaurant</v>
      </c>
      <c r="E384" s="44"/>
      <c r="F384" s="44"/>
      <c r="G384" s="20">
        <f>IF(H384="Information et Communication",1,IF(H384="Savoir-faire Savoir-être",2,IF(H384="Confort et hygiène",3,IF(H384="Qualité de la prestation",5,IF(H384="Développement Durable",4)))))</f>
        <v>5</v>
      </c>
      <c r="H384" s="5" t="s">
        <v>130</v>
      </c>
      <c r="I384" s="23">
        <f>IF(G384&lt;&gt;"",MAX(I$1:I383)+1,"")</f>
        <v>315</v>
      </c>
      <c r="J384" s="242" t="s">
        <v>666</v>
      </c>
      <c r="K384" s="243">
        <v>3</v>
      </c>
      <c r="L384" s="244" t="str">
        <f>IF('RESULTAT GLOBAL'!D$26="NON","Non Mesuré","OUI")</f>
        <v>OUI</v>
      </c>
      <c r="M384" s="275" t="str">
        <f>IF('RESULTAT GLOBAL'!D$26="NON","Absence de restauration","")</f>
        <v/>
      </c>
      <c r="N384" s="242" t="str">
        <f>IF(ISERROR(SEARCH("Pas de NM possible",O384)),"","oui")</f>
        <v/>
      </c>
      <c r="O384" s="242" t="s">
        <v>746</v>
      </c>
      <c r="P384" s="348" t="s">
        <v>37</v>
      </c>
      <c r="Q384" s="25"/>
      <c r="R384" s="25"/>
      <c r="S384" s="26">
        <f t="shared" ref="S384:S386" si="943">K384</f>
        <v>3</v>
      </c>
      <c r="T384" s="26">
        <f t="shared" ref="T384" si="944">IF(L384="OUI",1,IF(L384="NON",0,IF(L384="Non Mesuré","",0)))</f>
        <v>1</v>
      </c>
      <c r="U384" s="26">
        <f t="shared" ref="U384:U386" si="945">IF(L384&lt;&gt;"Non Mesuré",S384*T384,"")</f>
        <v>3</v>
      </c>
      <c r="V384" s="26"/>
      <c r="W384" s="26">
        <f t="shared" ref="W384:W386" si="946">IF(L384="Non Mesuré",S384,0)</f>
        <v>0</v>
      </c>
      <c r="X384" s="26"/>
      <c r="Y384" s="26">
        <f t="shared" ref="Y384:Y386" si="947">S384-W384</f>
        <v>3</v>
      </c>
      <c r="Z384" s="26"/>
      <c r="AA384" s="32"/>
      <c r="AB384" s="27"/>
      <c r="AC384" s="28" t="str">
        <f t="shared" si="796"/>
        <v/>
      </c>
      <c r="AD384" s="28"/>
      <c r="AE384" s="28" t="str">
        <f t="shared" si="797"/>
        <v/>
      </c>
      <c r="AF384" s="28"/>
      <c r="AG384" s="28" t="str">
        <f t="shared" si="798"/>
        <v/>
      </c>
      <c r="AH384" s="29"/>
      <c r="AI384" s="30"/>
      <c r="AJ384" s="28"/>
      <c r="AK384" s="28" t="str">
        <f t="shared" si="799"/>
        <v/>
      </c>
      <c r="AL384" s="28"/>
      <c r="AM384" s="28" t="str">
        <f t="shared" si="800"/>
        <v/>
      </c>
      <c r="AN384" s="28"/>
      <c r="AO384" s="28" t="str">
        <f t="shared" si="801"/>
        <v/>
      </c>
      <c r="AP384" s="29"/>
      <c r="AQ384" s="30"/>
      <c r="AR384" s="28"/>
      <c r="AS384" s="28" t="str">
        <f t="shared" si="802"/>
        <v/>
      </c>
      <c r="AT384" s="28"/>
      <c r="AU384" s="28" t="str">
        <f t="shared" si="803"/>
        <v/>
      </c>
      <c r="AV384" s="28"/>
      <c r="AW384" s="28" t="str">
        <f t="shared" si="804"/>
        <v/>
      </c>
      <c r="AX384" s="29"/>
      <c r="AY384" s="30"/>
      <c r="AZ384" s="28"/>
      <c r="BA384" s="28" t="str">
        <f t="shared" si="805"/>
        <v/>
      </c>
      <c r="BB384" s="28"/>
      <c r="BC384" s="28" t="str">
        <f t="shared" si="806"/>
        <v/>
      </c>
      <c r="BD384" s="28"/>
      <c r="BE384" s="28" t="str">
        <f t="shared" si="807"/>
        <v/>
      </c>
      <c r="BF384" s="29"/>
      <c r="BG384" s="30"/>
      <c r="BH384" s="26"/>
      <c r="BI384" s="28">
        <f t="shared" si="808"/>
        <v>3</v>
      </c>
      <c r="BJ384" s="28"/>
      <c r="BK384" s="28">
        <f t="shared" si="809"/>
        <v>0</v>
      </c>
      <c r="BL384" s="28"/>
      <c r="BM384" s="28">
        <f t="shared" si="810"/>
        <v>3</v>
      </c>
      <c r="BN384" s="29"/>
      <c r="BO384" s="30"/>
      <c r="BP384" s="26"/>
      <c r="BQ384" s="28" t="str">
        <f t="shared" si="811"/>
        <v/>
      </c>
      <c r="BR384" s="28"/>
      <c r="BS384" s="28" t="str">
        <f t="shared" si="812"/>
        <v/>
      </c>
      <c r="BT384" s="28"/>
      <c r="BU384" s="28" t="str">
        <f t="shared" si="813"/>
        <v/>
      </c>
      <c r="BV384" s="29"/>
      <c r="BW384" s="30"/>
      <c r="BX384" s="31"/>
      <c r="BY384" s="28" t="str">
        <f t="shared" si="814"/>
        <v/>
      </c>
      <c r="BZ384" s="28"/>
      <c r="CA384" s="28" t="str">
        <f t="shared" si="815"/>
        <v/>
      </c>
      <c r="CB384" s="28"/>
      <c r="CC384" s="28" t="str">
        <f t="shared" si="816"/>
        <v/>
      </c>
      <c r="CD384" s="29"/>
      <c r="CE384" s="25"/>
      <c r="CF384" s="25"/>
      <c r="CG384" s="28" t="str">
        <f t="shared" si="817"/>
        <v/>
      </c>
      <c r="CH384" s="28"/>
      <c r="CI384" s="28" t="str">
        <f t="shared" si="818"/>
        <v/>
      </c>
      <c r="CJ384" s="28"/>
      <c r="CK384" s="28" t="str">
        <f t="shared" si="819"/>
        <v/>
      </c>
      <c r="CL384" s="29"/>
    </row>
    <row r="385" spans="1:90" ht="19.5" customHeight="1" x14ac:dyDescent="0.25">
      <c r="A385" s="83">
        <v>32</v>
      </c>
      <c r="B385" s="83" t="s">
        <v>36</v>
      </c>
      <c r="C385" s="21" t="str">
        <f>J$317</f>
        <v>9 - L'ESPACE BAR – PETITE RESTAURATION - SNACKING (si existant).</v>
      </c>
      <c r="D385" s="5" t="str">
        <f>J$333</f>
        <v>Le service du client au bar - petite restaurant</v>
      </c>
      <c r="E385" s="44"/>
      <c r="F385" s="44"/>
      <c r="G385" s="20">
        <f>IF(H385="Information et Communication",1,IF(H385="Savoir-faire Savoir-être",2,IF(H385="Confort et hygiène",3,IF(H385="Qualité de la prestation",5,IF(H385="Développement Durable",4)))))</f>
        <v>3</v>
      </c>
      <c r="H385" s="5" t="s">
        <v>136</v>
      </c>
      <c r="I385" s="23">
        <f>IF(G385&lt;&gt;"",MAX(I$1:I384)+1,"")</f>
        <v>316</v>
      </c>
      <c r="J385" s="252" t="s">
        <v>664</v>
      </c>
      <c r="K385" s="253">
        <v>3</v>
      </c>
      <c r="L385" s="254" t="str">
        <f>IF('RESULTAT GLOBAL'!D$26="NON","Non Mesuré","Très Satisfaisant")</f>
        <v>Très Satisfaisant</v>
      </c>
      <c r="M385" s="257"/>
      <c r="N385" s="252" t="str">
        <f>IF(ISERROR(SEARCH("Pas de NM possible",O385)),"","oui")</f>
        <v/>
      </c>
      <c r="O385" s="252"/>
      <c r="P385" s="348" t="s">
        <v>37</v>
      </c>
      <c r="Q385" s="25"/>
      <c r="R385" s="25"/>
      <c r="S385" s="26">
        <f t="shared" si="943"/>
        <v>3</v>
      </c>
      <c r="T385" s="26">
        <f t="shared" ref="T385:T386" si="948">IF(L385="Très Satisfaisant",1,IF(L385="Satisfaisant",0.75,IF(L385="Insatisfaisant",0.25,IF(L385="Très Insatisfaisant",0,IF(L385="Non Mesuré","",0)))))</f>
        <v>1</v>
      </c>
      <c r="U385" s="26">
        <f t="shared" si="945"/>
        <v>3</v>
      </c>
      <c r="V385" s="26"/>
      <c r="W385" s="26">
        <f t="shared" si="946"/>
        <v>0</v>
      </c>
      <c r="X385" s="26"/>
      <c r="Y385" s="26">
        <f t="shared" si="947"/>
        <v>3</v>
      </c>
      <c r="Z385" s="60"/>
      <c r="AA385" s="32"/>
      <c r="AB385" s="63"/>
      <c r="AC385" s="28" t="str">
        <f t="shared" si="796"/>
        <v/>
      </c>
      <c r="AD385" s="28"/>
      <c r="AE385" s="28" t="str">
        <f t="shared" si="797"/>
        <v/>
      </c>
      <c r="AF385" s="28"/>
      <c r="AG385" s="28" t="str">
        <f t="shared" si="798"/>
        <v/>
      </c>
      <c r="AH385" s="29"/>
      <c r="AI385" s="30"/>
      <c r="AJ385" s="28"/>
      <c r="AK385" s="28" t="str">
        <f t="shared" si="799"/>
        <v/>
      </c>
      <c r="AL385" s="28"/>
      <c r="AM385" s="28" t="str">
        <f t="shared" si="800"/>
        <v/>
      </c>
      <c r="AN385" s="28"/>
      <c r="AO385" s="28" t="str">
        <f t="shared" si="801"/>
        <v/>
      </c>
      <c r="AP385" s="29"/>
      <c r="AQ385" s="30"/>
      <c r="AR385" s="28"/>
      <c r="AS385" s="28">
        <f t="shared" si="802"/>
        <v>3</v>
      </c>
      <c r="AT385" s="28"/>
      <c r="AU385" s="28">
        <f t="shared" si="803"/>
        <v>0</v>
      </c>
      <c r="AV385" s="28"/>
      <c r="AW385" s="28">
        <f t="shared" si="804"/>
        <v>3</v>
      </c>
      <c r="AX385" s="29"/>
      <c r="AY385" s="30"/>
      <c r="AZ385" s="28"/>
      <c r="BA385" s="28" t="str">
        <f t="shared" si="805"/>
        <v/>
      </c>
      <c r="BB385" s="28"/>
      <c r="BC385" s="28" t="str">
        <f t="shared" si="806"/>
        <v/>
      </c>
      <c r="BD385" s="28"/>
      <c r="BE385" s="28" t="str">
        <f t="shared" si="807"/>
        <v/>
      </c>
      <c r="BF385" s="29"/>
      <c r="BG385" s="30"/>
      <c r="BH385" s="26"/>
      <c r="BI385" s="28" t="str">
        <f t="shared" si="808"/>
        <v/>
      </c>
      <c r="BJ385" s="28"/>
      <c r="BK385" s="28" t="str">
        <f t="shared" si="809"/>
        <v/>
      </c>
      <c r="BL385" s="28"/>
      <c r="BM385" s="28" t="str">
        <f t="shared" si="810"/>
        <v/>
      </c>
      <c r="BN385" s="29"/>
      <c r="BO385" s="30"/>
      <c r="BP385" s="26"/>
      <c r="BQ385" s="28" t="str">
        <f t="shared" si="811"/>
        <v/>
      </c>
      <c r="BR385" s="28"/>
      <c r="BS385" s="28" t="str">
        <f t="shared" si="812"/>
        <v/>
      </c>
      <c r="BT385" s="28"/>
      <c r="BU385" s="28" t="str">
        <f t="shared" si="813"/>
        <v/>
      </c>
      <c r="BV385" s="29"/>
      <c r="BW385" s="30"/>
      <c r="BX385" s="31"/>
      <c r="BY385" s="28">
        <f t="shared" si="814"/>
        <v>3</v>
      </c>
      <c r="BZ385" s="28"/>
      <c r="CA385" s="28">
        <f t="shared" si="815"/>
        <v>0</v>
      </c>
      <c r="CB385" s="28"/>
      <c r="CC385" s="28">
        <f t="shared" si="816"/>
        <v>3</v>
      </c>
      <c r="CD385" s="29"/>
      <c r="CE385" s="25"/>
      <c r="CF385" s="25"/>
      <c r="CG385" s="28" t="str">
        <f t="shared" si="817"/>
        <v/>
      </c>
      <c r="CH385" s="28"/>
      <c r="CI385" s="28" t="str">
        <f t="shared" si="818"/>
        <v/>
      </c>
      <c r="CJ385" s="28"/>
      <c r="CK385" s="28" t="str">
        <f t="shared" si="819"/>
        <v/>
      </c>
      <c r="CL385" s="29"/>
    </row>
    <row r="386" spans="1:90" ht="19.5" customHeight="1" x14ac:dyDescent="0.25">
      <c r="A386" s="46">
        <v>31</v>
      </c>
      <c r="B386" s="44" t="s">
        <v>28</v>
      </c>
      <c r="C386" s="21" t="str">
        <f>J$317</f>
        <v>9 - L'ESPACE BAR – PETITE RESTAURATION - SNACKING (si existant).</v>
      </c>
      <c r="D386" s="5" t="str">
        <f>J$333</f>
        <v>Le service du client au bar - petite restaurant</v>
      </c>
      <c r="E386" s="44"/>
      <c r="F386" s="44"/>
      <c r="G386" s="20">
        <f>IF(H386="Information et Communication",1,IF(H386="Savoir-faire Savoir-être",2,IF(H386="Confort et hygiène",3,IF(H386="Qualité de la prestation",5,IF(H386="Développement Durable",4)))))</f>
        <v>3</v>
      </c>
      <c r="H386" s="5" t="s">
        <v>136</v>
      </c>
      <c r="I386" s="23">
        <f>IF(G386&lt;&gt;"",MAX(I$1:I385)+1,"")</f>
        <v>317</v>
      </c>
      <c r="J386" s="247" t="s">
        <v>665</v>
      </c>
      <c r="K386" s="248">
        <v>3</v>
      </c>
      <c r="L386" s="249" t="str">
        <f>IF('RESULTAT GLOBAL'!D$26="NON","Non Mesuré","Très Satisfaisant")</f>
        <v>Très Satisfaisant</v>
      </c>
      <c r="M386" s="262"/>
      <c r="N386" s="247"/>
      <c r="O386" s="247"/>
      <c r="P386" s="348" t="s">
        <v>37</v>
      </c>
      <c r="Q386" s="25"/>
      <c r="R386" s="25"/>
      <c r="S386" s="26">
        <f t="shared" si="943"/>
        <v>3</v>
      </c>
      <c r="T386" s="26">
        <f t="shared" si="948"/>
        <v>1</v>
      </c>
      <c r="U386" s="26">
        <f t="shared" si="945"/>
        <v>3</v>
      </c>
      <c r="V386" s="26"/>
      <c r="W386" s="26">
        <f t="shared" si="946"/>
        <v>0</v>
      </c>
      <c r="X386" s="26"/>
      <c r="Y386" s="26">
        <f t="shared" si="947"/>
        <v>3</v>
      </c>
      <c r="Z386" s="26"/>
      <c r="AA386" s="32"/>
      <c r="AB386" s="27"/>
      <c r="AC386" s="28" t="str">
        <f t="shared" si="796"/>
        <v/>
      </c>
      <c r="AD386" s="28"/>
      <c r="AE386" s="28" t="str">
        <f t="shared" si="797"/>
        <v/>
      </c>
      <c r="AF386" s="28"/>
      <c r="AG386" s="28" t="str">
        <f t="shared" si="798"/>
        <v/>
      </c>
      <c r="AH386" s="29"/>
      <c r="AI386" s="30"/>
      <c r="AJ386" s="28"/>
      <c r="AK386" s="28" t="str">
        <f t="shared" si="799"/>
        <v/>
      </c>
      <c r="AL386" s="28"/>
      <c r="AM386" s="28" t="str">
        <f t="shared" si="800"/>
        <v/>
      </c>
      <c r="AN386" s="28"/>
      <c r="AO386" s="28" t="str">
        <f t="shared" si="801"/>
        <v/>
      </c>
      <c r="AP386" s="29"/>
      <c r="AQ386" s="30"/>
      <c r="AR386" s="28"/>
      <c r="AS386" s="28">
        <f t="shared" si="802"/>
        <v>3</v>
      </c>
      <c r="AT386" s="28"/>
      <c r="AU386" s="28">
        <f t="shared" si="803"/>
        <v>0</v>
      </c>
      <c r="AV386" s="28"/>
      <c r="AW386" s="28">
        <f t="shared" si="804"/>
        <v>3</v>
      </c>
      <c r="AX386" s="29"/>
      <c r="AY386" s="30"/>
      <c r="AZ386" s="28"/>
      <c r="BA386" s="28" t="str">
        <f t="shared" si="805"/>
        <v/>
      </c>
      <c r="BB386" s="28"/>
      <c r="BC386" s="28" t="str">
        <f t="shared" si="806"/>
        <v/>
      </c>
      <c r="BD386" s="28"/>
      <c r="BE386" s="28" t="str">
        <f t="shared" si="807"/>
        <v/>
      </c>
      <c r="BF386" s="29"/>
      <c r="BG386" s="30"/>
      <c r="BH386" s="26"/>
      <c r="BI386" s="28" t="str">
        <f t="shared" si="808"/>
        <v/>
      </c>
      <c r="BJ386" s="28"/>
      <c r="BK386" s="28" t="str">
        <f t="shared" si="809"/>
        <v/>
      </c>
      <c r="BL386" s="28"/>
      <c r="BM386" s="28" t="str">
        <f t="shared" si="810"/>
        <v/>
      </c>
      <c r="BN386" s="29"/>
      <c r="BO386" s="30"/>
      <c r="BP386" s="26"/>
      <c r="BQ386" s="28">
        <f t="shared" si="811"/>
        <v>3</v>
      </c>
      <c r="BR386" s="28"/>
      <c r="BS386" s="28">
        <f t="shared" si="812"/>
        <v>0</v>
      </c>
      <c r="BT386" s="28"/>
      <c r="BU386" s="28">
        <f t="shared" si="813"/>
        <v>3</v>
      </c>
      <c r="BV386" s="29"/>
      <c r="BW386" s="30"/>
      <c r="BX386" s="31"/>
      <c r="BY386" s="28" t="str">
        <f t="shared" si="814"/>
        <v/>
      </c>
      <c r="BZ386" s="28"/>
      <c r="CA386" s="28" t="str">
        <f t="shared" si="815"/>
        <v/>
      </c>
      <c r="CB386" s="28"/>
      <c r="CC386" s="28" t="str">
        <f t="shared" si="816"/>
        <v/>
      </c>
      <c r="CD386" s="29"/>
      <c r="CE386" s="25"/>
      <c r="CF386" s="25"/>
      <c r="CG386" s="28" t="str">
        <f t="shared" si="817"/>
        <v/>
      </c>
      <c r="CH386" s="28"/>
      <c r="CI386" s="28" t="str">
        <f t="shared" si="818"/>
        <v/>
      </c>
      <c r="CJ386" s="28"/>
      <c r="CK386" s="28" t="str">
        <f t="shared" si="819"/>
        <v/>
      </c>
      <c r="CL386" s="29"/>
    </row>
    <row r="387" spans="1:90" s="237" customFormat="1" ht="47.25" customHeight="1" x14ac:dyDescent="0.25">
      <c r="A387" s="46"/>
      <c r="B387" s="20"/>
      <c r="C387" s="4" t="str">
        <f t="shared" ref="C387:C398" si="949">J$387</f>
        <v>11 - LA SUPERETTE (si existante)</v>
      </c>
      <c r="D387" s="99"/>
      <c r="E387" s="20"/>
      <c r="F387" s="20"/>
      <c r="G387" s="20"/>
      <c r="H387" s="46"/>
      <c r="I387" s="23" t="str">
        <f>IF(G387&lt;&gt;"",MAX(I$1:I386)+1,"")</f>
        <v/>
      </c>
      <c r="J387" s="334" t="s">
        <v>668</v>
      </c>
      <c r="K387" s="335" t="s">
        <v>2</v>
      </c>
      <c r="L387" s="333" t="s">
        <v>3</v>
      </c>
      <c r="M387" s="336" t="s">
        <v>656</v>
      </c>
      <c r="N387" s="337"/>
      <c r="O387" s="327" t="s">
        <v>4</v>
      </c>
      <c r="P387" s="349" t="s">
        <v>778</v>
      </c>
      <c r="Q387" s="44"/>
      <c r="R387" s="25"/>
      <c r="S387" s="63"/>
      <c r="T387" s="63"/>
      <c r="U387" s="63"/>
      <c r="V387" s="26">
        <f>SUM(U353:U386)</f>
        <v>85</v>
      </c>
      <c r="W387" s="31"/>
      <c r="X387" s="26">
        <f>SUM(W353:W386)</f>
        <v>0</v>
      </c>
      <c r="Y387" s="31"/>
      <c r="Z387" s="26">
        <f>SUM(Y353:Y386)</f>
        <v>85</v>
      </c>
      <c r="AA387" s="27">
        <f>V387/Z387</f>
        <v>1</v>
      </c>
      <c r="AB387" s="63"/>
      <c r="AC387" s="28" t="str">
        <f t="shared" si="796"/>
        <v/>
      </c>
      <c r="AD387" s="28"/>
      <c r="AE387" s="28" t="str">
        <f t="shared" si="797"/>
        <v/>
      </c>
      <c r="AF387" s="28"/>
      <c r="AG387" s="28" t="str">
        <f t="shared" si="798"/>
        <v/>
      </c>
      <c r="AH387" s="29"/>
      <c r="AI387" s="30"/>
      <c r="AJ387" s="28"/>
      <c r="AK387" s="28" t="str">
        <f t="shared" si="799"/>
        <v/>
      </c>
      <c r="AL387" s="28"/>
      <c r="AM387" s="28" t="str">
        <f t="shared" si="800"/>
        <v/>
      </c>
      <c r="AN387" s="28"/>
      <c r="AO387" s="28" t="str">
        <f t="shared" si="801"/>
        <v/>
      </c>
      <c r="AP387" s="29"/>
      <c r="AQ387" s="30"/>
      <c r="AR387" s="28"/>
      <c r="AS387" s="28" t="str">
        <f t="shared" si="802"/>
        <v/>
      </c>
      <c r="AT387" s="28"/>
      <c r="AU387" s="28" t="str">
        <f t="shared" si="803"/>
        <v/>
      </c>
      <c r="AV387" s="28"/>
      <c r="AW387" s="28" t="str">
        <f t="shared" si="804"/>
        <v/>
      </c>
      <c r="AX387" s="29"/>
      <c r="AY387" s="30"/>
      <c r="AZ387" s="28"/>
      <c r="BA387" s="28" t="str">
        <f t="shared" si="805"/>
        <v/>
      </c>
      <c r="BB387" s="28"/>
      <c r="BC387" s="28" t="str">
        <f t="shared" si="806"/>
        <v/>
      </c>
      <c r="BD387" s="28"/>
      <c r="BE387" s="28" t="str">
        <f t="shared" si="807"/>
        <v/>
      </c>
      <c r="BF387" s="29"/>
      <c r="BG387" s="30"/>
      <c r="BH387" s="26"/>
      <c r="BI387" s="28" t="str">
        <f t="shared" si="808"/>
        <v/>
      </c>
      <c r="BJ387" s="28"/>
      <c r="BK387" s="28" t="str">
        <f t="shared" si="809"/>
        <v/>
      </c>
      <c r="BL387" s="28"/>
      <c r="BM387" s="28" t="str">
        <f t="shared" si="810"/>
        <v/>
      </c>
      <c r="BN387" s="29"/>
      <c r="BO387" s="30"/>
      <c r="BP387" s="26"/>
      <c r="BQ387" s="28" t="str">
        <f t="shared" si="811"/>
        <v/>
      </c>
      <c r="BR387" s="28"/>
      <c r="BS387" s="28" t="str">
        <f t="shared" si="812"/>
        <v/>
      </c>
      <c r="BT387" s="28"/>
      <c r="BU387" s="28" t="str">
        <f t="shared" si="813"/>
        <v/>
      </c>
      <c r="BV387" s="29"/>
      <c r="BW387" s="30"/>
      <c r="BX387" s="31"/>
      <c r="BY387" s="28" t="str">
        <f t="shared" si="814"/>
        <v/>
      </c>
      <c r="BZ387" s="28"/>
      <c r="CA387" s="28" t="str">
        <f t="shared" si="815"/>
        <v/>
      </c>
      <c r="CB387" s="28"/>
      <c r="CC387" s="28" t="str">
        <f t="shared" si="816"/>
        <v/>
      </c>
      <c r="CD387" s="29"/>
      <c r="CE387" s="25"/>
      <c r="CF387" s="25"/>
      <c r="CG387" s="28" t="str">
        <f t="shared" si="817"/>
        <v/>
      </c>
      <c r="CH387" s="28"/>
      <c r="CI387" s="28" t="str">
        <f t="shared" si="818"/>
        <v/>
      </c>
      <c r="CJ387" s="28"/>
      <c r="CK387" s="28" t="str">
        <f t="shared" si="819"/>
        <v/>
      </c>
      <c r="CL387" s="29"/>
    </row>
    <row r="388" spans="1:90" s="238" customFormat="1" ht="39" customHeight="1" x14ac:dyDescent="0.25">
      <c r="A388" s="1"/>
      <c r="B388" s="2"/>
      <c r="C388" s="3" t="str">
        <f t="shared" si="949"/>
        <v>11 - LA SUPERETTE (si existante)</v>
      </c>
      <c r="D388" s="99" t="str">
        <f>J$388</f>
        <v>L'espace de vente</v>
      </c>
      <c r="E388" s="2"/>
      <c r="F388" s="2"/>
      <c r="G388" s="20"/>
      <c r="H388" s="87"/>
      <c r="I388" s="67" t="str">
        <f>IF(G388&lt;&gt;"",MAX(I$1:I387)+1,"")</f>
        <v/>
      </c>
      <c r="J388" s="71" t="s">
        <v>448</v>
      </c>
      <c r="K388" s="67"/>
      <c r="L388" s="319"/>
      <c r="M388" s="375"/>
      <c r="N388" s="89"/>
      <c r="O388" s="65" t="s">
        <v>449</v>
      </c>
      <c r="P388" s="348"/>
      <c r="Q388" s="64"/>
      <c r="R388" s="41"/>
      <c r="S388" s="61"/>
      <c r="T388" s="61"/>
      <c r="U388" s="61"/>
      <c r="V388" s="62"/>
      <c r="W388" s="61"/>
      <c r="X388" s="62"/>
      <c r="Y388" s="61"/>
      <c r="Z388" s="62"/>
      <c r="AA388" s="62"/>
      <c r="AB388" s="61"/>
      <c r="AC388" s="39" t="str">
        <f t="shared" si="796"/>
        <v/>
      </c>
      <c r="AD388" s="39"/>
      <c r="AE388" s="39" t="str">
        <f t="shared" si="797"/>
        <v/>
      </c>
      <c r="AF388" s="39"/>
      <c r="AG388" s="39" t="str">
        <f t="shared" si="798"/>
        <v/>
      </c>
      <c r="AH388" s="37"/>
      <c r="AI388" s="38"/>
      <c r="AJ388" s="39"/>
      <c r="AK388" s="39" t="str">
        <f t="shared" si="799"/>
        <v/>
      </c>
      <c r="AL388" s="39"/>
      <c r="AM388" s="39" t="str">
        <f t="shared" si="800"/>
        <v/>
      </c>
      <c r="AN388" s="39"/>
      <c r="AO388" s="39" t="str">
        <f t="shared" si="801"/>
        <v/>
      </c>
      <c r="AP388" s="37"/>
      <c r="AQ388" s="38"/>
      <c r="AR388" s="39"/>
      <c r="AS388" s="39" t="str">
        <f t="shared" si="802"/>
        <v/>
      </c>
      <c r="AT388" s="39"/>
      <c r="AU388" s="39" t="str">
        <f t="shared" si="803"/>
        <v/>
      </c>
      <c r="AV388" s="39"/>
      <c r="AW388" s="39" t="str">
        <f t="shared" si="804"/>
        <v/>
      </c>
      <c r="AX388" s="37"/>
      <c r="AY388" s="38"/>
      <c r="AZ388" s="39"/>
      <c r="BA388" s="39" t="str">
        <f t="shared" si="805"/>
        <v/>
      </c>
      <c r="BB388" s="39"/>
      <c r="BC388" s="39" t="str">
        <f t="shared" si="806"/>
        <v/>
      </c>
      <c r="BD388" s="39"/>
      <c r="BE388" s="39" t="str">
        <f t="shared" si="807"/>
        <v/>
      </c>
      <c r="BF388" s="37"/>
      <c r="BG388" s="38"/>
      <c r="BH388" s="34"/>
      <c r="BI388" s="39" t="str">
        <f t="shared" si="808"/>
        <v/>
      </c>
      <c r="BJ388" s="39"/>
      <c r="BK388" s="39" t="str">
        <f t="shared" si="809"/>
        <v/>
      </c>
      <c r="BL388" s="39"/>
      <c r="BM388" s="39" t="str">
        <f t="shared" si="810"/>
        <v/>
      </c>
      <c r="BN388" s="37"/>
      <c r="BO388" s="38"/>
      <c r="BP388" s="34"/>
      <c r="BQ388" s="39" t="str">
        <f t="shared" si="811"/>
        <v/>
      </c>
      <c r="BR388" s="39"/>
      <c r="BS388" s="39" t="str">
        <f t="shared" si="812"/>
        <v/>
      </c>
      <c r="BT388" s="39"/>
      <c r="BU388" s="39" t="str">
        <f t="shared" si="813"/>
        <v/>
      </c>
      <c r="BV388" s="37"/>
      <c r="BW388" s="38"/>
      <c r="BX388" s="40"/>
      <c r="BY388" s="39" t="str">
        <f t="shared" si="814"/>
        <v/>
      </c>
      <c r="BZ388" s="39"/>
      <c r="CA388" s="39" t="str">
        <f t="shared" si="815"/>
        <v/>
      </c>
      <c r="CB388" s="39"/>
      <c r="CC388" s="39" t="str">
        <f t="shared" si="816"/>
        <v/>
      </c>
      <c r="CD388" s="37"/>
      <c r="CE388" s="41"/>
      <c r="CF388" s="41"/>
      <c r="CG388" s="39" t="str">
        <f t="shared" si="817"/>
        <v/>
      </c>
      <c r="CH388" s="39"/>
      <c r="CI388" s="39" t="str">
        <f t="shared" si="818"/>
        <v/>
      </c>
      <c r="CJ388" s="39"/>
      <c r="CK388" s="39" t="str">
        <f t="shared" si="819"/>
        <v/>
      </c>
      <c r="CL388" s="37"/>
    </row>
    <row r="389" spans="1:90" ht="19.5" customHeight="1" x14ac:dyDescent="0.25">
      <c r="A389" s="1">
        <v>31</v>
      </c>
      <c r="B389" s="2" t="s">
        <v>28</v>
      </c>
      <c r="C389" s="3" t="str">
        <f t="shared" si="949"/>
        <v>11 - LA SUPERETTE (si existante)</v>
      </c>
      <c r="D389" s="99" t="str">
        <f>J$388</f>
        <v>L'espace de vente</v>
      </c>
      <c r="E389" s="2"/>
      <c r="F389" s="2"/>
      <c r="G389" s="20">
        <f>IF(H389="Information et Communication",1,IF(H389="Savoir-faire Savoir-être",2,IF(H389="Confort et hygiène",3,IF(H389="Qualité de la prestation",5,IF(H389="Développement Durable",4)))))</f>
        <v>3</v>
      </c>
      <c r="H389" s="87" t="s">
        <v>136</v>
      </c>
      <c r="I389" s="23">
        <f>IF(G389&lt;&gt;"",MAX(I$1:I388)+1,"")</f>
        <v>318</v>
      </c>
      <c r="J389" s="242" t="s">
        <v>450</v>
      </c>
      <c r="K389" s="282">
        <v>3</v>
      </c>
      <c r="L389" s="244" t="str">
        <f>IF('RESULTAT GLOBAL'!I$24="NON","Non Mesuré","Très Satisfaisant")</f>
        <v>Très Satisfaisant</v>
      </c>
      <c r="M389" s="275" t="str">
        <f>IF('RESULTAT GLOBAL'!I$24="NON","Absence de supérette","")</f>
        <v/>
      </c>
      <c r="N389" s="283"/>
      <c r="O389" s="242"/>
      <c r="P389" s="348" t="s">
        <v>37</v>
      </c>
      <c r="Q389" s="90"/>
      <c r="R389" s="7"/>
      <c r="S389" s="26">
        <f t="shared" ref="S389:S390" si="950">K389</f>
        <v>3</v>
      </c>
      <c r="T389" s="26">
        <f t="shared" ref="T389:T390" si="951">IF(L389="Très Satisfaisant",1,IF(L389="Satisfaisant",0.75,IF(L389="Insatisfaisant",0.25,IF(L389="Très Insatisfaisant",0,IF(L389="Non Mesuré","",0)))))</f>
        <v>1</v>
      </c>
      <c r="U389" s="26">
        <f t="shared" ref="U389:U390" si="952">IF(L389&lt;&gt;"Non Mesuré",S389*T389,"")</f>
        <v>3</v>
      </c>
      <c r="V389" s="26"/>
      <c r="W389" s="26">
        <f t="shared" ref="W389:W390" si="953">IF(L389="Non Mesuré",S389,0)</f>
        <v>0</v>
      </c>
      <c r="X389" s="26"/>
      <c r="Y389" s="26">
        <f t="shared" ref="Y389:Y390" si="954">S389-W389</f>
        <v>3</v>
      </c>
      <c r="Z389" s="62"/>
      <c r="AA389" s="60"/>
      <c r="AB389" s="86"/>
      <c r="AC389" s="28" t="str">
        <f t="shared" si="796"/>
        <v/>
      </c>
      <c r="AD389" s="28"/>
      <c r="AE389" s="28" t="str">
        <f t="shared" si="797"/>
        <v/>
      </c>
      <c r="AF389" s="28"/>
      <c r="AG389" s="28" t="str">
        <f t="shared" si="798"/>
        <v/>
      </c>
      <c r="AH389" s="29"/>
      <c r="AI389" s="30"/>
      <c r="AJ389" s="28"/>
      <c r="AK389" s="28" t="str">
        <f t="shared" si="799"/>
        <v/>
      </c>
      <c r="AL389" s="28"/>
      <c r="AM389" s="28" t="str">
        <f t="shared" si="800"/>
        <v/>
      </c>
      <c r="AN389" s="28"/>
      <c r="AO389" s="28" t="str">
        <f t="shared" si="801"/>
        <v/>
      </c>
      <c r="AP389" s="29"/>
      <c r="AQ389" s="30"/>
      <c r="AR389" s="28"/>
      <c r="AS389" s="28">
        <f t="shared" si="802"/>
        <v>3</v>
      </c>
      <c r="AT389" s="28"/>
      <c r="AU389" s="28">
        <f t="shared" si="803"/>
        <v>0</v>
      </c>
      <c r="AV389" s="28"/>
      <c r="AW389" s="28">
        <f t="shared" si="804"/>
        <v>3</v>
      </c>
      <c r="AX389" s="29"/>
      <c r="AY389" s="30"/>
      <c r="AZ389" s="28"/>
      <c r="BA389" s="28" t="str">
        <f t="shared" si="805"/>
        <v/>
      </c>
      <c r="BB389" s="28"/>
      <c r="BC389" s="28" t="str">
        <f t="shared" si="806"/>
        <v/>
      </c>
      <c r="BD389" s="28"/>
      <c r="BE389" s="28" t="str">
        <f t="shared" si="807"/>
        <v/>
      </c>
      <c r="BF389" s="29"/>
      <c r="BG389" s="30"/>
      <c r="BH389" s="26"/>
      <c r="BI389" s="28" t="str">
        <f t="shared" si="808"/>
        <v/>
      </c>
      <c r="BJ389" s="28"/>
      <c r="BK389" s="28" t="str">
        <f t="shared" si="809"/>
        <v/>
      </c>
      <c r="BL389" s="28"/>
      <c r="BM389" s="28" t="str">
        <f t="shared" si="810"/>
        <v/>
      </c>
      <c r="BN389" s="29"/>
      <c r="BO389" s="30"/>
      <c r="BP389" s="26"/>
      <c r="BQ389" s="28">
        <f t="shared" si="811"/>
        <v>3</v>
      </c>
      <c r="BR389" s="28"/>
      <c r="BS389" s="28">
        <f t="shared" si="812"/>
        <v>0</v>
      </c>
      <c r="BT389" s="28"/>
      <c r="BU389" s="28">
        <f t="shared" si="813"/>
        <v>3</v>
      </c>
      <c r="BV389" s="29"/>
      <c r="BW389" s="30"/>
      <c r="BX389" s="31"/>
      <c r="BY389" s="28" t="str">
        <f t="shared" si="814"/>
        <v/>
      </c>
      <c r="BZ389" s="28"/>
      <c r="CA389" s="28" t="str">
        <f t="shared" si="815"/>
        <v/>
      </c>
      <c r="CB389" s="28"/>
      <c r="CC389" s="28" t="str">
        <f t="shared" si="816"/>
        <v/>
      </c>
      <c r="CD389" s="29"/>
      <c r="CE389" s="25"/>
      <c r="CF389" s="25"/>
      <c r="CG389" s="28" t="str">
        <f t="shared" si="817"/>
        <v/>
      </c>
      <c r="CH389" s="28"/>
      <c r="CI389" s="28" t="str">
        <f t="shared" si="818"/>
        <v/>
      </c>
      <c r="CJ389" s="28"/>
      <c r="CK389" s="28" t="str">
        <f t="shared" si="819"/>
        <v/>
      </c>
      <c r="CL389" s="29"/>
    </row>
    <row r="390" spans="1:90" ht="19.5" customHeight="1" x14ac:dyDescent="0.25">
      <c r="A390" s="1">
        <v>32</v>
      </c>
      <c r="B390" s="2" t="s">
        <v>36</v>
      </c>
      <c r="C390" s="3" t="str">
        <f t="shared" si="949"/>
        <v>11 - LA SUPERETTE (si existante)</v>
      </c>
      <c r="D390" s="99" t="str">
        <f>J$388</f>
        <v>L'espace de vente</v>
      </c>
      <c r="E390" s="2"/>
      <c r="F390" s="2"/>
      <c r="G390" s="20">
        <f>IF(H390="Information et Communication",1,IF(H390="Savoir-faire Savoir-être",2,IF(H390="Confort et hygiène",3,IF(H390="Qualité de la prestation",5,IF(H390="Développement Durable",4)))))</f>
        <v>3</v>
      </c>
      <c r="H390" s="87" t="s">
        <v>136</v>
      </c>
      <c r="I390" s="23">
        <f>IF(G390&lt;&gt;"",MAX(I$1:I389)+1,"")</f>
        <v>319</v>
      </c>
      <c r="J390" s="252" t="s">
        <v>451</v>
      </c>
      <c r="K390" s="257">
        <v>3</v>
      </c>
      <c r="L390" s="254" t="str">
        <f>IF('RESULTAT GLOBAL'!I$24="NON","Non Mesuré","Très Satisfaisant")</f>
        <v>Très Satisfaisant</v>
      </c>
      <c r="M390" s="276" t="str">
        <f>IF('RESULTAT GLOBAL'!I$24="NON","Absence de supérette","")</f>
        <v/>
      </c>
      <c r="N390" s="288"/>
      <c r="O390" s="252"/>
      <c r="P390" s="348" t="s">
        <v>37</v>
      </c>
      <c r="Q390" s="90"/>
      <c r="R390" s="7"/>
      <c r="S390" s="26">
        <f t="shared" si="950"/>
        <v>3</v>
      </c>
      <c r="T390" s="26">
        <f t="shared" si="951"/>
        <v>1</v>
      </c>
      <c r="U390" s="26">
        <f t="shared" si="952"/>
        <v>3</v>
      </c>
      <c r="V390" s="26"/>
      <c r="W390" s="26">
        <f t="shared" si="953"/>
        <v>0</v>
      </c>
      <c r="X390" s="26"/>
      <c r="Y390" s="26">
        <f t="shared" si="954"/>
        <v>3</v>
      </c>
      <c r="Z390" s="62"/>
      <c r="AA390" s="60"/>
      <c r="AB390" s="86"/>
      <c r="AC390" s="28" t="str">
        <f t="shared" si="796"/>
        <v/>
      </c>
      <c r="AD390" s="28"/>
      <c r="AE390" s="28" t="str">
        <f t="shared" si="797"/>
        <v/>
      </c>
      <c r="AF390" s="28"/>
      <c r="AG390" s="28" t="str">
        <f t="shared" si="798"/>
        <v/>
      </c>
      <c r="AH390" s="29"/>
      <c r="AI390" s="30"/>
      <c r="AJ390" s="28"/>
      <c r="AK390" s="28" t="str">
        <f t="shared" si="799"/>
        <v/>
      </c>
      <c r="AL390" s="28"/>
      <c r="AM390" s="28" t="str">
        <f t="shared" si="800"/>
        <v/>
      </c>
      <c r="AN390" s="28"/>
      <c r="AO390" s="28" t="str">
        <f t="shared" si="801"/>
        <v/>
      </c>
      <c r="AP390" s="29"/>
      <c r="AQ390" s="30"/>
      <c r="AR390" s="28"/>
      <c r="AS390" s="28">
        <f t="shared" si="802"/>
        <v>3</v>
      </c>
      <c r="AT390" s="28"/>
      <c r="AU390" s="28">
        <f t="shared" si="803"/>
        <v>0</v>
      </c>
      <c r="AV390" s="28"/>
      <c r="AW390" s="28">
        <f t="shared" si="804"/>
        <v>3</v>
      </c>
      <c r="AX390" s="29"/>
      <c r="AY390" s="30"/>
      <c r="AZ390" s="28"/>
      <c r="BA390" s="28" t="str">
        <f t="shared" si="805"/>
        <v/>
      </c>
      <c r="BB390" s="28"/>
      <c r="BC390" s="28" t="str">
        <f t="shared" si="806"/>
        <v/>
      </c>
      <c r="BD390" s="28"/>
      <c r="BE390" s="28" t="str">
        <f t="shared" si="807"/>
        <v/>
      </c>
      <c r="BF390" s="29"/>
      <c r="BG390" s="30"/>
      <c r="BH390" s="26"/>
      <c r="BI390" s="28" t="str">
        <f t="shared" si="808"/>
        <v/>
      </c>
      <c r="BJ390" s="28"/>
      <c r="BK390" s="28" t="str">
        <f t="shared" si="809"/>
        <v/>
      </c>
      <c r="BL390" s="28"/>
      <c r="BM390" s="28" t="str">
        <f t="shared" si="810"/>
        <v/>
      </c>
      <c r="BN390" s="29"/>
      <c r="BO390" s="30"/>
      <c r="BP390" s="26"/>
      <c r="BQ390" s="28" t="str">
        <f t="shared" si="811"/>
        <v/>
      </c>
      <c r="BR390" s="28"/>
      <c r="BS390" s="28" t="str">
        <f t="shared" si="812"/>
        <v/>
      </c>
      <c r="BT390" s="28"/>
      <c r="BU390" s="28" t="str">
        <f t="shared" si="813"/>
        <v/>
      </c>
      <c r="BV390" s="29"/>
      <c r="BW390" s="30"/>
      <c r="BX390" s="31"/>
      <c r="BY390" s="28">
        <f t="shared" si="814"/>
        <v>3</v>
      </c>
      <c r="BZ390" s="28"/>
      <c r="CA390" s="28">
        <f t="shared" si="815"/>
        <v>0</v>
      </c>
      <c r="CB390" s="28"/>
      <c r="CC390" s="28">
        <f t="shared" si="816"/>
        <v>3</v>
      </c>
      <c r="CD390" s="29"/>
      <c r="CE390" s="25"/>
      <c r="CF390" s="25"/>
      <c r="CG390" s="28" t="str">
        <f t="shared" si="817"/>
        <v/>
      </c>
      <c r="CH390" s="28"/>
      <c r="CI390" s="28" t="str">
        <f t="shared" si="818"/>
        <v/>
      </c>
      <c r="CJ390" s="28"/>
      <c r="CK390" s="28" t="str">
        <f t="shared" si="819"/>
        <v/>
      </c>
      <c r="CL390" s="29"/>
    </row>
    <row r="391" spans="1:90" ht="19.5" customHeight="1" x14ac:dyDescent="0.25">
      <c r="A391" s="1"/>
      <c r="B391" s="2" t="s">
        <v>28</v>
      </c>
      <c r="C391" s="3" t="str">
        <f t="shared" si="949"/>
        <v>11 - LA SUPERETTE (si existante)</v>
      </c>
      <c r="D391" s="99" t="str">
        <f>J$388</f>
        <v>L'espace de vente</v>
      </c>
      <c r="E391" s="2"/>
      <c r="F391" s="2"/>
      <c r="G391" s="20">
        <f>IF(H391="Information et Communication",1,IF(H391="Savoir-faire Savoir-être",2,IF(H391="Confort et hygiène",3,IF(H391="Qualité de la prestation",5,IF(H391="Développement Durable",4)))))</f>
        <v>1</v>
      </c>
      <c r="H391" s="87" t="s">
        <v>29</v>
      </c>
      <c r="I391" s="23">
        <f>IF(G391&lt;&gt;"",MAX(I$1:I390)+1,"")</f>
        <v>320</v>
      </c>
      <c r="J391" s="247" t="s">
        <v>452</v>
      </c>
      <c r="K391" s="262">
        <v>1</v>
      </c>
      <c r="L391" s="249" t="str">
        <f>IF('RESULTAT GLOBAL'!I$24="NON","Non Mesuré","OUI")</f>
        <v>OUI</v>
      </c>
      <c r="M391" s="280" t="str">
        <f>IF('RESULTAT GLOBAL'!I$24="NON","Absence de supérette","")</f>
        <v/>
      </c>
      <c r="N391" s="284"/>
      <c r="O391" s="247"/>
      <c r="P391" s="348" t="s">
        <v>37</v>
      </c>
      <c r="Q391" s="90"/>
      <c r="R391" s="7"/>
      <c r="S391" s="26">
        <f>K391</f>
        <v>1</v>
      </c>
      <c r="T391" s="26">
        <f>IF(L391="OUI",1,IF(L391="NON",0,IF(L391="Non Mesuré","",0)))</f>
        <v>1</v>
      </c>
      <c r="U391" s="26">
        <f>IF(L391&lt;&gt;"Non Mesuré",S391*T391,"")</f>
        <v>1</v>
      </c>
      <c r="V391" s="26"/>
      <c r="W391" s="26">
        <f>IF(L391="Non Mesuré",S391,0)</f>
        <v>0</v>
      </c>
      <c r="X391" s="26"/>
      <c r="Y391" s="26">
        <f>S391-W391</f>
        <v>1</v>
      </c>
      <c r="Z391" s="62"/>
      <c r="AA391" s="60"/>
      <c r="AB391" s="86"/>
      <c r="AC391" s="28">
        <f t="shared" si="796"/>
        <v>1</v>
      </c>
      <c r="AD391" s="28"/>
      <c r="AE391" s="28">
        <f t="shared" si="797"/>
        <v>0</v>
      </c>
      <c r="AF391" s="28"/>
      <c r="AG391" s="28">
        <f t="shared" si="798"/>
        <v>1</v>
      </c>
      <c r="AH391" s="29"/>
      <c r="AI391" s="30"/>
      <c r="AJ391" s="28"/>
      <c r="AK391" s="28" t="str">
        <f t="shared" si="799"/>
        <v/>
      </c>
      <c r="AL391" s="28"/>
      <c r="AM391" s="28" t="str">
        <f t="shared" si="800"/>
        <v/>
      </c>
      <c r="AN391" s="28"/>
      <c r="AO391" s="28" t="str">
        <f t="shared" si="801"/>
        <v/>
      </c>
      <c r="AP391" s="29"/>
      <c r="AQ391" s="30"/>
      <c r="AR391" s="28"/>
      <c r="AS391" s="28" t="str">
        <f t="shared" si="802"/>
        <v/>
      </c>
      <c r="AT391" s="28"/>
      <c r="AU391" s="28" t="str">
        <f t="shared" si="803"/>
        <v/>
      </c>
      <c r="AV391" s="28"/>
      <c r="AW391" s="28" t="str">
        <f t="shared" si="804"/>
        <v/>
      </c>
      <c r="AX391" s="29"/>
      <c r="AY391" s="30"/>
      <c r="AZ391" s="28"/>
      <c r="BA391" s="28" t="str">
        <f t="shared" si="805"/>
        <v/>
      </c>
      <c r="BB391" s="28"/>
      <c r="BC391" s="28" t="str">
        <f t="shared" si="806"/>
        <v/>
      </c>
      <c r="BD391" s="28"/>
      <c r="BE391" s="28" t="str">
        <f t="shared" si="807"/>
        <v/>
      </c>
      <c r="BF391" s="29"/>
      <c r="BG391" s="30"/>
      <c r="BH391" s="26"/>
      <c r="BI391" s="28" t="str">
        <f t="shared" si="808"/>
        <v/>
      </c>
      <c r="BJ391" s="28"/>
      <c r="BK391" s="28" t="str">
        <f t="shared" si="809"/>
        <v/>
      </c>
      <c r="BL391" s="28"/>
      <c r="BM391" s="28" t="str">
        <f t="shared" si="810"/>
        <v/>
      </c>
      <c r="BN391" s="29"/>
      <c r="BO391" s="30"/>
      <c r="BP391" s="26"/>
      <c r="BQ391" s="28" t="str">
        <f t="shared" si="811"/>
        <v/>
      </c>
      <c r="BR391" s="28"/>
      <c r="BS391" s="28" t="str">
        <f t="shared" si="812"/>
        <v/>
      </c>
      <c r="BT391" s="28"/>
      <c r="BU391" s="28" t="str">
        <f t="shared" si="813"/>
        <v/>
      </c>
      <c r="BV391" s="29"/>
      <c r="BW391" s="30"/>
      <c r="BX391" s="31"/>
      <c r="BY391" s="28" t="str">
        <f t="shared" si="814"/>
        <v/>
      </c>
      <c r="BZ391" s="28"/>
      <c r="CA391" s="28" t="str">
        <f t="shared" si="815"/>
        <v/>
      </c>
      <c r="CB391" s="28"/>
      <c r="CC391" s="28" t="str">
        <f t="shared" si="816"/>
        <v/>
      </c>
      <c r="CD391" s="29"/>
      <c r="CE391" s="25"/>
      <c r="CF391" s="25"/>
      <c r="CG391" s="28" t="str">
        <f t="shared" si="817"/>
        <v/>
      </c>
      <c r="CH391" s="28"/>
      <c r="CI391" s="28" t="str">
        <f t="shared" si="818"/>
        <v/>
      </c>
      <c r="CJ391" s="28"/>
      <c r="CK391" s="28" t="str">
        <f t="shared" si="819"/>
        <v/>
      </c>
      <c r="CL391" s="29"/>
    </row>
    <row r="392" spans="1:90" s="238" customFormat="1" ht="27" customHeight="1" x14ac:dyDescent="0.25">
      <c r="A392" s="1"/>
      <c r="B392" s="2"/>
      <c r="C392" s="3" t="str">
        <f t="shared" si="949"/>
        <v>11 - LA SUPERETTE (si existante)</v>
      </c>
      <c r="D392" s="99" t="str">
        <f>J$392</f>
        <v>L'offre de produits</v>
      </c>
      <c r="E392" s="2"/>
      <c r="F392" s="2"/>
      <c r="G392" s="20"/>
      <c r="H392" s="87"/>
      <c r="I392" s="67" t="str">
        <f>IF(G392&lt;&gt;"",MAX(I$1:I391)+1,"")</f>
        <v/>
      </c>
      <c r="J392" s="71" t="s">
        <v>453</v>
      </c>
      <c r="K392" s="67"/>
      <c r="L392" s="319"/>
      <c r="M392" s="375"/>
      <c r="N392" s="89"/>
      <c r="O392" s="65"/>
      <c r="P392" s="348"/>
      <c r="Q392" s="64"/>
      <c r="R392" s="41"/>
      <c r="S392" s="61"/>
      <c r="T392" s="61"/>
      <c r="U392" s="61"/>
      <c r="V392" s="62"/>
      <c r="W392" s="61"/>
      <c r="X392" s="62"/>
      <c r="Y392" s="61"/>
      <c r="Z392" s="62"/>
      <c r="AA392" s="62"/>
      <c r="AB392" s="61"/>
      <c r="AC392" s="39" t="str">
        <f t="shared" si="796"/>
        <v/>
      </c>
      <c r="AD392" s="39"/>
      <c r="AE392" s="39" t="str">
        <f t="shared" si="797"/>
        <v/>
      </c>
      <c r="AF392" s="39"/>
      <c r="AG392" s="39" t="str">
        <f t="shared" si="798"/>
        <v/>
      </c>
      <c r="AH392" s="37"/>
      <c r="AI392" s="38"/>
      <c r="AJ392" s="39"/>
      <c r="AK392" s="39" t="str">
        <f t="shared" si="799"/>
        <v/>
      </c>
      <c r="AL392" s="39"/>
      <c r="AM392" s="39" t="str">
        <f t="shared" si="800"/>
        <v/>
      </c>
      <c r="AN392" s="39"/>
      <c r="AO392" s="39" t="str">
        <f t="shared" si="801"/>
        <v/>
      </c>
      <c r="AP392" s="37"/>
      <c r="AQ392" s="38"/>
      <c r="AR392" s="39"/>
      <c r="AS392" s="39" t="str">
        <f t="shared" si="802"/>
        <v/>
      </c>
      <c r="AT392" s="39"/>
      <c r="AU392" s="39" t="str">
        <f t="shared" si="803"/>
        <v/>
      </c>
      <c r="AV392" s="39"/>
      <c r="AW392" s="39" t="str">
        <f t="shared" si="804"/>
        <v/>
      </c>
      <c r="AX392" s="37"/>
      <c r="AY392" s="38"/>
      <c r="AZ392" s="39"/>
      <c r="BA392" s="39" t="str">
        <f t="shared" si="805"/>
        <v/>
      </c>
      <c r="BB392" s="39"/>
      <c r="BC392" s="39" t="str">
        <f t="shared" si="806"/>
        <v/>
      </c>
      <c r="BD392" s="39"/>
      <c r="BE392" s="39" t="str">
        <f t="shared" si="807"/>
        <v/>
      </c>
      <c r="BF392" s="37"/>
      <c r="BG392" s="38"/>
      <c r="BH392" s="34"/>
      <c r="BI392" s="39" t="str">
        <f t="shared" si="808"/>
        <v/>
      </c>
      <c r="BJ392" s="39"/>
      <c r="BK392" s="39" t="str">
        <f t="shared" si="809"/>
        <v/>
      </c>
      <c r="BL392" s="39"/>
      <c r="BM392" s="39" t="str">
        <f t="shared" si="810"/>
        <v/>
      </c>
      <c r="BN392" s="37"/>
      <c r="BO392" s="38"/>
      <c r="BP392" s="34"/>
      <c r="BQ392" s="39" t="str">
        <f t="shared" si="811"/>
        <v/>
      </c>
      <c r="BR392" s="39"/>
      <c r="BS392" s="39" t="str">
        <f t="shared" si="812"/>
        <v/>
      </c>
      <c r="BT392" s="39"/>
      <c r="BU392" s="39" t="str">
        <f t="shared" si="813"/>
        <v/>
      </c>
      <c r="BV392" s="37"/>
      <c r="BW392" s="38"/>
      <c r="BX392" s="40"/>
      <c r="BY392" s="39" t="str">
        <f t="shared" si="814"/>
        <v/>
      </c>
      <c r="BZ392" s="39"/>
      <c r="CA392" s="39" t="str">
        <f t="shared" si="815"/>
        <v/>
      </c>
      <c r="CB392" s="39"/>
      <c r="CC392" s="39" t="str">
        <f t="shared" si="816"/>
        <v/>
      </c>
      <c r="CD392" s="37"/>
      <c r="CE392" s="41"/>
      <c r="CF392" s="41"/>
      <c r="CG392" s="39" t="str">
        <f t="shared" si="817"/>
        <v/>
      </c>
      <c r="CH392" s="39"/>
      <c r="CI392" s="39" t="str">
        <f t="shared" si="818"/>
        <v/>
      </c>
      <c r="CJ392" s="39"/>
      <c r="CK392" s="39" t="str">
        <f t="shared" si="819"/>
        <v/>
      </c>
      <c r="CL392" s="37"/>
    </row>
    <row r="393" spans="1:90" ht="40.5" customHeight="1" x14ac:dyDescent="0.25">
      <c r="A393" s="1"/>
      <c r="B393" s="2" t="s">
        <v>28</v>
      </c>
      <c r="C393" s="3" t="str">
        <f t="shared" si="949"/>
        <v>11 - LA SUPERETTE (si existante)</v>
      </c>
      <c r="D393" s="99" t="str">
        <f>J$392</f>
        <v>L'offre de produits</v>
      </c>
      <c r="E393" s="2"/>
      <c r="F393" s="2"/>
      <c r="G393" s="20">
        <f>IF(H393="Information et Communication",1,IF(H393="Savoir-faire Savoir-être",2,IF(H393="Confort et hygiène",3,IF(H393="Qualité de la prestation",5,IF(H393="Développement Durable",4)))))</f>
        <v>5</v>
      </c>
      <c r="H393" s="87" t="s">
        <v>130</v>
      </c>
      <c r="I393" s="23">
        <f>IF(G393&lt;&gt;"",MAX(I$1:I392)+1,"")</f>
        <v>321</v>
      </c>
      <c r="J393" s="242" t="s">
        <v>454</v>
      </c>
      <c r="K393" s="282">
        <v>3</v>
      </c>
      <c r="L393" s="244" t="str">
        <f>IF('RESULTAT GLOBAL'!I$24="NON","Non Mesuré","OUI")</f>
        <v>OUI</v>
      </c>
      <c r="M393" s="275" t="str">
        <f>IF('RESULTAT GLOBAL'!I$24="NON","Absence de supérette","")</f>
        <v/>
      </c>
      <c r="N393" s="283"/>
      <c r="O393" s="242" t="s">
        <v>449</v>
      </c>
      <c r="P393" s="348" t="s">
        <v>37</v>
      </c>
      <c r="Q393" s="90"/>
      <c r="R393" s="7"/>
      <c r="S393" s="26">
        <f t="shared" ref="S393:S395" si="955">K393</f>
        <v>3</v>
      </c>
      <c r="T393" s="26">
        <f t="shared" ref="T393:T395" si="956">IF(L393="OUI",1,IF(L393="NON",0,IF(L393="Non Mesuré","",0)))</f>
        <v>1</v>
      </c>
      <c r="U393" s="26">
        <f t="shared" ref="U393:U395" si="957">IF(L393&lt;&gt;"Non Mesuré",S393*T393,"")</f>
        <v>3</v>
      </c>
      <c r="V393" s="26"/>
      <c r="W393" s="26">
        <f t="shared" ref="W393:W395" si="958">IF(L393="Non Mesuré",S393,0)</f>
        <v>0</v>
      </c>
      <c r="X393" s="26"/>
      <c r="Y393" s="26">
        <f t="shared" ref="Y393:Y395" si="959">S393-W393</f>
        <v>3</v>
      </c>
      <c r="Z393" s="62"/>
      <c r="AA393" s="60"/>
      <c r="AB393" s="86"/>
      <c r="AC393" s="28" t="str">
        <f t="shared" si="796"/>
        <v/>
      </c>
      <c r="AD393" s="28"/>
      <c r="AE393" s="28" t="str">
        <f t="shared" si="797"/>
        <v/>
      </c>
      <c r="AF393" s="28"/>
      <c r="AG393" s="28" t="str">
        <f t="shared" si="798"/>
        <v/>
      </c>
      <c r="AH393" s="29"/>
      <c r="AI393" s="30"/>
      <c r="AJ393" s="28"/>
      <c r="AK393" s="28" t="str">
        <f t="shared" si="799"/>
        <v/>
      </c>
      <c r="AL393" s="28"/>
      <c r="AM393" s="28" t="str">
        <f t="shared" si="800"/>
        <v/>
      </c>
      <c r="AN393" s="28"/>
      <c r="AO393" s="28" t="str">
        <f t="shared" si="801"/>
        <v/>
      </c>
      <c r="AP393" s="29"/>
      <c r="AQ393" s="30"/>
      <c r="AR393" s="28"/>
      <c r="AS393" s="28" t="str">
        <f t="shared" si="802"/>
        <v/>
      </c>
      <c r="AT393" s="28"/>
      <c r="AU393" s="28" t="str">
        <f t="shared" si="803"/>
        <v/>
      </c>
      <c r="AV393" s="28"/>
      <c r="AW393" s="28" t="str">
        <f t="shared" si="804"/>
        <v/>
      </c>
      <c r="AX393" s="29"/>
      <c r="AY393" s="30"/>
      <c r="AZ393" s="28"/>
      <c r="BA393" s="28" t="str">
        <f t="shared" si="805"/>
        <v/>
      </c>
      <c r="BB393" s="28"/>
      <c r="BC393" s="28" t="str">
        <f t="shared" si="806"/>
        <v/>
      </c>
      <c r="BD393" s="28"/>
      <c r="BE393" s="28" t="str">
        <f t="shared" si="807"/>
        <v/>
      </c>
      <c r="BF393" s="29"/>
      <c r="BG393" s="30"/>
      <c r="BH393" s="26"/>
      <c r="BI393" s="28">
        <f t="shared" si="808"/>
        <v>3</v>
      </c>
      <c r="BJ393" s="28"/>
      <c r="BK393" s="28">
        <f t="shared" si="809"/>
        <v>0</v>
      </c>
      <c r="BL393" s="28"/>
      <c r="BM393" s="28">
        <f t="shared" si="810"/>
        <v>3</v>
      </c>
      <c r="BN393" s="29"/>
      <c r="BO393" s="30"/>
      <c r="BP393" s="26"/>
      <c r="BQ393" s="28" t="str">
        <f t="shared" si="811"/>
        <v/>
      </c>
      <c r="BR393" s="28"/>
      <c r="BS393" s="28" t="str">
        <f t="shared" si="812"/>
        <v/>
      </c>
      <c r="BT393" s="28"/>
      <c r="BU393" s="28" t="str">
        <f t="shared" si="813"/>
        <v/>
      </c>
      <c r="BV393" s="29"/>
      <c r="BW393" s="30"/>
      <c r="BX393" s="31"/>
      <c r="BY393" s="28" t="str">
        <f t="shared" si="814"/>
        <v/>
      </c>
      <c r="BZ393" s="28"/>
      <c r="CA393" s="28" t="str">
        <f t="shared" si="815"/>
        <v/>
      </c>
      <c r="CB393" s="28"/>
      <c r="CC393" s="28" t="str">
        <f t="shared" si="816"/>
        <v/>
      </c>
      <c r="CD393" s="29"/>
      <c r="CE393" s="25"/>
      <c r="CF393" s="25"/>
      <c r="CG393" s="28" t="str">
        <f t="shared" si="817"/>
        <v/>
      </c>
      <c r="CH393" s="28"/>
      <c r="CI393" s="28" t="str">
        <f t="shared" si="818"/>
        <v/>
      </c>
      <c r="CJ393" s="28"/>
      <c r="CK393" s="28" t="str">
        <f t="shared" si="819"/>
        <v/>
      </c>
      <c r="CL393" s="29"/>
    </row>
    <row r="394" spans="1:90" ht="19.5" customHeight="1" x14ac:dyDescent="0.25">
      <c r="A394" s="1"/>
      <c r="B394" s="2" t="s">
        <v>28</v>
      </c>
      <c r="C394" s="3" t="str">
        <f t="shared" si="949"/>
        <v>11 - LA SUPERETTE (si existante)</v>
      </c>
      <c r="D394" s="99" t="str">
        <f>J$392</f>
        <v>L'offre de produits</v>
      </c>
      <c r="E394" s="2"/>
      <c r="F394" s="2"/>
      <c r="G394" s="20">
        <f>IF(H394="Information et Communication",1,IF(H394="Savoir-faire Savoir-être",2,IF(H394="Confort et hygiène",3,IF(H394="Qualité de la prestation",5,IF(H394="Développement Durable",4)))))</f>
        <v>5</v>
      </c>
      <c r="H394" s="87" t="s">
        <v>130</v>
      </c>
      <c r="I394" s="23">
        <f>IF(G394&lt;&gt;"",MAX(I$1:I393)+1,"")</f>
        <v>322</v>
      </c>
      <c r="J394" s="252" t="s">
        <v>455</v>
      </c>
      <c r="K394" s="257">
        <v>3</v>
      </c>
      <c r="L394" s="254" t="str">
        <f>IF('RESULTAT GLOBAL'!I$24="NON","Non Mesuré","OUI")</f>
        <v>OUI</v>
      </c>
      <c r="M394" s="276" t="str">
        <f>IF('RESULTAT GLOBAL'!I$24="NON","Absence de supérette","")</f>
        <v/>
      </c>
      <c r="N394" s="288"/>
      <c r="O394" s="252"/>
      <c r="P394" s="348" t="s">
        <v>37</v>
      </c>
      <c r="Q394" s="90"/>
      <c r="R394" s="7"/>
      <c r="S394" s="26">
        <f t="shared" si="955"/>
        <v>3</v>
      </c>
      <c r="T394" s="26">
        <f t="shared" si="956"/>
        <v>1</v>
      </c>
      <c r="U394" s="26">
        <f t="shared" si="957"/>
        <v>3</v>
      </c>
      <c r="V394" s="26"/>
      <c r="W394" s="26">
        <f t="shared" si="958"/>
        <v>0</v>
      </c>
      <c r="X394" s="26"/>
      <c r="Y394" s="26">
        <f t="shared" si="959"/>
        <v>3</v>
      </c>
      <c r="Z394" s="62"/>
      <c r="AA394" s="60"/>
      <c r="AB394" s="86"/>
      <c r="AC394" s="28" t="str">
        <f t="shared" si="796"/>
        <v/>
      </c>
      <c r="AD394" s="28"/>
      <c r="AE394" s="28" t="str">
        <f t="shared" si="797"/>
        <v/>
      </c>
      <c r="AF394" s="28"/>
      <c r="AG394" s="28" t="str">
        <f t="shared" si="798"/>
        <v/>
      </c>
      <c r="AH394" s="29"/>
      <c r="AI394" s="30"/>
      <c r="AJ394" s="28"/>
      <c r="AK394" s="28" t="str">
        <f t="shared" si="799"/>
        <v/>
      </c>
      <c r="AL394" s="28"/>
      <c r="AM394" s="28" t="str">
        <f t="shared" si="800"/>
        <v/>
      </c>
      <c r="AN394" s="28"/>
      <c r="AO394" s="28" t="str">
        <f t="shared" si="801"/>
        <v/>
      </c>
      <c r="AP394" s="29"/>
      <c r="AQ394" s="30"/>
      <c r="AR394" s="28"/>
      <c r="AS394" s="28" t="str">
        <f t="shared" si="802"/>
        <v/>
      </c>
      <c r="AT394" s="28"/>
      <c r="AU394" s="28" t="str">
        <f t="shared" si="803"/>
        <v/>
      </c>
      <c r="AV394" s="28"/>
      <c r="AW394" s="28" t="str">
        <f t="shared" si="804"/>
        <v/>
      </c>
      <c r="AX394" s="29"/>
      <c r="AY394" s="30"/>
      <c r="AZ394" s="28"/>
      <c r="BA394" s="28" t="str">
        <f t="shared" si="805"/>
        <v/>
      </c>
      <c r="BB394" s="28"/>
      <c r="BC394" s="28" t="str">
        <f t="shared" si="806"/>
        <v/>
      </c>
      <c r="BD394" s="28"/>
      <c r="BE394" s="28" t="str">
        <f t="shared" si="807"/>
        <v/>
      </c>
      <c r="BF394" s="29"/>
      <c r="BG394" s="30"/>
      <c r="BH394" s="26"/>
      <c r="BI394" s="28">
        <f t="shared" si="808"/>
        <v>3</v>
      </c>
      <c r="BJ394" s="28"/>
      <c r="BK394" s="28">
        <f t="shared" si="809"/>
        <v>0</v>
      </c>
      <c r="BL394" s="28"/>
      <c r="BM394" s="28">
        <f t="shared" si="810"/>
        <v>3</v>
      </c>
      <c r="BN394" s="29"/>
      <c r="BO394" s="30"/>
      <c r="BP394" s="26"/>
      <c r="BQ394" s="28" t="str">
        <f t="shared" si="811"/>
        <v/>
      </c>
      <c r="BR394" s="28"/>
      <c r="BS394" s="28" t="str">
        <f t="shared" si="812"/>
        <v/>
      </c>
      <c r="BT394" s="28"/>
      <c r="BU394" s="28" t="str">
        <f t="shared" si="813"/>
        <v/>
      </c>
      <c r="BV394" s="29"/>
      <c r="BW394" s="30"/>
      <c r="BX394" s="31"/>
      <c r="BY394" s="28" t="str">
        <f t="shared" si="814"/>
        <v/>
      </c>
      <c r="BZ394" s="28"/>
      <c r="CA394" s="28" t="str">
        <f t="shared" si="815"/>
        <v/>
      </c>
      <c r="CB394" s="28"/>
      <c r="CC394" s="28" t="str">
        <f t="shared" si="816"/>
        <v/>
      </c>
      <c r="CD394" s="29"/>
      <c r="CE394" s="25"/>
      <c r="CF394" s="25"/>
      <c r="CG394" s="28" t="str">
        <f t="shared" si="817"/>
        <v/>
      </c>
      <c r="CH394" s="28"/>
      <c r="CI394" s="28" t="str">
        <f t="shared" si="818"/>
        <v/>
      </c>
      <c r="CJ394" s="28"/>
      <c r="CK394" s="28" t="str">
        <f t="shared" si="819"/>
        <v/>
      </c>
      <c r="CL394" s="29"/>
    </row>
    <row r="395" spans="1:90" ht="19.5" customHeight="1" x14ac:dyDescent="0.25">
      <c r="A395" s="1"/>
      <c r="B395" s="2" t="s">
        <v>36</v>
      </c>
      <c r="C395" s="3" t="str">
        <f t="shared" si="949"/>
        <v>11 - LA SUPERETTE (si existante)</v>
      </c>
      <c r="D395" s="99" t="str">
        <f>J$392</f>
        <v>L'offre de produits</v>
      </c>
      <c r="E395" s="2"/>
      <c r="F395" s="2"/>
      <c r="G395" s="20">
        <f>IF(H395="Information et Communication",1,IF(H395="Savoir-faire Savoir-être",2,IF(H395="Confort et hygiène",3,IF(H395="Qualité de la prestation",5,IF(H395="Développement Durable",4)))))</f>
        <v>1</v>
      </c>
      <c r="H395" s="87" t="s">
        <v>29</v>
      </c>
      <c r="I395" s="23">
        <f>IF(G395&lt;&gt;"",MAX(I$1:I394)+1,"")</f>
        <v>323</v>
      </c>
      <c r="J395" s="247" t="s">
        <v>456</v>
      </c>
      <c r="K395" s="262">
        <v>1</v>
      </c>
      <c r="L395" s="249" t="str">
        <f>IF('RESULTAT GLOBAL'!I$24="NON","Non Mesuré","OUI")</f>
        <v>OUI</v>
      </c>
      <c r="M395" s="280" t="str">
        <f>IF('RESULTAT GLOBAL'!I$24="NON","Absence de supérette","")</f>
        <v/>
      </c>
      <c r="N395" s="284"/>
      <c r="O395" s="247"/>
      <c r="P395" s="348" t="s">
        <v>37</v>
      </c>
      <c r="Q395" s="90"/>
      <c r="R395" s="7"/>
      <c r="S395" s="26">
        <f t="shared" si="955"/>
        <v>1</v>
      </c>
      <c r="T395" s="26">
        <f t="shared" si="956"/>
        <v>1</v>
      </c>
      <c r="U395" s="26">
        <f t="shared" si="957"/>
        <v>1</v>
      </c>
      <c r="V395" s="26"/>
      <c r="W395" s="26">
        <f t="shared" si="958"/>
        <v>0</v>
      </c>
      <c r="X395" s="26"/>
      <c r="Y395" s="26">
        <f t="shared" si="959"/>
        <v>1</v>
      </c>
      <c r="Z395" s="62"/>
      <c r="AA395" s="60"/>
      <c r="AB395" s="86"/>
      <c r="AC395" s="28">
        <f t="shared" si="796"/>
        <v>1</v>
      </c>
      <c r="AD395" s="28"/>
      <c r="AE395" s="28">
        <f t="shared" si="797"/>
        <v>0</v>
      </c>
      <c r="AF395" s="28"/>
      <c r="AG395" s="28">
        <f t="shared" si="798"/>
        <v>1</v>
      </c>
      <c r="AH395" s="29"/>
      <c r="AI395" s="30"/>
      <c r="AJ395" s="28"/>
      <c r="AK395" s="28" t="str">
        <f t="shared" si="799"/>
        <v/>
      </c>
      <c r="AL395" s="28"/>
      <c r="AM395" s="28" t="str">
        <f t="shared" si="800"/>
        <v/>
      </c>
      <c r="AN395" s="28"/>
      <c r="AO395" s="28" t="str">
        <f t="shared" si="801"/>
        <v/>
      </c>
      <c r="AP395" s="29"/>
      <c r="AQ395" s="30"/>
      <c r="AR395" s="28"/>
      <c r="AS395" s="28" t="str">
        <f t="shared" si="802"/>
        <v/>
      </c>
      <c r="AT395" s="28"/>
      <c r="AU395" s="28" t="str">
        <f t="shared" si="803"/>
        <v/>
      </c>
      <c r="AV395" s="28"/>
      <c r="AW395" s="28" t="str">
        <f t="shared" si="804"/>
        <v/>
      </c>
      <c r="AX395" s="29"/>
      <c r="AY395" s="30"/>
      <c r="AZ395" s="28"/>
      <c r="BA395" s="28" t="str">
        <f t="shared" si="805"/>
        <v/>
      </c>
      <c r="BB395" s="28"/>
      <c r="BC395" s="28" t="str">
        <f t="shared" si="806"/>
        <v/>
      </c>
      <c r="BD395" s="28"/>
      <c r="BE395" s="28" t="str">
        <f t="shared" si="807"/>
        <v/>
      </c>
      <c r="BF395" s="29"/>
      <c r="BG395" s="30"/>
      <c r="BH395" s="26"/>
      <c r="BI395" s="28" t="str">
        <f t="shared" si="808"/>
        <v/>
      </c>
      <c r="BJ395" s="28"/>
      <c r="BK395" s="28" t="str">
        <f t="shared" si="809"/>
        <v/>
      </c>
      <c r="BL395" s="28"/>
      <c r="BM395" s="28" t="str">
        <f t="shared" si="810"/>
        <v/>
      </c>
      <c r="BN395" s="29"/>
      <c r="BO395" s="30"/>
      <c r="BP395" s="26"/>
      <c r="BQ395" s="28" t="str">
        <f t="shared" si="811"/>
        <v/>
      </c>
      <c r="BR395" s="28"/>
      <c r="BS395" s="28" t="str">
        <f t="shared" si="812"/>
        <v/>
      </c>
      <c r="BT395" s="28"/>
      <c r="BU395" s="28" t="str">
        <f t="shared" si="813"/>
        <v/>
      </c>
      <c r="BV395" s="29"/>
      <c r="BW395" s="30"/>
      <c r="BX395" s="31"/>
      <c r="BY395" s="28" t="str">
        <f t="shared" si="814"/>
        <v/>
      </c>
      <c r="BZ395" s="28"/>
      <c r="CA395" s="28" t="str">
        <f t="shared" si="815"/>
        <v/>
      </c>
      <c r="CB395" s="28"/>
      <c r="CC395" s="28" t="str">
        <f t="shared" si="816"/>
        <v/>
      </c>
      <c r="CD395" s="29"/>
      <c r="CE395" s="25"/>
      <c r="CF395" s="25"/>
      <c r="CG395" s="28" t="str">
        <f t="shared" si="817"/>
        <v/>
      </c>
      <c r="CH395" s="28"/>
      <c r="CI395" s="28" t="str">
        <f t="shared" si="818"/>
        <v/>
      </c>
      <c r="CJ395" s="28"/>
      <c r="CK395" s="28" t="str">
        <f t="shared" si="819"/>
        <v/>
      </c>
      <c r="CL395" s="29"/>
    </row>
    <row r="396" spans="1:90" s="238" customFormat="1" ht="27" customHeight="1" x14ac:dyDescent="0.25">
      <c r="A396" s="1"/>
      <c r="B396" s="2"/>
      <c r="C396" s="3" t="str">
        <f t="shared" si="949"/>
        <v>11 - LA SUPERETTE (si existante)</v>
      </c>
      <c r="D396" s="99" t="str">
        <f>J$396</f>
        <v>La prise en charge du client</v>
      </c>
      <c r="E396" s="2"/>
      <c r="F396" s="2"/>
      <c r="G396" s="20"/>
      <c r="H396" s="87"/>
      <c r="I396" s="67" t="str">
        <f>IF(G396&lt;&gt;"",MAX(I$1:I395)+1,"")</f>
        <v/>
      </c>
      <c r="J396" s="71" t="s">
        <v>457</v>
      </c>
      <c r="K396" s="67"/>
      <c r="L396" s="319"/>
      <c r="M396" s="375"/>
      <c r="N396" s="89"/>
      <c r="O396" s="65"/>
      <c r="P396" s="348"/>
      <c r="Q396" s="64"/>
      <c r="R396" s="41"/>
      <c r="S396" s="61"/>
      <c r="T396" s="61"/>
      <c r="U396" s="61"/>
      <c r="V396" s="62"/>
      <c r="W396" s="61"/>
      <c r="X396" s="62"/>
      <c r="Y396" s="61"/>
      <c r="Z396" s="62"/>
      <c r="AA396" s="62"/>
      <c r="AB396" s="61"/>
      <c r="AC396" s="39" t="str">
        <f t="shared" ref="AC396:AC454" si="960">IF(G396=1,U396,"")</f>
        <v/>
      </c>
      <c r="AD396" s="39"/>
      <c r="AE396" s="39" t="str">
        <f t="shared" ref="AE396:AE454" si="961">IF(G396=1,W396,"")</f>
        <v/>
      </c>
      <c r="AF396" s="39"/>
      <c r="AG396" s="39" t="str">
        <f t="shared" ref="AG396:AG454" si="962">IF(G396=1,Y396,"")</f>
        <v/>
      </c>
      <c r="AH396" s="37"/>
      <c r="AI396" s="38"/>
      <c r="AJ396" s="39"/>
      <c r="AK396" s="39" t="str">
        <f t="shared" ref="AK396:AK454" si="963">IF(G396=2,U396,"")</f>
        <v/>
      </c>
      <c r="AL396" s="39"/>
      <c r="AM396" s="39" t="str">
        <f t="shared" ref="AM396:AM454" si="964">IF(G396=2,W396,"")</f>
        <v/>
      </c>
      <c r="AN396" s="39"/>
      <c r="AO396" s="39" t="str">
        <f t="shared" ref="AO396:AO454" si="965">IF(G396=2,Y396,"")</f>
        <v/>
      </c>
      <c r="AP396" s="37"/>
      <c r="AQ396" s="38"/>
      <c r="AR396" s="39"/>
      <c r="AS396" s="39" t="str">
        <f t="shared" ref="AS396:AS454" si="966">IF(G396=3,U396,"")</f>
        <v/>
      </c>
      <c r="AT396" s="39"/>
      <c r="AU396" s="39" t="str">
        <f t="shared" ref="AU396:AU454" si="967">IF(G396=3,W396,"")</f>
        <v/>
      </c>
      <c r="AV396" s="39"/>
      <c r="AW396" s="39" t="str">
        <f t="shared" ref="AW396:AW454" si="968">IF(G396=3,Y396,"")</f>
        <v/>
      </c>
      <c r="AX396" s="37"/>
      <c r="AY396" s="38"/>
      <c r="AZ396" s="39"/>
      <c r="BA396" s="39" t="str">
        <f t="shared" ref="BA396:BA454" si="969">IF(G396=4,U396,"")</f>
        <v/>
      </c>
      <c r="BB396" s="39"/>
      <c r="BC396" s="39" t="str">
        <f t="shared" ref="BC396:BC454" si="970">IF(G396=4,W396,"")</f>
        <v/>
      </c>
      <c r="BD396" s="39"/>
      <c r="BE396" s="39" t="str">
        <f t="shared" ref="BE396:BE454" si="971">IF(G396=4,Y396,"")</f>
        <v/>
      </c>
      <c r="BF396" s="37"/>
      <c r="BG396" s="38"/>
      <c r="BH396" s="34"/>
      <c r="BI396" s="39" t="str">
        <f t="shared" ref="BI396:BI454" si="972">IF(G396=5,U396,"")</f>
        <v/>
      </c>
      <c r="BJ396" s="39"/>
      <c r="BK396" s="39" t="str">
        <f t="shared" ref="BK396:BK454" si="973">IF(G396=5,W396,"")</f>
        <v/>
      </c>
      <c r="BL396" s="39"/>
      <c r="BM396" s="39" t="str">
        <f t="shared" ref="BM396:BM454" si="974">IF(G396=5,Y396,"")</f>
        <v/>
      </c>
      <c r="BN396" s="37"/>
      <c r="BO396" s="38"/>
      <c r="BP396" s="34"/>
      <c r="BQ396" s="39" t="str">
        <f t="shared" ref="BQ396:BQ454" si="975">IF(A396=31,U396,"")</f>
        <v/>
      </c>
      <c r="BR396" s="39"/>
      <c r="BS396" s="39" t="str">
        <f t="shared" ref="BS396:BS454" si="976">IF(A396=31,W396,"")</f>
        <v/>
      </c>
      <c r="BT396" s="39"/>
      <c r="BU396" s="39" t="str">
        <f t="shared" ref="BU396:BU454" si="977">IF(A396=31,Y396,"")</f>
        <v/>
      </c>
      <c r="BV396" s="37"/>
      <c r="BW396" s="38"/>
      <c r="BX396" s="40"/>
      <c r="BY396" s="39" t="str">
        <f t="shared" ref="BY396:BY454" si="978">IF(A396=32,U396,"")</f>
        <v/>
      </c>
      <c r="BZ396" s="39"/>
      <c r="CA396" s="39" t="str">
        <f t="shared" ref="CA396:CA454" si="979">IF(A396=32,W396,"")</f>
        <v/>
      </c>
      <c r="CB396" s="39"/>
      <c r="CC396" s="39" t="str">
        <f t="shared" ref="CC396:CC454" si="980">IF(A396=32,Y396,"")</f>
        <v/>
      </c>
      <c r="CD396" s="37"/>
      <c r="CE396" s="41"/>
      <c r="CF396" s="41"/>
      <c r="CG396" s="39" t="str">
        <f t="shared" ref="CG396:CG454" si="981">IF(A396=33,U396,"")</f>
        <v/>
      </c>
      <c r="CH396" s="39"/>
      <c r="CI396" s="39" t="str">
        <f t="shared" ref="CI396:CI454" si="982">IF(A396=33,W396,"")</f>
        <v/>
      </c>
      <c r="CJ396" s="39"/>
      <c r="CK396" s="39" t="str">
        <f t="shared" ref="CK396:CK454" si="983">IF(A396=33,Y396,"")</f>
        <v/>
      </c>
      <c r="CL396" s="37"/>
    </row>
    <row r="397" spans="1:90" ht="19.5" customHeight="1" x14ac:dyDescent="0.25">
      <c r="A397" s="1"/>
      <c r="B397" s="20" t="s">
        <v>28</v>
      </c>
      <c r="C397" s="3" t="str">
        <f t="shared" si="949"/>
        <v>11 - LA SUPERETTE (si existante)</v>
      </c>
      <c r="D397" s="99" t="str">
        <f>J$396</f>
        <v>La prise en charge du client</v>
      </c>
      <c r="E397" s="2"/>
      <c r="F397" s="2"/>
      <c r="G397" s="20">
        <f>IF(H397="Information et Communication",1,IF(H397="Savoir-faire Savoir-être",2,IF(H397="Confort et hygiène",3,IF(H397="Qualité de la prestation",5,IF(H397="Développement Durable",4)))))</f>
        <v>2</v>
      </c>
      <c r="H397" s="87" t="s">
        <v>75</v>
      </c>
      <c r="I397" s="23">
        <f>IF(G397&lt;&gt;"",MAX(I$1:I396)+1,"")</f>
        <v>324</v>
      </c>
      <c r="J397" s="242" t="s">
        <v>687</v>
      </c>
      <c r="K397" s="243">
        <v>3</v>
      </c>
      <c r="L397" s="244" t="str">
        <f>IF('RESULTAT GLOBAL'!I$24="NON","Non Mesuré","Très Satisfaisant")</f>
        <v>Très Satisfaisant</v>
      </c>
      <c r="M397" s="275" t="str">
        <f>IF('RESULTAT GLOBAL'!I$24="NON","Absence de supérette","")</f>
        <v/>
      </c>
      <c r="N397" s="283"/>
      <c r="O397" s="242" t="s">
        <v>458</v>
      </c>
      <c r="P397" s="348" t="s">
        <v>37</v>
      </c>
      <c r="Q397" s="90"/>
      <c r="R397" s="7"/>
      <c r="S397" s="26">
        <f t="shared" ref="S397" si="984">K397</f>
        <v>3</v>
      </c>
      <c r="T397" s="26">
        <f>IF(L397="Très Satisfaisant",1,IF(L397="Satisfaisant",0.75,IF(L397="Insatisfaisant",0.25,IF(L397="Très Insatisfaisant",0,IF(L397="Non Mesuré","",0)))))</f>
        <v>1</v>
      </c>
      <c r="U397" s="26">
        <f t="shared" ref="U397" si="985">IF(L397&lt;&gt;"Non Mesuré",S397*T397,"")</f>
        <v>3</v>
      </c>
      <c r="V397" s="26"/>
      <c r="W397" s="26">
        <f t="shared" ref="W397" si="986">IF(L397="Non Mesuré",S397,0)</f>
        <v>0</v>
      </c>
      <c r="X397" s="26"/>
      <c r="Y397" s="26">
        <f t="shared" ref="Y397" si="987">S397-W397</f>
        <v>3</v>
      </c>
      <c r="Z397" s="62"/>
      <c r="AA397" s="60"/>
      <c r="AB397" s="86"/>
      <c r="AC397" s="28" t="str">
        <f t="shared" si="960"/>
        <v/>
      </c>
      <c r="AD397" s="28"/>
      <c r="AE397" s="28" t="str">
        <f t="shared" si="961"/>
        <v/>
      </c>
      <c r="AF397" s="28"/>
      <c r="AG397" s="28" t="str">
        <f t="shared" si="962"/>
        <v/>
      </c>
      <c r="AH397" s="29"/>
      <c r="AI397" s="30"/>
      <c r="AJ397" s="28"/>
      <c r="AK397" s="28">
        <f t="shared" si="963"/>
        <v>3</v>
      </c>
      <c r="AL397" s="28"/>
      <c r="AM397" s="28">
        <f t="shared" si="964"/>
        <v>0</v>
      </c>
      <c r="AN397" s="28"/>
      <c r="AO397" s="28">
        <f t="shared" si="965"/>
        <v>3</v>
      </c>
      <c r="AP397" s="29"/>
      <c r="AQ397" s="30"/>
      <c r="AR397" s="28"/>
      <c r="AS397" s="28" t="str">
        <f t="shared" si="966"/>
        <v/>
      </c>
      <c r="AT397" s="28"/>
      <c r="AU397" s="28" t="str">
        <f t="shared" si="967"/>
        <v/>
      </c>
      <c r="AV397" s="28"/>
      <c r="AW397" s="28" t="str">
        <f t="shared" si="968"/>
        <v/>
      </c>
      <c r="AX397" s="29"/>
      <c r="AY397" s="30"/>
      <c r="AZ397" s="28"/>
      <c r="BA397" s="28" t="str">
        <f t="shared" si="969"/>
        <v/>
      </c>
      <c r="BB397" s="28"/>
      <c r="BC397" s="28" t="str">
        <f t="shared" si="970"/>
        <v/>
      </c>
      <c r="BD397" s="28"/>
      <c r="BE397" s="28" t="str">
        <f t="shared" si="971"/>
        <v/>
      </c>
      <c r="BF397" s="29"/>
      <c r="BG397" s="30"/>
      <c r="BH397" s="26"/>
      <c r="BI397" s="28" t="str">
        <f t="shared" si="972"/>
        <v/>
      </c>
      <c r="BJ397" s="28"/>
      <c r="BK397" s="28" t="str">
        <f t="shared" si="973"/>
        <v/>
      </c>
      <c r="BL397" s="28"/>
      <c r="BM397" s="28" t="str">
        <f t="shared" si="974"/>
        <v/>
      </c>
      <c r="BN397" s="29"/>
      <c r="BO397" s="30"/>
      <c r="BP397" s="26"/>
      <c r="BQ397" s="28" t="str">
        <f t="shared" si="975"/>
        <v/>
      </c>
      <c r="BR397" s="28"/>
      <c r="BS397" s="28" t="str">
        <f t="shared" si="976"/>
        <v/>
      </c>
      <c r="BT397" s="28"/>
      <c r="BU397" s="28" t="str">
        <f t="shared" si="977"/>
        <v/>
      </c>
      <c r="BV397" s="29"/>
      <c r="BW397" s="30"/>
      <c r="BX397" s="31"/>
      <c r="BY397" s="28" t="str">
        <f t="shared" si="978"/>
        <v/>
      </c>
      <c r="BZ397" s="28"/>
      <c r="CA397" s="28" t="str">
        <f t="shared" si="979"/>
        <v/>
      </c>
      <c r="CB397" s="28"/>
      <c r="CC397" s="28" t="str">
        <f t="shared" si="980"/>
        <v/>
      </c>
      <c r="CD397" s="29"/>
      <c r="CE397" s="25"/>
      <c r="CF397" s="25"/>
      <c r="CG397" s="28" t="str">
        <f t="shared" si="981"/>
        <v/>
      </c>
      <c r="CH397" s="28"/>
      <c r="CI397" s="28" t="str">
        <f t="shared" si="982"/>
        <v/>
      </c>
      <c r="CJ397" s="28"/>
      <c r="CK397" s="28" t="str">
        <f t="shared" si="983"/>
        <v/>
      </c>
      <c r="CL397" s="29"/>
    </row>
    <row r="398" spans="1:90" ht="19.5" customHeight="1" x14ac:dyDescent="0.25">
      <c r="A398" s="1"/>
      <c r="B398" s="20" t="s">
        <v>28</v>
      </c>
      <c r="C398" s="3" t="str">
        <f t="shared" si="949"/>
        <v>11 - LA SUPERETTE (si existante)</v>
      </c>
      <c r="D398" s="99" t="str">
        <f>J$396</f>
        <v>La prise en charge du client</v>
      </c>
      <c r="E398" s="2"/>
      <c r="F398" s="2"/>
      <c r="G398" s="20">
        <f>IF(H398="Information et Communication",1,IF(H398="Savoir-faire Savoir-être",2,IF(H398="Confort et hygiène",3,IF(H398="Qualité de la prestation",5,IF(H398="Développement Durable",4)))))</f>
        <v>2</v>
      </c>
      <c r="H398" s="87" t="s">
        <v>75</v>
      </c>
      <c r="I398" s="23">
        <f>IF(G398&lt;&gt;"",MAX(I$1:I397)+1,"")</f>
        <v>325</v>
      </c>
      <c r="J398" s="247" t="s">
        <v>459</v>
      </c>
      <c r="K398" s="248">
        <v>3</v>
      </c>
      <c r="L398" s="249" t="str">
        <f>IF('RESULTAT GLOBAL'!I$24="NON","Non Mesuré","OUI")</f>
        <v>OUI</v>
      </c>
      <c r="M398" s="280" t="str">
        <f>IF('RESULTAT GLOBAL'!I$24="NON","Absence de supérette","")</f>
        <v/>
      </c>
      <c r="N398" s="284"/>
      <c r="O398" s="247"/>
      <c r="P398" s="348" t="s">
        <v>37</v>
      </c>
      <c r="Q398" s="90"/>
      <c r="R398" s="7"/>
      <c r="S398" s="26">
        <f>K398</f>
        <v>3</v>
      </c>
      <c r="T398" s="26">
        <f>IF(L398="OUI",1,IF(L398="NON",0,IF(L398="Non Mesuré","",0)))</f>
        <v>1</v>
      </c>
      <c r="U398" s="26">
        <f>IF(L398&lt;&gt;"Non Mesuré",S398*T398,"")</f>
        <v>3</v>
      </c>
      <c r="V398" s="26"/>
      <c r="W398" s="26">
        <f>IF(L398="Non Mesuré",S398,0)</f>
        <v>0</v>
      </c>
      <c r="X398" s="26"/>
      <c r="Y398" s="26">
        <f>S398-W398</f>
        <v>3</v>
      </c>
      <c r="Z398" s="62"/>
      <c r="AA398" s="60"/>
      <c r="AB398" s="86"/>
      <c r="AC398" s="28" t="str">
        <f t="shared" si="960"/>
        <v/>
      </c>
      <c r="AD398" s="28"/>
      <c r="AE398" s="28" t="str">
        <f t="shared" si="961"/>
        <v/>
      </c>
      <c r="AF398" s="28"/>
      <c r="AG398" s="28" t="str">
        <f t="shared" si="962"/>
        <v/>
      </c>
      <c r="AH398" s="29"/>
      <c r="AI398" s="30"/>
      <c r="AJ398" s="28"/>
      <c r="AK398" s="28">
        <f t="shared" si="963"/>
        <v>3</v>
      </c>
      <c r="AL398" s="28"/>
      <c r="AM398" s="28">
        <f t="shared" si="964"/>
        <v>0</v>
      </c>
      <c r="AN398" s="28"/>
      <c r="AO398" s="28">
        <f t="shared" si="965"/>
        <v>3</v>
      </c>
      <c r="AP398" s="29"/>
      <c r="AQ398" s="30"/>
      <c r="AR398" s="28"/>
      <c r="AS398" s="28" t="str">
        <f t="shared" si="966"/>
        <v/>
      </c>
      <c r="AT398" s="28"/>
      <c r="AU398" s="28" t="str">
        <f t="shared" si="967"/>
        <v/>
      </c>
      <c r="AV398" s="28"/>
      <c r="AW398" s="28" t="str">
        <f t="shared" si="968"/>
        <v/>
      </c>
      <c r="AX398" s="29"/>
      <c r="AY398" s="30"/>
      <c r="AZ398" s="28"/>
      <c r="BA398" s="28" t="str">
        <f t="shared" si="969"/>
        <v/>
      </c>
      <c r="BB398" s="28"/>
      <c r="BC398" s="28" t="str">
        <f t="shared" si="970"/>
        <v/>
      </c>
      <c r="BD398" s="28"/>
      <c r="BE398" s="28" t="str">
        <f t="shared" si="971"/>
        <v/>
      </c>
      <c r="BF398" s="29"/>
      <c r="BG398" s="30"/>
      <c r="BH398" s="26"/>
      <c r="BI398" s="28" t="str">
        <f t="shared" si="972"/>
        <v/>
      </c>
      <c r="BJ398" s="28"/>
      <c r="BK398" s="28" t="str">
        <f t="shared" si="973"/>
        <v/>
      </c>
      <c r="BL398" s="28"/>
      <c r="BM398" s="28" t="str">
        <f t="shared" si="974"/>
        <v/>
      </c>
      <c r="BN398" s="29"/>
      <c r="BO398" s="30"/>
      <c r="BP398" s="26"/>
      <c r="BQ398" s="28" t="str">
        <f t="shared" si="975"/>
        <v/>
      </c>
      <c r="BR398" s="28"/>
      <c r="BS398" s="28" t="str">
        <f t="shared" si="976"/>
        <v/>
      </c>
      <c r="BT398" s="28"/>
      <c r="BU398" s="28" t="str">
        <f t="shared" si="977"/>
        <v/>
      </c>
      <c r="BV398" s="29"/>
      <c r="BW398" s="30"/>
      <c r="BX398" s="31"/>
      <c r="BY398" s="28" t="str">
        <f t="shared" si="978"/>
        <v/>
      </c>
      <c r="BZ398" s="28"/>
      <c r="CA398" s="28" t="str">
        <f t="shared" si="979"/>
        <v/>
      </c>
      <c r="CB398" s="28"/>
      <c r="CC398" s="28" t="str">
        <f t="shared" si="980"/>
        <v/>
      </c>
      <c r="CD398" s="29"/>
      <c r="CE398" s="25"/>
      <c r="CF398" s="25"/>
      <c r="CG398" s="28" t="str">
        <f t="shared" si="981"/>
        <v/>
      </c>
      <c r="CH398" s="28"/>
      <c r="CI398" s="28" t="str">
        <f t="shared" si="982"/>
        <v/>
      </c>
      <c r="CJ398" s="28"/>
      <c r="CK398" s="28" t="str">
        <f t="shared" si="983"/>
        <v/>
      </c>
      <c r="CL398" s="29"/>
    </row>
    <row r="399" spans="1:90" s="237" customFormat="1" ht="33" customHeight="1" x14ac:dyDescent="0.25">
      <c r="A399" s="46"/>
      <c r="B399" s="20"/>
      <c r="C399" s="21" t="str">
        <f>J399</f>
        <v>12 - LE SUIVI DE LA QUALITE ET LA FIDELISATION DU CLIENT</v>
      </c>
      <c r="D399" s="99"/>
      <c r="E399" s="20"/>
      <c r="F399" s="20"/>
      <c r="G399" s="20"/>
      <c r="H399" s="46"/>
      <c r="I399" s="23" t="str">
        <f>IF(G399&lt;&gt;"",MAX(I$1:I398)+1,"")</f>
        <v/>
      </c>
      <c r="J399" s="327" t="s">
        <v>678</v>
      </c>
      <c r="K399" s="328" t="s">
        <v>2</v>
      </c>
      <c r="L399" s="329" t="s">
        <v>3</v>
      </c>
      <c r="M399" s="330" t="s">
        <v>656</v>
      </c>
      <c r="N399" s="331" t="s">
        <v>4</v>
      </c>
      <c r="O399" s="327" t="s">
        <v>4</v>
      </c>
      <c r="P399" s="349" t="s">
        <v>778</v>
      </c>
      <c r="Q399" s="44"/>
      <c r="R399" s="25"/>
      <c r="S399" s="63"/>
      <c r="T399" s="63"/>
      <c r="U399" s="63"/>
      <c r="V399" s="26">
        <f>SUM(U371:U398)</f>
        <v>57</v>
      </c>
      <c r="W399" s="31"/>
      <c r="X399" s="26">
        <f>SUM(W371:W398)</f>
        <v>0</v>
      </c>
      <c r="Y399" s="31"/>
      <c r="Z399" s="26">
        <f>SUM(Y371:Y398)</f>
        <v>57</v>
      </c>
      <c r="AA399" s="27">
        <f>V399/Z399</f>
        <v>1</v>
      </c>
      <c r="AB399" s="63"/>
      <c r="AC399" s="28" t="str">
        <f t="shared" si="960"/>
        <v/>
      </c>
      <c r="AD399" s="28"/>
      <c r="AE399" s="28" t="str">
        <f t="shared" si="961"/>
        <v/>
      </c>
      <c r="AF399" s="28"/>
      <c r="AG399" s="28" t="str">
        <f t="shared" si="962"/>
        <v/>
      </c>
      <c r="AH399" s="29"/>
      <c r="AI399" s="30"/>
      <c r="AJ399" s="28"/>
      <c r="AK399" s="28" t="str">
        <f t="shared" si="963"/>
        <v/>
      </c>
      <c r="AL399" s="28"/>
      <c r="AM399" s="28" t="str">
        <f t="shared" si="964"/>
        <v/>
      </c>
      <c r="AN399" s="28"/>
      <c r="AO399" s="28" t="str">
        <f t="shared" si="965"/>
        <v/>
      </c>
      <c r="AP399" s="29"/>
      <c r="AQ399" s="30"/>
      <c r="AR399" s="28"/>
      <c r="AS399" s="28" t="str">
        <f t="shared" si="966"/>
        <v/>
      </c>
      <c r="AT399" s="28"/>
      <c r="AU399" s="28" t="str">
        <f t="shared" si="967"/>
        <v/>
      </c>
      <c r="AV399" s="28"/>
      <c r="AW399" s="28" t="str">
        <f t="shared" si="968"/>
        <v/>
      </c>
      <c r="AX399" s="29"/>
      <c r="AY399" s="30"/>
      <c r="AZ399" s="28"/>
      <c r="BA399" s="28" t="str">
        <f t="shared" si="969"/>
        <v/>
      </c>
      <c r="BB399" s="28"/>
      <c r="BC399" s="28" t="str">
        <f t="shared" si="970"/>
        <v/>
      </c>
      <c r="BD399" s="28"/>
      <c r="BE399" s="28" t="str">
        <f t="shared" si="971"/>
        <v/>
      </c>
      <c r="BF399" s="29"/>
      <c r="BG399" s="30"/>
      <c r="BH399" s="26"/>
      <c r="BI399" s="28" t="str">
        <f t="shared" si="972"/>
        <v/>
      </c>
      <c r="BJ399" s="28"/>
      <c r="BK399" s="28" t="str">
        <f t="shared" si="973"/>
        <v/>
      </c>
      <c r="BL399" s="28"/>
      <c r="BM399" s="28" t="str">
        <f t="shared" si="974"/>
        <v/>
      </c>
      <c r="BN399" s="29"/>
      <c r="BO399" s="30"/>
      <c r="BP399" s="26"/>
      <c r="BQ399" s="28" t="str">
        <f t="shared" si="975"/>
        <v/>
      </c>
      <c r="BR399" s="28"/>
      <c r="BS399" s="28" t="str">
        <f t="shared" si="976"/>
        <v/>
      </c>
      <c r="BT399" s="28"/>
      <c r="BU399" s="28" t="str">
        <f t="shared" si="977"/>
        <v/>
      </c>
      <c r="BV399" s="29"/>
      <c r="BW399" s="30"/>
      <c r="BX399" s="31"/>
      <c r="BY399" s="28" t="str">
        <f t="shared" si="978"/>
        <v/>
      </c>
      <c r="BZ399" s="28"/>
      <c r="CA399" s="28" t="str">
        <f t="shared" si="979"/>
        <v/>
      </c>
      <c r="CB399" s="28"/>
      <c r="CC399" s="28" t="str">
        <f t="shared" si="980"/>
        <v/>
      </c>
      <c r="CD399" s="29"/>
      <c r="CE399" s="25"/>
      <c r="CF399" s="25"/>
      <c r="CG399" s="28" t="str">
        <f t="shared" si="981"/>
        <v/>
      </c>
      <c r="CH399" s="28"/>
      <c r="CI399" s="28" t="str">
        <f t="shared" si="982"/>
        <v/>
      </c>
      <c r="CJ399" s="28"/>
      <c r="CK399" s="28" t="str">
        <f t="shared" si="983"/>
        <v/>
      </c>
      <c r="CL399" s="29"/>
    </row>
    <row r="400" spans="1:90" s="238" customFormat="1" ht="27" customHeight="1" x14ac:dyDescent="0.25">
      <c r="A400" s="1"/>
      <c r="B400" s="2"/>
      <c r="C400" s="3" t="str">
        <f t="shared" ref="C400:C421" si="988">J$399</f>
        <v>12 - LE SUIVI DE LA QUALITE ET LA FIDELISATION DU CLIENT</v>
      </c>
      <c r="D400" s="99" t="str">
        <f>J$400</f>
        <v>Le suivi de l'e-réputation</v>
      </c>
      <c r="E400" s="2"/>
      <c r="F400" s="2"/>
      <c r="G400" s="20"/>
      <c r="H400" s="87"/>
      <c r="I400" s="67" t="str">
        <f>IF(G400&lt;&gt;"",MAX(I$1:I399)+1,"")</f>
        <v/>
      </c>
      <c r="J400" s="71" t="s">
        <v>460</v>
      </c>
      <c r="K400" s="93"/>
      <c r="L400" s="319"/>
      <c r="M400" s="375"/>
      <c r="N400" s="89"/>
      <c r="O400" s="65"/>
      <c r="P400" s="357"/>
      <c r="Q400" s="64"/>
      <c r="R400" s="41"/>
      <c r="S400" s="61"/>
      <c r="T400" s="61"/>
      <c r="U400" s="61"/>
      <c r="V400" s="62"/>
      <c r="W400" s="61"/>
      <c r="X400" s="62"/>
      <c r="Y400" s="61"/>
      <c r="Z400" s="62"/>
      <c r="AA400" s="62"/>
      <c r="AB400" s="61"/>
      <c r="AC400" s="39" t="str">
        <f t="shared" si="960"/>
        <v/>
      </c>
      <c r="AD400" s="39"/>
      <c r="AE400" s="39" t="str">
        <f t="shared" si="961"/>
        <v/>
      </c>
      <c r="AF400" s="39"/>
      <c r="AG400" s="39" t="str">
        <f t="shared" si="962"/>
        <v/>
      </c>
      <c r="AH400" s="37"/>
      <c r="AI400" s="38"/>
      <c r="AJ400" s="39"/>
      <c r="AK400" s="39" t="str">
        <f t="shared" si="963"/>
        <v/>
      </c>
      <c r="AL400" s="39"/>
      <c r="AM400" s="39" t="str">
        <f t="shared" si="964"/>
        <v/>
      </c>
      <c r="AN400" s="39"/>
      <c r="AO400" s="39" t="str">
        <f t="shared" si="965"/>
        <v/>
      </c>
      <c r="AP400" s="37"/>
      <c r="AQ400" s="38"/>
      <c r="AR400" s="39"/>
      <c r="AS400" s="39" t="str">
        <f t="shared" si="966"/>
        <v/>
      </c>
      <c r="AT400" s="39"/>
      <c r="AU400" s="39" t="str">
        <f t="shared" si="967"/>
        <v/>
      </c>
      <c r="AV400" s="39"/>
      <c r="AW400" s="39" t="str">
        <f t="shared" si="968"/>
        <v/>
      </c>
      <c r="AX400" s="37"/>
      <c r="AY400" s="38"/>
      <c r="AZ400" s="39"/>
      <c r="BA400" s="39" t="str">
        <f t="shared" si="969"/>
        <v/>
      </c>
      <c r="BB400" s="39"/>
      <c r="BC400" s="39" t="str">
        <f t="shared" si="970"/>
        <v/>
      </c>
      <c r="BD400" s="39"/>
      <c r="BE400" s="39" t="str">
        <f t="shared" si="971"/>
        <v/>
      </c>
      <c r="BF400" s="37"/>
      <c r="BG400" s="38"/>
      <c r="BH400" s="34"/>
      <c r="BI400" s="39" t="str">
        <f t="shared" si="972"/>
        <v/>
      </c>
      <c r="BJ400" s="39"/>
      <c r="BK400" s="39" t="str">
        <f t="shared" si="973"/>
        <v/>
      </c>
      <c r="BL400" s="39"/>
      <c r="BM400" s="39" t="str">
        <f t="shared" si="974"/>
        <v/>
      </c>
      <c r="BN400" s="37"/>
      <c r="BO400" s="38"/>
      <c r="BP400" s="34"/>
      <c r="BQ400" s="39" t="str">
        <f t="shared" si="975"/>
        <v/>
      </c>
      <c r="BR400" s="39"/>
      <c r="BS400" s="39" t="str">
        <f t="shared" si="976"/>
        <v/>
      </c>
      <c r="BT400" s="39"/>
      <c r="BU400" s="39" t="str">
        <f t="shared" si="977"/>
        <v/>
      </c>
      <c r="BV400" s="37"/>
      <c r="BW400" s="38"/>
      <c r="BX400" s="40"/>
      <c r="BY400" s="39" t="str">
        <f t="shared" si="978"/>
        <v/>
      </c>
      <c r="BZ400" s="39"/>
      <c r="CA400" s="39" t="str">
        <f t="shared" si="979"/>
        <v/>
      </c>
      <c r="CB400" s="39"/>
      <c r="CC400" s="39" t="str">
        <f t="shared" si="980"/>
        <v/>
      </c>
      <c r="CD400" s="37"/>
      <c r="CE400" s="41"/>
      <c r="CF400" s="41"/>
      <c r="CG400" s="39" t="str">
        <f t="shared" si="981"/>
        <v/>
      </c>
      <c r="CH400" s="39"/>
      <c r="CI400" s="39" t="str">
        <f t="shared" si="982"/>
        <v/>
      </c>
      <c r="CJ400" s="39"/>
      <c r="CK400" s="39" t="str">
        <f t="shared" si="983"/>
        <v/>
      </c>
      <c r="CL400" s="37"/>
    </row>
    <row r="401" spans="1:90" ht="55.5" customHeight="1" x14ac:dyDescent="0.25">
      <c r="A401" s="1"/>
      <c r="B401" s="2" t="s">
        <v>28</v>
      </c>
      <c r="C401" s="3" t="str">
        <f t="shared" si="988"/>
        <v>12 - LE SUIVI DE LA QUALITE ET LA FIDELISATION DU CLIENT</v>
      </c>
      <c r="D401" s="99" t="str">
        <f>J$400</f>
        <v>Le suivi de l'e-réputation</v>
      </c>
      <c r="E401" s="2"/>
      <c r="F401" s="2"/>
      <c r="G401" s="20">
        <f>IF(H401="Information et Communication",1,IF(H401="Savoir-faire Savoir-être",2,IF(H401="Confort et hygiène",3,IF(H401="Qualité de la prestation",5,IF(H401="Développement Durable",4)))))</f>
        <v>5</v>
      </c>
      <c r="H401" s="87" t="s">
        <v>130</v>
      </c>
      <c r="I401" s="23">
        <f>IF(G401&lt;&gt;"",MAX(I$1:I400)+1,"")</f>
        <v>326</v>
      </c>
      <c r="J401" s="242" t="s">
        <v>461</v>
      </c>
      <c r="K401" s="243">
        <v>1</v>
      </c>
      <c r="L401" s="244" t="s">
        <v>30</v>
      </c>
      <c r="M401" s="275"/>
      <c r="N401" s="283"/>
      <c r="O401" s="242" t="s">
        <v>749</v>
      </c>
      <c r="P401" s="356" t="s">
        <v>391</v>
      </c>
      <c r="Q401" s="90"/>
      <c r="R401" s="7"/>
      <c r="S401" s="26">
        <f t="shared" ref="S401:S404" si="989">K401</f>
        <v>1</v>
      </c>
      <c r="T401" s="26">
        <f t="shared" ref="T401:T404" si="990">IF(L401="OUI",1,IF(L401="NON",0,IF(L401="Non Mesuré","",0)))</f>
        <v>1</v>
      </c>
      <c r="U401" s="26">
        <f t="shared" ref="U401:U404" si="991">IF(L401&lt;&gt;"Non Mesuré",S401*T401,"")</f>
        <v>1</v>
      </c>
      <c r="V401" s="26"/>
      <c r="W401" s="26">
        <f t="shared" ref="W401:W404" si="992">IF(L401="Non Mesuré",S401,0)</f>
        <v>0</v>
      </c>
      <c r="X401" s="26"/>
      <c r="Y401" s="26">
        <f t="shared" ref="Y401:Y404" si="993">S401-W401</f>
        <v>1</v>
      </c>
      <c r="Z401" s="62"/>
      <c r="AA401" s="60"/>
      <c r="AB401" s="86"/>
      <c r="AC401" s="28" t="str">
        <f t="shared" si="960"/>
        <v/>
      </c>
      <c r="AD401" s="28"/>
      <c r="AE401" s="28" t="str">
        <f t="shared" si="961"/>
        <v/>
      </c>
      <c r="AF401" s="28"/>
      <c r="AG401" s="28" t="str">
        <f t="shared" si="962"/>
        <v/>
      </c>
      <c r="AH401" s="29"/>
      <c r="AI401" s="30"/>
      <c r="AJ401" s="28"/>
      <c r="AK401" s="28" t="str">
        <f t="shared" si="963"/>
        <v/>
      </c>
      <c r="AL401" s="28"/>
      <c r="AM401" s="28" t="str">
        <f t="shared" si="964"/>
        <v/>
      </c>
      <c r="AN401" s="28"/>
      <c r="AO401" s="28" t="str">
        <f t="shared" si="965"/>
        <v/>
      </c>
      <c r="AP401" s="29"/>
      <c r="AQ401" s="30"/>
      <c r="AR401" s="28"/>
      <c r="AS401" s="28" t="str">
        <f t="shared" si="966"/>
        <v/>
      </c>
      <c r="AT401" s="28"/>
      <c r="AU401" s="28" t="str">
        <f t="shared" si="967"/>
        <v/>
      </c>
      <c r="AV401" s="28"/>
      <c r="AW401" s="28" t="str">
        <f t="shared" si="968"/>
        <v/>
      </c>
      <c r="AX401" s="29"/>
      <c r="AY401" s="30"/>
      <c r="AZ401" s="28"/>
      <c r="BA401" s="28" t="str">
        <f t="shared" si="969"/>
        <v/>
      </c>
      <c r="BB401" s="28"/>
      <c r="BC401" s="28" t="str">
        <f t="shared" si="970"/>
        <v/>
      </c>
      <c r="BD401" s="28"/>
      <c r="BE401" s="28" t="str">
        <f t="shared" si="971"/>
        <v/>
      </c>
      <c r="BF401" s="29"/>
      <c r="BG401" s="30"/>
      <c r="BH401" s="26"/>
      <c r="BI401" s="28">
        <f t="shared" si="972"/>
        <v>1</v>
      </c>
      <c r="BJ401" s="28"/>
      <c r="BK401" s="28">
        <f t="shared" si="973"/>
        <v>0</v>
      </c>
      <c r="BL401" s="28"/>
      <c r="BM401" s="28">
        <f t="shared" si="974"/>
        <v>1</v>
      </c>
      <c r="BN401" s="29"/>
      <c r="BO401" s="30"/>
      <c r="BP401" s="26"/>
      <c r="BQ401" s="28" t="str">
        <f t="shared" si="975"/>
        <v/>
      </c>
      <c r="BR401" s="28"/>
      <c r="BS401" s="28" t="str">
        <f t="shared" si="976"/>
        <v/>
      </c>
      <c r="BT401" s="28"/>
      <c r="BU401" s="28" t="str">
        <f t="shared" si="977"/>
        <v/>
      </c>
      <c r="BV401" s="29"/>
      <c r="BW401" s="30"/>
      <c r="BX401" s="31"/>
      <c r="BY401" s="28" t="str">
        <f t="shared" si="978"/>
        <v/>
      </c>
      <c r="BZ401" s="28"/>
      <c r="CA401" s="28" t="str">
        <f t="shared" si="979"/>
        <v/>
      </c>
      <c r="CB401" s="28"/>
      <c r="CC401" s="28" t="str">
        <f t="shared" si="980"/>
        <v/>
      </c>
      <c r="CD401" s="29"/>
      <c r="CE401" s="25"/>
      <c r="CF401" s="25"/>
      <c r="CG401" s="28" t="str">
        <f t="shared" si="981"/>
        <v/>
      </c>
      <c r="CH401" s="28"/>
      <c r="CI401" s="28" t="str">
        <f t="shared" si="982"/>
        <v/>
      </c>
      <c r="CJ401" s="28"/>
      <c r="CK401" s="28" t="str">
        <f t="shared" si="983"/>
        <v/>
      </c>
      <c r="CL401" s="29"/>
    </row>
    <row r="402" spans="1:90" ht="32.25" customHeight="1" x14ac:dyDescent="0.25">
      <c r="A402" s="1"/>
      <c r="B402" s="2" t="s">
        <v>28</v>
      </c>
      <c r="C402" s="3" t="str">
        <f t="shared" si="988"/>
        <v>12 - LE SUIVI DE LA QUALITE ET LA FIDELISATION DU CLIENT</v>
      </c>
      <c r="D402" s="99" t="str">
        <f>J$400</f>
        <v>Le suivi de l'e-réputation</v>
      </c>
      <c r="E402" s="2"/>
      <c r="F402" s="2"/>
      <c r="G402" s="20">
        <f>IF(H402="Information et Communication",1,IF(H402="Savoir-faire Savoir-être",2,IF(H402="Confort et hygiène",3,IF(H402="Qualité de la prestation",5,IF(H402="Développement Durable",4)))))</f>
        <v>5</v>
      </c>
      <c r="H402" s="87" t="s">
        <v>130</v>
      </c>
      <c r="I402" s="23">
        <f>IF(G402&lt;&gt;"",MAX(I$1:I401)+1,"")</f>
        <v>327</v>
      </c>
      <c r="J402" s="252" t="s">
        <v>462</v>
      </c>
      <c r="K402" s="253">
        <v>1</v>
      </c>
      <c r="L402" s="254" t="s">
        <v>30</v>
      </c>
      <c r="M402" s="276"/>
      <c r="N402" s="288"/>
      <c r="O402" s="252"/>
      <c r="P402" s="356" t="s">
        <v>391</v>
      </c>
      <c r="Q402" s="90"/>
      <c r="R402" s="7"/>
      <c r="S402" s="26">
        <f t="shared" si="989"/>
        <v>1</v>
      </c>
      <c r="T402" s="26">
        <f t="shared" si="990"/>
        <v>1</v>
      </c>
      <c r="U402" s="26">
        <f t="shared" si="991"/>
        <v>1</v>
      </c>
      <c r="V402" s="26"/>
      <c r="W402" s="26">
        <f t="shared" si="992"/>
        <v>0</v>
      </c>
      <c r="X402" s="26"/>
      <c r="Y402" s="26">
        <f t="shared" si="993"/>
        <v>1</v>
      </c>
      <c r="Z402" s="62"/>
      <c r="AA402" s="60"/>
      <c r="AB402" s="86"/>
      <c r="AC402" s="28" t="str">
        <f t="shared" si="960"/>
        <v/>
      </c>
      <c r="AD402" s="28"/>
      <c r="AE402" s="28" t="str">
        <f t="shared" si="961"/>
        <v/>
      </c>
      <c r="AF402" s="28"/>
      <c r="AG402" s="28" t="str">
        <f t="shared" si="962"/>
        <v/>
      </c>
      <c r="AH402" s="29"/>
      <c r="AI402" s="30"/>
      <c r="AJ402" s="28"/>
      <c r="AK402" s="28" t="str">
        <f t="shared" si="963"/>
        <v/>
      </c>
      <c r="AL402" s="28"/>
      <c r="AM402" s="28" t="str">
        <f t="shared" si="964"/>
        <v/>
      </c>
      <c r="AN402" s="28"/>
      <c r="AO402" s="28" t="str">
        <f t="shared" si="965"/>
        <v/>
      </c>
      <c r="AP402" s="29"/>
      <c r="AQ402" s="30"/>
      <c r="AR402" s="28"/>
      <c r="AS402" s="28" t="str">
        <f t="shared" si="966"/>
        <v/>
      </c>
      <c r="AT402" s="28"/>
      <c r="AU402" s="28" t="str">
        <f t="shared" si="967"/>
        <v/>
      </c>
      <c r="AV402" s="28"/>
      <c r="AW402" s="28" t="str">
        <f t="shared" si="968"/>
        <v/>
      </c>
      <c r="AX402" s="29"/>
      <c r="AY402" s="30"/>
      <c r="AZ402" s="28"/>
      <c r="BA402" s="28" t="str">
        <f t="shared" si="969"/>
        <v/>
      </c>
      <c r="BB402" s="28"/>
      <c r="BC402" s="28" t="str">
        <f t="shared" si="970"/>
        <v/>
      </c>
      <c r="BD402" s="28"/>
      <c r="BE402" s="28" t="str">
        <f t="shared" si="971"/>
        <v/>
      </c>
      <c r="BF402" s="29"/>
      <c r="BG402" s="30"/>
      <c r="BH402" s="26"/>
      <c r="BI402" s="28">
        <f t="shared" si="972"/>
        <v>1</v>
      </c>
      <c r="BJ402" s="28"/>
      <c r="BK402" s="28">
        <f t="shared" si="973"/>
        <v>0</v>
      </c>
      <c r="BL402" s="28"/>
      <c r="BM402" s="28">
        <f t="shared" si="974"/>
        <v>1</v>
      </c>
      <c r="BN402" s="29"/>
      <c r="BO402" s="30"/>
      <c r="BP402" s="26"/>
      <c r="BQ402" s="28" t="str">
        <f t="shared" si="975"/>
        <v/>
      </c>
      <c r="BR402" s="28"/>
      <c r="BS402" s="28" t="str">
        <f t="shared" si="976"/>
        <v/>
      </c>
      <c r="BT402" s="28"/>
      <c r="BU402" s="28" t="str">
        <f t="shared" si="977"/>
        <v/>
      </c>
      <c r="BV402" s="29"/>
      <c r="BW402" s="30"/>
      <c r="BX402" s="31"/>
      <c r="BY402" s="28" t="str">
        <f t="shared" si="978"/>
        <v/>
      </c>
      <c r="BZ402" s="28"/>
      <c r="CA402" s="28" t="str">
        <f t="shared" si="979"/>
        <v/>
      </c>
      <c r="CB402" s="28"/>
      <c r="CC402" s="28" t="str">
        <f t="shared" si="980"/>
        <v/>
      </c>
      <c r="CD402" s="29"/>
      <c r="CE402" s="25"/>
      <c r="CF402" s="25"/>
      <c r="CG402" s="28" t="str">
        <f t="shared" si="981"/>
        <v/>
      </c>
      <c r="CH402" s="28"/>
      <c r="CI402" s="28" t="str">
        <f t="shared" si="982"/>
        <v/>
      </c>
      <c r="CJ402" s="28"/>
      <c r="CK402" s="28" t="str">
        <f t="shared" si="983"/>
        <v/>
      </c>
      <c r="CL402" s="29"/>
    </row>
    <row r="403" spans="1:90" ht="19.5" customHeight="1" x14ac:dyDescent="0.25">
      <c r="A403" s="1"/>
      <c r="B403" s="2" t="s">
        <v>28</v>
      </c>
      <c r="C403" s="3" t="str">
        <f t="shared" si="988"/>
        <v>12 - LE SUIVI DE LA QUALITE ET LA FIDELISATION DU CLIENT</v>
      </c>
      <c r="D403" s="99" t="str">
        <f>J$400</f>
        <v>Le suivi de l'e-réputation</v>
      </c>
      <c r="E403" s="2"/>
      <c r="F403" s="2"/>
      <c r="G403" s="20">
        <f>IF(H403="Information et Communication",1,IF(H403="Savoir-faire Savoir-être",2,IF(H403="Confort et hygiène",3,IF(H403="Qualité de la prestation",5,IF(H403="Développement Durable",4)))))</f>
        <v>5</v>
      </c>
      <c r="H403" s="87" t="s">
        <v>130</v>
      </c>
      <c r="I403" s="23">
        <f>IF(G403&lt;&gt;"",MAX(I$1:I402)+1,"")</f>
        <v>328</v>
      </c>
      <c r="J403" s="252" t="s">
        <v>463</v>
      </c>
      <c r="K403" s="253">
        <v>1</v>
      </c>
      <c r="L403" s="254" t="s">
        <v>30</v>
      </c>
      <c r="M403" s="276"/>
      <c r="N403" s="288"/>
      <c r="O403" s="252" t="s">
        <v>464</v>
      </c>
      <c r="P403" s="356" t="s">
        <v>391</v>
      </c>
      <c r="Q403" s="90"/>
      <c r="R403" s="7"/>
      <c r="S403" s="26">
        <f t="shared" si="989"/>
        <v>1</v>
      </c>
      <c r="T403" s="26">
        <f t="shared" si="990"/>
        <v>1</v>
      </c>
      <c r="U403" s="26">
        <f t="shared" si="991"/>
        <v>1</v>
      </c>
      <c r="V403" s="26"/>
      <c r="W403" s="26">
        <f t="shared" si="992"/>
        <v>0</v>
      </c>
      <c r="X403" s="26"/>
      <c r="Y403" s="26">
        <f t="shared" si="993"/>
        <v>1</v>
      </c>
      <c r="Z403" s="62"/>
      <c r="AA403" s="60"/>
      <c r="AB403" s="86"/>
      <c r="AC403" s="28" t="str">
        <f t="shared" si="960"/>
        <v/>
      </c>
      <c r="AD403" s="28"/>
      <c r="AE403" s="28" t="str">
        <f t="shared" si="961"/>
        <v/>
      </c>
      <c r="AF403" s="28"/>
      <c r="AG403" s="28" t="str">
        <f t="shared" si="962"/>
        <v/>
      </c>
      <c r="AH403" s="29"/>
      <c r="AI403" s="30"/>
      <c r="AJ403" s="28"/>
      <c r="AK403" s="28" t="str">
        <f t="shared" si="963"/>
        <v/>
      </c>
      <c r="AL403" s="28"/>
      <c r="AM403" s="28" t="str">
        <f t="shared" si="964"/>
        <v/>
      </c>
      <c r="AN403" s="28"/>
      <c r="AO403" s="28" t="str">
        <f t="shared" si="965"/>
        <v/>
      </c>
      <c r="AP403" s="29"/>
      <c r="AQ403" s="30"/>
      <c r="AR403" s="28"/>
      <c r="AS403" s="28" t="str">
        <f t="shared" si="966"/>
        <v/>
      </c>
      <c r="AT403" s="28"/>
      <c r="AU403" s="28" t="str">
        <f t="shared" si="967"/>
        <v/>
      </c>
      <c r="AV403" s="28"/>
      <c r="AW403" s="28" t="str">
        <f t="shared" si="968"/>
        <v/>
      </c>
      <c r="AX403" s="29"/>
      <c r="AY403" s="30"/>
      <c r="AZ403" s="28"/>
      <c r="BA403" s="28" t="str">
        <f t="shared" si="969"/>
        <v/>
      </c>
      <c r="BB403" s="28"/>
      <c r="BC403" s="28" t="str">
        <f t="shared" si="970"/>
        <v/>
      </c>
      <c r="BD403" s="28"/>
      <c r="BE403" s="28" t="str">
        <f t="shared" si="971"/>
        <v/>
      </c>
      <c r="BF403" s="29"/>
      <c r="BG403" s="30"/>
      <c r="BH403" s="26"/>
      <c r="BI403" s="28">
        <f t="shared" si="972"/>
        <v>1</v>
      </c>
      <c r="BJ403" s="28"/>
      <c r="BK403" s="28">
        <f t="shared" si="973"/>
        <v>0</v>
      </c>
      <c r="BL403" s="28"/>
      <c r="BM403" s="28">
        <f t="shared" si="974"/>
        <v>1</v>
      </c>
      <c r="BN403" s="29"/>
      <c r="BO403" s="30"/>
      <c r="BP403" s="26"/>
      <c r="BQ403" s="28" t="str">
        <f t="shared" si="975"/>
        <v/>
      </c>
      <c r="BR403" s="28"/>
      <c r="BS403" s="28" t="str">
        <f t="shared" si="976"/>
        <v/>
      </c>
      <c r="BT403" s="28"/>
      <c r="BU403" s="28" t="str">
        <f t="shared" si="977"/>
        <v/>
      </c>
      <c r="BV403" s="29"/>
      <c r="BW403" s="30"/>
      <c r="BX403" s="31"/>
      <c r="BY403" s="28" t="str">
        <f t="shared" si="978"/>
        <v/>
      </c>
      <c r="BZ403" s="28"/>
      <c r="CA403" s="28" t="str">
        <f t="shared" si="979"/>
        <v/>
      </c>
      <c r="CB403" s="28"/>
      <c r="CC403" s="28" t="str">
        <f t="shared" si="980"/>
        <v/>
      </c>
      <c r="CD403" s="29"/>
      <c r="CE403" s="25"/>
      <c r="CF403" s="25"/>
      <c r="CG403" s="28" t="str">
        <f t="shared" si="981"/>
        <v/>
      </c>
      <c r="CH403" s="28"/>
      <c r="CI403" s="28" t="str">
        <f t="shared" si="982"/>
        <v/>
      </c>
      <c r="CJ403" s="28"/>
      <c r="CK403" s="28" t="str">
        <f t="shared" si="983"/>
        <v/>
      </c>
      <c r="CL403" s="29"/>
    </row>
    <row r="404" spans="1:90" ht="39" customHeight="1" x14ac:dyDescent="0.25">
      <c r="A404" s="1"/>
      <c r="B404" s="2" t="s">
        <v>28</v>
      </c>
      <c r="C404" s="3" t="str">
        <f t="shared" si="988"/>
        <v>12 - LE SUIVI DE LA QUALITE ET LA FIDELISATION DU CLIENT</v>
      </c>
      <c r="D404" s="99" t="str">
        <f>J$400</f>
        <v>Le suivi de l'e-réputation</v>
      </c>
      <c r="E404" s="2"/>
      <c r="F404" s="2"/>
      <c r="G404" s="20">
        <f>IF(H404="Information et Communication",1,IF(H404="Savoir-faire Savoir-être",2,IF(H404="Confort et hygiène",3,IF(H404="Qualité de la prestation",5,IF(H404="Développement Durable",4)))))</f>
        <v>5</v>
      </c>
      <c r="H404" s="87" t="s">
        <v>130</v>
      </c>
      <c r="I404" s="23">
        <f>IF(G404&lt;&gt;"",MAX(I$1:I403)+1,"")</f>
        <v>329</v>
      </c>
      <c r="J404" s="247" t="s">
        <v>465</v>
      </c>
      <c r="K404" s="248">
        <v>1</v>
      </c>
      <c r="L404" s="249" t="s">
        <v>30</v>
      </c>
      <c r="M404" s="280"/>
      <c r="N404" s="284"/>
      <c r="O404" s="247" t="s">
        <v>466</v>
      </c>
      <c r="P404" s="356" t="s">
        <v>391</v>
      </c>
      <c r="Q404" s="90"/>
      <c r="R404" s="7"/>
      <c r="S404" s="26">
        <f t="shared" si="989"/>
        <v>1</v>
      </c>
      <c r="T404" s="26">
        <f t="shared" si="990"/>
        <v>1</v>
      </c>
      <c r="U404" s="26">
        <f t="shared" si="991"/>
        <v>1</v>
      </c>
      <c r="V404" s="26"/>
      <c r="W404" s="26">
        <f t="shared" si="992"/>
        <v>0</v>
      </c>
      <c r="X404" s="26"/>
      <c r="Y404" s="26">
        <f t="shared" si="993"/>
        <v>1</v>
      </c>
      <c r="Z404" s="62"/>
      <c r="AA404" s="60"/>
      <c r="AB404" s="86"/>
      <c r="AC404" s="28" t="str">
        <f t="shared" si="960"/>
        <v/>
      </c>
      <c r="AD404" s="28"/>
      <c r="AE404" s="28" t="str">
        <f t="shared" si="961"/>
        <v/>
      </c>
      <c r="AF404" s="28"/>
      <c r="AG404" s="28" t="str">
        <f t="shared" si="962"/>
        <v/>
      </c>
      <c r="AH404" s="29"/>
      <c r="AI404" s="30"/>
      <c r="AJ404" s="28"/>
      <c r="AK404" s="28" t="str">
        <f t="shared" si="963"/>
        <v/>
      </c>
      <c r="AL404" s="28"/>
      <c r="AM404" s="28" t="str">
        <f t="shared" si="964"/>
        <v/>
      </c>
      <c r="AN404" s="28"/>
      <c r="AO404" s="28" t="str">
        <f t="shared" si="965"/>
        <v/>
      </c>
      <c r="AP404" s="29"/>
      <c r="AQ404" s="30"/>
      <c r="AR404" s="28"/>
      <c r="AS404" s="28" t="str">
        <f t="shared" si="966"/>
        <v/>
      </c>
      <c r="AT404" s="28"/>
      <c r="AU404" s="28" t="str">
        <f t="shared" si="967"/>
        <v/>
      </c>
      <c r="AV404" s="28"/>
      <c r="AW404" s="28" t="str">
        <f t="shared" si="968"/>
        <v/>
      </c>
      <c r="AX404" s="29"/>
      <c r="AY404" s="30"/>
      <c r="AZ404" s="28"/>
      <c r="BA404" s="28" t="str">
        <f t="shared" si="969"/>
        <v/>
      </c>
      <c r="BB404" s="28"/>
      <c r="BC404" s="28" t="str">
        <f t="shared" si="970"/>
        <v/>
      </c>
      <c r="BD404" s="28"/>
      <c r="BE404" s="28" t="str">
        <f t="shared" si="971"/>
        <v/>
      </c>
      <c r="BF404" s="29"/>
      <c r="BG404" s="30"/>
      <c r="BH404" s="26"/>
      <c r="BI404" s="28">
        <f t="shared" si="972"/>
        <v>1</v>
      </c>
      <c r="BJ404" s="28"/>
      <c r="BK404" s="28">
        <f t="shared" si="973"/>
        <v>0</v>
      </c>
      <c r="BL404" s="28"/>
      <c r="BM404" s="28">
        <f t="shared" si="974"/>
        <v>1</v>
      </c>
      <c r="BN404" s="29"/>
      <c r="BO404" s="30"/>
      <c r="BP404" s="26"/>
      <c r="BQ404" s="28" t="str">
        <f t="shared" si="975"/>
        <v/>
      </c>
      <c r="BR404" s="28"/>
      <c r="BS404" s="28" t="str">
        <f t="shared" si="976"/>
        <v/>
      </c>
      <c r="BT404" s="28"/>
      <c r="BU404" s="28" t="str">
        <f t="shared" si="977"/>
        <v/>
      </c>
      <c r="BV404" s="29"/>
      <c r="BW404" s="30"/>
      <c r="BX404" s="31"/>
      <c r="BY404" s="28" t="str">
        <f t="shared" si="978"/>
        <v/>
      </c>
      <c r="BZ404" s="28"/>
      <c r="CA404" s="28" t="str">
        <f t="shared" si="979"/>
        <v/>
      </c>
      <c r="CB404" s="28"/>
      <c r="CC404" s="28" t="str">
        <f t="shared" si="980"/>
        <v/>
      </c>
      <c r="CD404" s="29"/>
      <c r="CE404" s="25"/>
      <c r="CF404" s="25"/>
      <c r="CG404" s="28" t="str">
        <f t="shared" si="981"/>
        <v/>
      </c>
      <c r="CH404" s="28"/>
      <c r="CI404" s="28" t="str">
        <f t="shared" si="982"/>
        <v/>
      </c>
      <c r="CJ404" s="28"/>
      <c r="CK404" s="28" t="str">
        <f t="shared" si="983"/>
        <v/>
      </c>
      <c r="CL404" s="29"/>
    </row>
    <row r="405" spans="1:90" s="238" customFormat="1" ht="27" customHeight="1" x14ac:dyDescent="0.25">
      <c r="A405" s="1"/>
      <c r="B405" s="2"/>
      <c r="C405" s="3" t="str">
        <f t="shared" si="988"/>
        <v>12 - LE SUIVI DE LA QUALITE ET LA FIDELISATION DU CLIENT</v>
      </c>
      <c r="D405" s="99" t="str">
        <f t="shared" ref="D405:D411" si="994">J$405</f>
        <v>Le suivi des questionnaires de satisfaction</v>
      </c>
      <c r="E405" s="2"/>
      <c r="F405" s="2"/>
      <c r="G405" s="20"/>
      <c r="H405" s="87"/>
      <c r="I405" s="67" t="str">
        <f>IF(G405&lt;&gt;"",MAX(I$1:I404)+1,"")</f>
        <v/>
      </c>
      <c r="J405" s="15" t="s">
        <v>467</v>
      </c>
      <c r="K405" s="65"/>
      <c r="L405" s="319"/>
      <c r="M405" s="375"/>
      <c r="N405" s="89"/>
      <c r="O405" s="67"/>
      <c r="P405" s="357"/>
      <c r="Q405" s="64"/>
      <c r="R405" s="41"/>
      <c r="S405" s="61"/>
      <c r="T405" s="61"/>
      <c r="U405" s="61"/>
      <c r="V405" s="62"/>
      <c r="W405" s="61"/>
      <c r="X405" s="62"/>
      <c r="Y405" s="61"/>
      <c r="Z405" s="62"/>
      <c r="AA405" s="62"/>
      <c r="AB405" s="61"/>
      <c r="AC405" s="39" t="str">
        <f t="shared" si="960"/>
        <v/>
      </c>
      <c r="AD405" s="39"/>
      <c r="AE405" s="39" t="str">
        <f t="shared" si="961"/>
        <v/>
      </c>
      <c r="AF405" s="39"/>
      <c r="AG405" s="39" t="str">
        <f t="shared" si="962"/>
        <v/>
      </c>
      <c r="AH405" s="37"/>
      <c r="AI405" s="38"/>
      <c r="AJ405" s="39"/>
      <c r="AK405" s="39" t="str">
        <f t="shared" si="963"/>
        <v/>
      </c>
      <c r="AL405" s="39"/>
      <c r="AM405" s="39" t="str">
        <f t="shared" si="964"/>
        <v/>
      </c>
      <c r="AN405" s="39"/>
      <c r="AO405" s="39" t="str">
        <f t="shared" si="965"/>
        <v/>
      </c>
      <c r="AP405" s="37"/>
      <c r="AQ405" s="38"/>
      <c r="AR405" s="39"/>
      <c r="AS405" s="39" t="str">
        <f t="shared" si="966"/>
        <v/>
      </c>
      <c r="AT405" s="39"/>
      <c r="AU405" s="39" t="str">
        <f t="shared" si="967"/>
        <v/>
      </c>
      <c r="AV405" s="39"/>
      <c r="AW405" s="39" t="str">
        <f t="shared" si="968"/>
        <v/>
      </c>
      <c r="AX405" s="37"/>
      <c r="AY405" s="38"/>
      <c r="AZ405" s="39"/>
      <c r="BA405" s="39" t="str">
        <f t="shared" si="969"/>
        <v/>
      </c>
      <c r="BB405" s="39"/>
      <c r="BC405" s="39" t="str">
        <f t="shared" si="970"/>
        <v/>
      </c>
      <c r="BD405" s="39"/>
      <c r="BE405" s="39" t="str">
        <f t="shared" si="971"/>
        <v/>
      </c>
      <c r="BF405" s="37"/>
      <c r="BG405" s="38"/>
      <c r="BH405" s="34"/>
      <c r="BI405" s="39" t="str">
        <f t="shared" si="972"/>
        <v/>
      </c>
      <c r="BJ405" s="39"/>
      <c r="BK405" s="39" t="str">
        <f t="shared" si="973"/>
        <v/>
      </c>
      <c r="BL405" s="39"/>
      <c r="BM405" s="39" t="str">
        <f t="shared" si="974"/>
        <v/>
      </c>
      <c r="BN405" s="37"/>
      <c r="BO405" s="38"/>
      <c r="BP405" s="34"/>
      <c r="BQ405" s="39" t="str">
        <f t="shared" si="975"/>
        <v/>
      </c>
      <c r="BR405" s="39"/>
      <c r="BS405" s="39" t="str">
        <f t="shared" si="976"/>
        <v/>
      </c>
      <c r="BT405" s="39"/>
      <c r="BU405" s="39" t="str">
        <f t="shared" si="977"/>
        <v/>
      </c>
      <c r="BV405" s="37"/>
      <c r="BW405" s="38"/>
      <c r="BX405" s="40"/>
      <c r="BY405" s="39" t="str">
        <f t="shared" si="978"/>
        <v/>
      </c>
      <c r="BZ405" s="39"/>
      <c r="CA405" s="39" t="str">
        <f t="shared" si="979"/>
        <v/>
      </c>
      <c r="CB405" s="39"/>
      <c r="CC405" s="39" t="str">
        <f t="shared" si="980"/>
        <v/>
      </c>
      <c r="CD405" s="37"/>
      <c r="CE405" s="41"/>
      <c r="CF405" s="41"/>
      <c r="CG405" s="39" t="str">
        <f t="shared" si="981"/>
        <v/>
      </c>
      <c r="CH405" s="39"/>
      <c r="CI405" s="39" t="str">
        <f t="shared" si="982"/>
        <v/>
      </c>
      <c r="CJ405" s="39"/>
      <c r="CK405" s="39" t="str">
        <f t="shared" si="983"/>
        <v/>
      </c>
      <c r="CL405" s="37"/>
    </row>
    <row r="406" spans="1:90" ht="57" customHeight="1" x14ac:dyDescent="0.25">
      <c r="A406" s="1"/>
      <c r="B406" s="2" t="s">
        <v>28</v>
      </c>
      <c r="C406" s="3" t="str">
        <f t="shared" si="988"/>
        <v>12 - LE SUIVI DE LA QUALITE ET LA FIDELISATION DU CLIENT</v>
      </c>
      <c r="D406" s="99" t="str">
        <f t="shared" si="994"/>
        <v>Le suivi des questionnaires de satisfaction</v>
      </c>
      <c r="E406" s="2"/>
      <c r="F406" s="2"/>
      <c r="G406" s="20">
        <f t="shared" ref="G406:G411" si="995">IF(H406="Information et Communication",1,IF(H406="Savoir-faire Savoir-être",2,IF(H406="Confort et hygiène",3,IF(H406="Qualité de la prestation",5,IF(H406="Développement Durable",4)))))</f>
        <v>5</v>
      </c>
      <c r="H406" s="87" t="s">
        <v>130</v>
      </c>
      <c r="I406" s="23">
        <f>IF(G406&lt;&gt;"",MAX(I$1:I405)+1,"")</f>
        <v>330</v>
      </c>
      <c r="J406" s="292" t="s">
        <v>468</v>
      </c>
      <c r="K406" s="282">
        <v>3</v>
      </c>
      <c r="L406" s="244" t="s">
        <v>30</v>
      </c>
      <c r="M406" s="275"/>
      <c r="N406" s="283"/>
      <c r="O406" s="242" t="s">
        <v>469</v>
      </c>
      <c r="P406" s="348" t="s">
        <v>37</v>
      </c>
      <c r="Q406" s="90"/>
      <c r="R406" s="7"/>
      <c r="S406" s="26">
        <f t="shared" ref="S406:S411" si="996">K406</f>
        <v>3</v>
      </c>
      <c r="T406" s="26">
        <f t="shared" ref="T406:T411" si="997">IF(L406="OUI",1,IF(L406="NON",0,IF(L406="Non Mesuré","",0)))</f>
        <v>1</v>
      </c>
      <c r="U406" s="26">
        <f t="shared" ref="U406:U411" si="998">IF(L406&lt;&gt;"Non Mesuré",S406*T406,"")</f>
        <v>3</v>
      </c>
      <c r="V406" s="26"/>
      <c r="W406" s="26">
        <f t="shared" ref="W406:W411" si="999">IF(L406="Non Mesuré",S406,0)</f>
        <v>0</v>
      </c>
      <c r="X406" s="26"/>
      <c r="Y406" s="26">
        <f t="shared" ref="Y406:Y411" si="1000">S406-W406</f>
        <v>3</v>
      </c>
      <c r="Z406" s="62"/>
      <c r="AA406" s="60"/>
      <c r="AB406" s="86"/>
      <c r="AC406" s="28" t="str">
        <f t="shared" si="960"/>
        <v/>
      </c>
      <c r="AD406" s="28"/>
      <c r="AE406" s="28" t="str">
        <f t="shared" si="961"/>
        <v/>
      </c>
      <c r="AF406" s="28"/>
      <c r="AG406" s="28" t="str">
        <f t="shared" si="962"/>
        <v/>
      </c>
      <c r="AH406" s="29"/>
      <c r="AI406" s="30"/>
      <c r="AJ406" s="28"/>
      <c r="AK406" s="28" t="str">
        <f t="shared" si="963"/>
        <v/>
      </c>
      <c r="AL406" s="28"/>
      <c r="AM406" s="28" t="str">
        <f t="shared" si="964"/>
        <v/>
      </c>
      <c r="AN406" s="28"/>
      <c r="AO406" s="28" t="str">
        <f t="shared" si="965"/>
        <v/>
      </c>
      <c r="AP406" s="29"/>
      <c r="AQ406" s="30"/>
      <c r="AR406" s="28"/>
      <c r="AS406" s="28" t="str">
        <f t="shared" si="966"/>
        <v/>
      </c>
      <c r="AT406" s="28"/>
      <c r="AU406" s="28" t="str">
        <f t="shared" si="967"/>
        <v/>
      </c>
      <c r="AV406" s="28"/>
      <c r="AW406" s="28" t="str">
        <f t="shared" si="968"/>
        <v/>
      </c>
      <c r="AX406" s="29"/>
      <c r="AY406" s="30"/>
      <c r="AZ406" s="28"/>
      <c r="BA406" s="28" t="str">
        <f t="shared" si="969"/>
        <v/>
      </c>
      <c r="BB406" s="28"/>
      <c r="BC406" s="28" t="str">
        <f t="shared" si="970"/>
        <v/>
      </c>
      <c r="BD406" s="28"/>
      <c r="BE406" s="28" t="str">
        <f t="shared" si="971"/>
        <v/>
      </c>
      <c r="BF406" s="29"/>
      <c r="BG406" s="30"/>
      <c r="BH406" s="26"/>
      <c r="BI406" s="28">
        <f t="shared" si="972"/>
        <v>3</v>
      </c>
      <c r="BJ406" s="28"/>
      <c r="BK406" s="28">
        <f t="shared" si="973"/>
        <v>0</v>
      </c>
      <c r="BL406" s="28"/>
      <c r="BM406" s="28">
        <f t="shared" si="974"/>
        <v>3</v>
      </c>
      <c r="BN406" s="29"/>
      <c r="BO406" s="30"/>
      <c r="BP406" s="26"/>
      <c r="BQ406" s="28" t="str">
        <f t="shared" si="975"/>
        <v/>
      </c>
      <c r="BR406" s="28"/>
      <c r="BS406" s="28" t="str">
        <f t="shared" si="976"/>
        <v/>
      </c>
      <c r="BT406" s="28"/>
      <c r="BU406" s="28" t="str">
        <f t="shared" si="977"/>
        <v/>
      </c>
      <c r="BV406" s="29"/>
      <c r="BW406" s="30"/>
      <c r="BX406" s="31"/>
      <c r="BY406" s="28" t="str">
        <f t="shared" si="978"/>
        <v/>
      </c>
      <c r="BZ406" s="28"/>
      <c r="CA406" s="28" t="str">
        <f t="shared" si="979"/>
        <v/>
      </c>
      <c r="CB406" s="28"/>
      <c r="CC406" s="28" t="str">
        <f t="shared" si="980"/>
        <v/>
      </c>
      <c r="CD406" s="29"/>
      <c r="CE406" s="25"/>
      <c r="CF406" s="25"/>
      <c r="CG406" s="28" t="str">
        <f t="shared" si="981"/>
        <v/>
      </c>
      <c r="CH406" s="28"/>
      <c r="CI406" s="28" t="str">
        <f t="shared" si="982"/>
        <v/>
      </c>
      <c r="CJ406" s="28"/>
      <c r="CK406" s="28" t="str">
        <f t="shared" si="983"/>
        <v/>
      </c>
      <c r="CL406" s="29"/>
    </row>
    <row r="407" spans="1:90" ht="19.5" customHeight="1" x14ac:dyDescent="0.25">
      <c r="A407" s="1"/>
      <c r="B407" s="2" t="s">
        <v>36</v>
      </c>
      <c r="C407" s="3" t="str">
        <f t="shared" si="988"/>
        <v>12 - LE SUIVI DE LA QUALITE ET LA FIDELISATION DU CLIENT</v>
      </c>
      <c r="D407" s="99" t="str">
        <f t="shared" si="994"/>
        <v>Le suivi des questionnaires de satisfaction</v>
      </c>
      <c r="E407" s="2"/>
      <c r="F407" s="2"/>
      <c r="G407" s="20">
        <f t="shared" si="995"/>
        <v>5</v>
      </c>
      <c r="H407" s="87" t="s">
        <v>130</v>
      </c>
      <c r="I407" s="23">
        <f>IF(G407&lt;&gt;"",MAX(I$1:I406)+1,"")</f>
        <v>331</v>
      </c>
      <c r="J407" s="267" t="s">
        <v>470</v>
      </c>
      <c r="K407" s="253">
        <v>3</v>
      </c>
      <c r="L407" s="254" t="s">
        <v>30</v>
      </c>
      <c r="M407" s="276"/>
      <c r="N407" s="288"/>
      <c r="O407" s="267" t="s">
        <v>471</v>
      </c>
      <c r="P407" s="348" t="s">
        <v>37</v>
      </c>
      <c r="Q407" s="90"/>
      <c r="R407" s="7"/>
      <c r="S407" s="26">
        <f t="shared" si="996"/>
        <v>3</v>
      </c>
      <c r="T407" s="26">
        <f t="shared" si="997"/>
        <v>1</v>
      </c>
      <c r="U407" s="26">
        <f t="shared" si="998"/>
        <v>3</v>
      </c>
      <c r="V407" s="26"/>
      <c r="W407" s="26">
        <f t="shared" si="999"/>
        <v>0</v>
      </c>
      <c r="X407" s="26"/>
      <c r="Y407" s="26">
        <f t="shared" si="1000"/>
        <v>3</v>
      </c>
      <c r="Z407" s="62"/>
      <c r="AA407" s="60"/>
      <c r="AB407" s="86"/>
      <c r="AC407" s="28" t="str">
        <f t="shared" si="960"/>
        <v/>
      </c>
      <c r="AD407" s="28"/>
      <c r="AE407" s="28" t="str">
        <f t="shared" si="961"/>
        <v/>
      </c>
      <c r="AF407" s="28"/>
      <c r="AG407" s="28" t="str">
        <f t="shared" si="962"/>
        <v/>
      </c>
      <c r="AH407" s="29"/>
      <c r="AI407" s="30"/>
      <c r="AJ407" s="28"/>
      <c r="AK407" s="28" t="str">
        <f t="shared" si="963"/>
        <v/>
      </c>
      <c r="AL407" s="28"/>
      <c r="AM407" s="28" t="str">
        <f t="shared" si="964"/>
        <v/>
      </c>
      <c r="AN407" s="28"/>
      <c r="AO407" s="28" t="str">
        <f t="shared" si="965"/>
        <v/>
      </c>
      <c r="AP407" s="29"/>
      <c r="AQ407" s="30"/>
      <c r="AR407" s="28"/>
      <c r="AS407" s="28" t="str">
        <f t="shared" si="966"/>
        <v/>
      </c>
      <c r="AT407" s="28"/>
      <c r="AU407" s="28" t="str">
        <f t="shared" si="967"/>
        <v/>
      </c>
      <c r="AV407" s="28"/>
      <c r="AW407" s="28" t="str">
        <f t="shared" si="968"/>
        <v/>
      </c>
      <c r="AX407" s="29"/>
      <c r="AY407" s="30"/>
      <c r="AZ407" s="28"/>
      <c r="BA407" s="28" t="str">
        <f t="shared" si="969"/>
        <v/>
      </c>
      <c r="BB407" s="28"/>
      <c r="BC407" s="28" t="str">
        <f t="shared" si="970"/>
        <v/>
      </c>
      <c r="BD407" s="28"/>
      <c r="BE407" s="28" t="str">
        <f t="shared" si="971"/>
        <v/>
      </c>
      <c r="BF407" s="29"/>
      <c r="BG407" s="30"/>
      <c r="BH407" s="26"/>
      <c r="BI407" s="28">
        <f t="shared" si="972"/>
        <v>3</v>
      </c>
      <c r="BJ407" s="28"/>
      <c r="BK407" s="28">
        <f t="shared" si="973"/>
        <v>0</v>
      </c>
      <c r="BL407" s="28"/>
      <c r="BM407" s="28">
        <f t="shared" si="974"/>
        <v>3</v>
      </c>
      <c r="BN407" s="29"/>
      <c r="BO407" s="30"/>
      <c r="BP407" s="26"/>
      <c r="BQ407" s="28" t="str">
        <f t="shared" si="975"/>
        <v/>
      </c>
      <c r="BR407" s="28"/>
      <c r="BS407" s="28" t="str">
        <f t="shared" si="976"/>
        <v/>
      </c>
      <c r="BT407" s="28"/>
      <c r="BU407" s="28" t="str">
        <f t="shared" si="977"/>
        <v/>
      </c>
      <c r="BV407" s="29"/>
      <c r="BW407" s="30"/>
      <c r="BX407" s="31"/>
      <c r="BY407" s="28" t="str">
        <f t="shared" si="978"/>
        <v/>
      </c>
      <c r="BZ407" s="28"/>
      <c r="CA407" s="28" t="str">
        <f t="shared" si="979"/>
        <v/>
      </c>
      <c r="CB407" s="28"/>
      <c r="CC407" s="28" t="str">
        <f t="shared" si="980"/>
        <v/>
      </c>
      <c r="CD407" s="29"/>
      <c r="CE407" s="25"/>
      <c r="CF407" s="25"/>
      <c r="CG407" s="28" t="str">
        <f t="shared" si="981"/>
        <v/>
      </c>
      <c r="CH407" s="28"/>
      <c r="CI407" s="28" t="str">
        <f t="shared" si="982"/>
        <v/>
      </c>
      <c r="CJ407" s="28"/>
      <c r="CK407" s="28" t="str">
        <f t="shared" si="983"/>
        <v/>
      </c>
      <c r="CL407" s="29"/>
    </row>
    <row r="408" spans="1:90" ht="19.5" customHeight="1" x14ac:dyDescent="0.25">
      <c r="A408" s="1"/>
      <c r="B408" s="2" t="s">
        <v>36</v>
      </c>
      <c r="C408" s="3" t="str">
        <f t="shared" si="988"/>
        <v>12 - LE SUIVI DE LA QUALITE ET LA FIDELISATION DU CLIENT</v>
      </c>
      <c r="D408" s="99" t="str">
        <f t="shared" si="994"/>
        <v>Le suivi des questionnaires de satisfaction</v>
      </c>
      <c r="E408" s="2"/>
      <c r="F408" s="2"/>
      <c r="G408" s="20">
        <f t="shared" si="995"/>
        <v>5</v>
      </c>
      <c r="H408" s="87" t="s">
        <v>130</v>
      </c>
      <c r="I408" s="23">
        <f>IF(G408&lt;&gt;"",MAX(I$1:I407)+1,"")</f>
        <v>332</v>
      </c>
      <c r="J408" s="267" t="s">
        <v>472</v>
      </c>
      <c r="K408" s="253">
        <v>3</v>
      </c>
      <c r="L408" s="254" t="s">
        <v>30</v>
      </c>
      <c r="M408" s="276"/>
      <c r="N408" s="288"/>
      <c r="O408" s="267" t="s">
        <v>473</v>
      </c>
      <c r="P408" s="348" t="s">
        <v>37</v>
      </c>
      <c r="Q408" s="90"/>
      <c r="R408" s="7"/>
      <c r="S408" s="26">
        <f t="shared" si="996"/>
        <v>3</v>
      </c>
      <c r="T408" s="26">
        <f t="shared" si="997"/>
        <v>1</v>
      </c>
      <c r="U408" s="26">
        <f t="shared" si="998"/>
        <v>3</v>
      </c>
      <c r="V408" s="26"/>
      <c r="W408" s="26">
        <f t="shared" si="999"/>
        <v>0</v>
      </c>
      <c r="X408" s="26"/>
      <c r="Y408" s="26">
        <f t="shared" si="1000"/>
        <v>3</v>
      </c>
      <c r="Z408" s="62"/>
      <c r="AA408" s="60"/>
      <c r="AB408" s="86"/>
      <c r="AC408" s="28" t="str">
        <f t="shared" si="960"/>
        <v/>
      </c>
      <c r="AD408" s="28"/>
      <c r="AE408" s="28" t="str">
        <f t="shared" si="961"/>
        <v/>
      </c>
      <c r="AF408" s="28"/>
      <c r="AG408" s="28" t="str">
        <f t="shared" si="962"/>
        <v/>
      </c>
      <c r="AH408" s="29"/>
      <c r="AI408" s="30"/>
      <c r="AJ408" s="28"/>
      <c r="AK408" s="28" t="str">
        <f t="shared" si="963"/>
        <v/>
      </c>
      <c r="AL408" s="28"/>
      <c r="AM408" s="28" t="str">
        <f t="shared" si="964"/>
        <v/>
      </c>
      <c r="AN408" s="28"/>
      <c r="AO408" s="28" t="str">
        <f t="shared" si="965"/>
        <v/>
      </c>
      <c r="AP408" s="29"/>
      <c r="AQ408" s="30"/>
      <c r="AR408" s="28"/>
      <c r="AS408" s="28" t="str">
        <f t="shared" si="966"/>
        <v/>
      </c>
      <c r="AT408" s="28"/>
      <c r="AU408" s="28" t="str">
        <f t="shared" si="967"/>
        <v/>
      </c>
      <c r="AV408" s="28"/>
      <c r="AW408" s="28" t="str">
        <f t="shared" si="968"/>
        <v/>
      </c>
      <c r="AX408" s="29"/>
      <c r="AY408" s="30"/>
      <c r="AZ408" s="28"/>
      <c r="BA408" s="28" t="str">
        <f t="shared" si="969"/>
        <v/>
      </c>
      <c r="BB408" s="28"/>
      <c r="BC408" s="28" t="str">
        <f t="shared" si="970"/>
        <v/>
      </c>
      <c r="BD408" s="28"/>
      <c r="BE408" s="28" t="str">
        <f t="shared" si="971"/>
        <v/>
      </c>
      <c r="BF408" s="29"/>
      <c r="BG408" s="30"/>
      <c r="BH408" s="26"/>
      <c r="BI408" s="28">
        <f t="shared" si="972"/>
        <v>3</v>
      </c>
      <c r="BJ408" s="28"/>
      <c r="BK408" s="28">
        <f t="shared" si="973"/>
        <v>0</v>
      </c>
      <c r="BL408" s="28"/>
      <c r="BM408" s="28">
        <f t="shared" si="974"/>
        <v>3</v>
      </c>
      <c r="BN408" s="29"/>
      <c r="BO408" s="30"/>
      <c r="BP408" s="26"/>
      <c r="BQ408" s="28" t="str">
        <f t="shared" si="975"/>
        <v/>
      </c>
      <c r="BR408" s="28"/>
      <c r="BS408" s="28" t="str">
        <f t="shared" si="976"/>
        <v/>
      </c>
      <c r="BT408" s="28"/>
      <c r="BU408" s="28" t="str">
        <f t="shared" si="977"/>
        <v/>
      </c>
      <c r="BV408" s="29"/>
      <c r="BW408" s="30"/>
      <c r="BX408" s="31"/>
      <c r="BY408" s="28" t="str">
        <f t="shared" si="978"/>
        <v/>
      </c>
      <c r="BZ408" s="28"/>
      <c r="CA408" s="28" t="str">
        <f t="shared" si="979"/>
        <v/>
      </c>
      <c r="CB408" s="28"/>
      <c r="CC408" s="28" t="str">
        <f t="shared" si="980"/>
        <v/>
      </c>
      <c r="CD408" s="29"/>
      <c r="CE408" s="25"/>
      <c r="CF408" s="25"/>
      <c r="CG408" s="28" t="str">
        <f t="shared" si="981"/>
        <v/>
      </c>
      <c r="CH408" s="28"/>
      <c r="CI408" s="28" t="str">
        <f t="shared" si="982"/>
        <v/>
      </c>
      <c r="CJ408" s="28"/>
      <c r="CK408" s="28" t="str">
        <f t="shared" si="983"/>
        <v/>
      </c>
      <c r="CL408" s="29"/>
    </row>
    <row r="409" spans="1:90" ht="66" customHeight="1" x14ac:dyDescent="0.25">
      <c r="A409" s="1"/>
      <c r="B409" s="2" t="s">
        <v>36</v>
      </c>
      <c r="C409" s="3" t="str">
        <f t="shared" si="988"/>
        <v>12 - LE SUIVI DE LA QUALITE ET LA FIDELISATION DU CLIENT</v>
      </c>
      <c r="D409" s="99" t="str">
        <f t="shared" si="994"/>
        <v>Le suivi des questionnaires de satisfaction</v>
      </c>
      <c r="E409" s="2"/>
      <c r="F409" s="2"/>
      <c r="G409" s="20">
        <f t="shared" si="995"/>
        <v>5</v>
      </c>
      <c r="H409" s="87" t="s">
        <v>130</v>
      </c>
      <c r="I409" s="23">
        <f>IF(G409&lt;&gt;"",MAX(I$1:I408)+1,"")</f>
        <v>333</v>
      </c>
      <c r="J409" s="293" t="s">
        <v>474</v>
      </c>
      <c r="K409" s="257">
        <v>3</v>
      </c>
      <c r="L409" s="254" t="s">
        <v>30</v>
      </c>
      <c r="M409" s="276"/>
      <c r="N409" s="288"/>
      <c r="O409" s="252" t="s">
        <v>475</v>
      </c>
      <c r="P409" s="360" t="s">
        <v>32</v>
      </c>
      <c r="Q409" s="90"/>
      <c r="R409" s="7"/>
      <c r="S409" s="26">
        <f t="shared" si="996"/>
        <v>3</v>
      </c>
      <c r="T409" s="26">
        <f t="shared" si="997"/>
        <v>1</v>
      </c>
      <c r="U409" s="26">
        <f t="shared" si="998"/>
        <v>3</v>
      </c>
      <c r="V409" s="26"/>
      <c r="W409" s="26">
        <f t="shared" si="999"/>
        <v>0</v>
      </c>
      <c r="X409" s="26"/>
      <c r="Y409" s="26">
        <f t="shared" si="1000"/>
        <v>3</v>
      </c>
      <c r="Z409" s="62"/>
      <c r="AA409" s="60"/>
      <c r="AB409" s="86"/>
      <c r="AC409" s="28" t="str">
        <f t="shared" si="960"/>
        <v/>
      </c>
      <c r="AD409" s="28"/>
      <c r="AE409" s="28" t="str">
        <f t="shared" si="961"/>
        <v/>
      </c>
      <c r="AF409" s="28"/>
      <c r="AG409" s="28" t="str">
        <f t="shared" si="962"/>
        <v/>
      </c>
      <c r="AH409" s="29"/>
      <c r="AI409" s="30"/>
      <c r="AJ409" s="28"/>
      <c r="AK409" s="28" t="str">
        <f t="shared" si="963"/>
        <v/>
      </c>
      <c r="AL409" s="28"/>
      <c r="AM409" s="28" t="str">
        <f t="shared" si="964"/>
        <v/>
      </c>
      <c r="AN409" s="28"/>
      <c r="AO409" s="28" t="str">
        <f t="shared" si="965"/>
        <v/>
      </c>
      <c r="AP409" s="29"/>
      <c r="AQ409" s="30"/>
      <c r="AR409" s="28"/>
      <c r="AS409" s="28" t="str">
        <f t="shared" si="966"/>
        <v/>
      </c>
      <c r="AT409" s="28"/>
      <c r="AU409" s="28" t="str">
        <f t="shared" si="967"/>
        <v/>
      </c>
      <c r="AV409" s="28"/>
      <c r="AW409" s="28" t="str">
        <f t="shared" si="968"/>
        <v/>
      </c>
      <c r="AX409" s="29"/>
      <c r="AY409" s="30"/>
      <c r="AZ409" s="28"/>
      <c r="BA409" s="28" t="str">
        <f t="shared" si="969"/>
        <v/>
      </c>
      <c r="BB409" s="28"/>
      <c r="BC409" s="28" t="str">
        <f t="shared" si="970"/>
        <v/>
      </c>
      <c r="BD409" s="28"/>
      <c r="BE409" s="28" t="str">
        <f t="shared" si="971"/>
        <v/>
      </c>
      <c r="BF409" s="29"/>
      <c r="BG409" s="30"/>
      <c r="BH409" s="26"/>
      <c r="BI409" s="28">
        <f t="shared" si="972"/>
        <v>3</v>
      </c>
      <c r="BJ409" s="28"/>
      <c r="BK409" s="28">
        <f t="shared" si="973"/>
        <v>0</v>
      </c>
      <c r="BL409" s="28"/>
      <c r="BM409" s="28">
        <f t="shared" si="974"/>
        <v>3</v>
      </c>
      <c r="BN409" s="29"/>
      <c r="BO409" s="30"/>
      <c r="BP409" s="26"/>
      <c r="BQ409" s="28" t="str">
        <f t="shared" si="975"/>
        <v/>
      </c>
      <c r="BR409" s="28"/>
      <c r="BS409" s="28" t="str">
        <f t="shared" si="976"/>
        <v/>
      </c>
      <c r="BT409" s="28"/>
      <c r="BU409" s="28" t="str">
        <f t="shared" si="977"/>
        <v/>
      </c>
      <c r="BV409" s="29"/>
      <c r="BW409" s="30"/>
      <c r="BX409" s="31"/>
      <c r="BY409" s="28" t="str">
        <f t="shared" si="978"/>
        <v/>
      </c>
      <c r="BZ409" s="28"/>
      <c r="CA409" s="28" t="str">
        <f t="shared" si="979"/>
        <v/>
      </c>
      <c r="CB409" s="28"/>
      <c r="CC409" s="28" t="str">
        <f t="shared" si="980"/>
        <v/>
      </c>
      <c r="CD409" s="29"/>
      <c r="CE409" s="25"/>
      <c r="CF409" s="25"/>
      <c r="CG409" s="28" t="str">
        <f t="shared" si="981"/>
        <v/>
      </c>
      <c r="CH409" s="28"/>
      <c r="CI409" s="28" t="str">
        <f t="shared" si="982"/>
        <v/>
      </c>
      <c r="CJ409" s="28"/>
      <c r="CK409" s="28" t="str">
        <f t="shared" si="983"/>
        <v/>
      </c>
      <c r="CL409" s="29"/>
    </row>
    <row r="410" spans="1:90" ht="27.75" customHeight="1" x14ac:dyDescent="0.25">
      <c r="A410" s="1"/>
      <c r="B410" s="2" t="s">
        <v>36</v>
      </c>
      <c r="C410" s="3" t="str">
        <f t="shared" si="988"/>
        <v>12 - LE SUIVI DE LA QUALITE ET LA FIDELISATION DU CLIENT</v>
      </c>
      <c r="D410" s="99" t="str">
        <f t="shared" si="994"/>
        <v>Le suivi des questionnaires de satisfaction</v>
      </c>
      <c r="E410" s="2"/>
      <c r="F410" s="2"/>
      <c r="G410" s="20">
        <f t="shared" si="995"/>
        <v>5</v>
      </c>
      <c r="H410" s="87" t="s">
        <v>130</v>
      </c>
      <c r="I410" s="23">
        <f>IF(G410&lt;&gt;"",MAX(I$1:I409)+1,"")</f>
        <v>334</v>
      </c>
      <c r="J410" s="294" t="s">
        <v>476</v>
      </c>
      <c r="K410" s="257">
        <v>1</v>
      </c>
      <c r="L410" s="254" t="s">
        <v>30</v>
      </c>
      <c r="M410" s="276"/>
      <c r="N410" s="288"/>
      <c r="O410" s="267" t="s">
        <v>477</v>
      </c>
      <c r="P410" s="360" t="s">
        <v>32</v>
      </c>
      <c r="Q410" s="90"/>
      <c r="R410" s="7"/>
      <c r="S410" s="26">
        <f t="shared" si="996"/>
        <v>1</v>
      </c>
      <c r="T410" s="26">
        <f t="shared" si="997"/>
        <v>1</v>
      </c>
      <c r="U410" s="26">
        <f t="shared" si="998"/>
        <v>1</v>
      </c>
      <c r="V410" s="26"/>
      <c r="W410" s="26">
        <f t="shared" si="999"/>
        <v>0</v>
      </c>
      <c r="X410" s="26"/>
      <c r="Y410" s="26">
        <f t="shared" si="1000"/>
        <v>1</v>
      </c>
      <c r="Z410" s="62"/>
      <c r="AA410" s="60"/>
      <c r="AB410" s="86"/>
      <c r="AC410" s="28" t="str">
        <f t="shared" si="960"/>
        <v/>
      </c>
      <c r="AD410" s="28"/>
      <c r="AE410" s="28" t="str">
        <f t="shared" si="961"/>
        <v/>
      </c>
      <c r="AF410" s="28"/>
      <c r="AG410" s="28" t="str">
        <f t="shared" si="962"/>
        <v/>
      </c>
      <c r="AH410" s="29"/>
      <c r="AI410" s="30"/>
      <c r="AJ410" s="28"/>
      <c r="AK410" s="28" t="str">
        <f t="shared" si="963"/>
        <v/>
      </c>
      <c r="AL410" s="28"/>
      <c r="AM410" s="28" t="str">
        <f t="shared" si="964"/>
        <v/>
      </c>
      <c r="AN410" s="28"/>
      <c r="AO410" s="28" t="str">
        <f t="shared" si="965"/>
        <v/>
      </c>
      <c r="AP410" s="29"/>
      <c r="AQ410" s="30"/>
      <c r="AR410" s="28"/>
      <c r="AS410" s="28" t="str">
        <f t="shared" si="966"/>
        <v/>
      </c>
      <c r="AT410" s="28"/>
      <c r="AU410" s="28" t="str">
        <f t="shared" si="967"/>
        <v/>
      </c>
      <c r="AV410" s="28"/>
      <c r="AW410" s="28" t="str">
        <f t="shared" si="968"/>
        <v/>
      </c>
      <c r="AX410" s="29"/>
      <c r="AY410" s="30"/>
      <c r="AZ410" s="28"/>
      <c r="BA410" s="28" t="str">
        <f t="shared" si="969"/>
        <v/>
      </c>
      <c r="BB410" s="28"/>
      <c r="BC410" s="28" t="str">
        <f t="shared" si="970"/>
        <v/>
      </c>
      <c r="BD410" s="28"/>
      <c r="BE410" s="28" t="str">
        <f t="shared" si="971"/>
        <v/>
      </c>
      <c r="BF410" s="29"/>
      <c r="BG410" s="30"/>
      <c r="BH410" s="26"/>
      <c r="BI410" s="28">
        <f t="shared" si="972"/>
        <v>1</v>
      </c>
      <c r="BJ410" s="28"/>
      <c r="BK410" s="28">
        <f t="shared" si="973"/>
        <v>0</v>
      </c>
      <c r="BL410" s="28"/>
      <c r="BM410" s="28">
        <f t="shared" si="974"/>
        <v>1</v>
      </c>
      <c r="BN410" s="29"/>
      <c r="BO410" s="30"/>
      <c r="BP410" s="26"/>
      <c r="BQ410" s="28" t="str">
        <f t="shared" si="975"/>
        <v/>
      </c>
      <c r="BR410" s="28"/>
      <c r="BS410" s="28" t="str">
        <f t="shared" si="976"/>
        <v/>
      </c>
      <c r="BT410" s="28"/>
      <c r="BU410" s="28" t="str">
        <f t="shared" si="977"/>
        <v/>
      </c>
      <c r="BV410" s="29"/>
      <c r="BW410" s="30"/>
      <c r="BX410" s="31"/>
      <c r="BY410" s="28" t="str">
        <f t="shared" si="978"/>
        <v/>
      </c>
      <c r="BZ410" s="28"/>
      <c r="CA410" s="28" t="str">
        <f t="shared" si="979"/>
        <v/>
      </c>
      <c r="CB410" s="28"/>
      <c r="CC410" s="28" t="str">
        <f t="shared" si="980"/>
        <v/>
      </c>
      <c r="CD410" s="29"/>
      <c r="CE410" s="25"/>
      <c r="CF410" s="25"/>
      <c r="CG410" s="28" t="str">
        <f t="shared" si="981"/>
        <v/>
      </c>
      <c r="CH410" s="28"/>
      <c r="CI410" s="28" t="str">
        <f t="shared" si="982"/>
        <v/>
      </c>
      <c r="CJ410" s="28"/>
      <c r="CK410" s="28" t="str">
        <f t="shared" si="983"/>
        <v/>
      </c>
      <c r="CL410" s="29"/>
    </row>
    <row r="411" spans="1:90" ht="35.25" customHeight="1" x14ac:dyDescent="0.25">
      <c r="A411" s="1"/>
      <c r="B411" s="2" t="s">
        <v>36</v>
      </c>
      <c r="C411" s="3" t="str">
        <f t="shared" si="988"/>
        <v>12 - LE SUIVI DE LA QUALITE ET LA FIDELISATION DU CLIENT</v>
      </c>
      <c r="D411" s="99" t="str">
        <f t="shared" si="994"/>
        <v>Le suivi des questionnaires de satisfaction</v>
      </c>
      <c r="E411" s="2"/>
      <c r="F411" s="2"/>
      <c r="G411" s="20">
        <f t="shared" si="995"/>
        <v>5</v>
      </c>
      <c r="H411" s="87" t="s">
        <v>130</v>
      </c>
      <c r="I411" s="23">
        <f>IF(G411&lt;&gt;"",MAX(I$1:I410)+1,"")</f>
        <v>335</v>
      </c>
      <c r="J411" s="247" t="s">
        <v>478</v>
      </c>
      <c r="K411" s="248">
        <v>1</v>
      </c>
      <c r="L411" s="249" t="s">
        <v>30</v>
      </c>
      <c r="M411" s="280"/>
      <c r="N411" s="284"/>
      <c r="O411" s="247" t="s">
        <v>479</v>
      </c>
      <c r="P411" s="360" t="s">
        <v>32</v>
      </c>
      <c r="Q411" s="90"/>
      <c r="R411" s="7"/>
      <c r="S411" s="26">
        <f t="shared" si="996"/>
        <v>1</v>
      </c>
      <c r="T411" s="26">
        <f t="shared" si="997"/>
        <v>1</v>
      </c>
      <c r="U411" s="26">
        <f t="shared" si="998"/>
        <v>1</v>
      </c>
      <c r="V411" s="26"/>
      <c r="W411" s="26">
        <f t="shared" si="999"/>
        <v>0</v>
      </c>
      <c r="X411" s="26"/>
      <c r="Y411" s="26">
        <f t="shared" si="1000"/>
        <v>1</v>
      </c>
      <c r="Z411" s="62"/>
      <c r="AA411" s="60"/>
      <c r="AB411" s="86"/>
      <c r="AC411" s="28" t="str">
        <f t="shared" si="960"/>
        <v/>
      </c>
      <c r="AD411" s="28"/>
      <c r="AE411" s="28" t="str">
        <f t="shared" si="961"/>
        <v/>
      </c>
      <c r="AF411" s="28"/>
      <c r="AG411" s="28" t="str">
        <f t="shared" si="962"/>
        <v/>
      </c>
      <c r="AH411" s="29"/>
      <c r="AI411" s="30"/>
      <c r="AJ411" s="28"/>
      <c r="AK411" s="28" t="str">
        <f t="shared" si="963"/>
        <v/>
      </c>
      <c r="AL411" s="28"/>
      <c r="AM411" s="28" t="str">
        <f t="shared" si="964"/>
        <v/>
      </c>
      <c r="AN411" s="28"/>
      <c r="AO411" s="28" t="str">
        <f t="shared" si="965"/>
        <v/>
      </c>
      <c r="AP411" s="29"/>
      <c r="AQ411" s="30"/>
      <c r="AR411" s="28"/>
      <c r="AS411" s="28" t="str">
        <f t="shared" si="966"/>
        <v/>
      </c>
      <c r="AT411" s="28"/>
      <c r="AU411" s="28" t="str">
        <f t="shared" si="967"/>
        <v/>
      </c>
      <c r="AV411" s="28"/>
      <c r="AW411" s="28" t="str">
        <f t="shared" si="968"/>
        <v/>
      </c>
      <c r="AX411" s="29"/>
      <c r="AY411" s="30"/>
      <c r="AZ411" s="28"/>
      <c r="BA411" s="28" t="str">
        <f t="shared" si="969"/>
        <v/>
      </c>
      <c r="BB411" s="28"/>
      <c r="BC411" s="28" t="str">
        <f t="shared" si="970"/>
        <v/>
      </c>
      <c r="BD411" s="28"/>
      <c r="BE411" s="28" t="str">
        <f t="shared" si="971"/>
        <v/>
      </c>
      <c r="BF411" s="29"/>
      <c r="BG411" s="30"/>
      <c r="BH411" s="26"/>
      <c r="BI411" s="28">
        <f t="shared" si="972"/>
        <v>1</v>
      </c>
      <c r="BJ411" s="28"/>
      <c r="BK411" s="28">
        <f t="shared" si="973"/>
        <v>0</v>
      </c>
      <c r="BL411" s="28"/>
      <c r="BM411" s="28">
        <f t="shared" si="974"/>
        <v>1</v>
      </c>
      <c r="BN411" s="29"/>
      <c r="BO411" s="30"/>
      <c r="BP411" s="26"/>
      <c r="BQ411" s="28" t="str">
        <f t="shared" si="975"/>
        <v/>
      </c>
      <c r="BR411" s="28"/>
      <c r="BS411" s="28" t="str">
        <f t="shared" si="976"/>
        <v/>
      </c>
      <c r="BT411" s="28"/>
      <c r="BU411" s="28" t="str">
        <f t="shared" si="977"/>
        <v/>
      </c>
      <c r="BV411" s="29"/>
      <c r="BW411" s="30"/>
      <c r="BX411" s="31"/>
      <c r="BY411" s="28" t="str">
        <f t="shared" si="978"/>
        <v/>
      </c>
      <c r="BZ411" s="28"/>
      <c r="CA411" s="28" t="str">
        <f t="shared" si="979"/>
        <v/>
      </c>
      <c r="CB411" s="28"/>
      <c r="CC411" s="28" t="str">
        <f t="shared" si="980"/>
        <v/>
      </c>
      <c r="CD411" s="29"/>
      <c r="CE411" s="25"/>
      <c r="CF411" s="25"/>
      <c r="CG411" s="28" t="str">
        <f t="shared" si="981"/>
        <v/>
      </c>
      <c r="CH411" s="28"/>
      <c r="CI411" s="28" t="str">
        <f t="shared" si="982"/>
        <v/>
      </c>
      <c r="CJ411" s="28"/>
      <c r="CK411" s="28" t="str">
        <f t="shared" si="983"/>
        <v/>
      </c>
      <c r="CL411" s="29"/>
    </row>
    <row r="412" spans="1:90" s="238" customFormat="1" ht="27" customHeight="1" x14ac:dyDescent="0.25">
      <c r="A412" s="1"/>
      <c r="B412" s="2"/>
      <c r="C412" s="3" t="str">
        <f t="shared" si="988"/>
        <v>12 - LE SUIVI DE LA QUALITE ET LA FIDELISATION DU CLIENT</v>
      </c>
      <c r="D412" s="99" t="str">
        <f t="shared" ref="D412:D417" si="1001">J$412</f>
        <v>Le suivi des réclamations</v>
      </c>
      <c r="E412" s="2"/>
      <c r="F412" s="2"/>
      <c r="G412" s="20"/>
      <c r="H412" s="87"/>
      <c r="I412" s="67" t="str">
        <f>IF(G412&lt;&gt;"",MAX(I$1:I411)+1,"")</f>
        <v/>
      </c>
      <c r="J412" s="71" t="s">
        <v>480</v>
      </c>
      <c r="K412" s="94"/>
      <c r="L412" s="319"/>
      <c r="M412" s="375"/>
      <c r="N412" s="89"/>
      <c r="O412" s="65"/>
      <c r="P412" s="357"/>
      <c r="Q412" s="64"/>
      <c r="R412" s="41"/>
      <c r="S412" s="61"/>
      <c r="T412" s="61"/>
      <c r="U412" s="61"/>
      <c r="V412" s="62"/>
      <c r="W412" s="61"/>
      <c r="X412" s="62"/>
      <c r="Y412" s="61"/>
      <c r="Z412" s="62"/>
      <c r="AA412" s="62"/>
      <c r="AB412" s="61"/>
      <c r="AC412" s="39" t="str">
        <f t="shared" si="960"/>
        <v/>
      </c>
      <c r="AD412" s="39"/>
      <c r="AE412" s="39" t="str">
        <f t="shared" si="961"/>
        <v/>
      </c>
      <c r="AF412" s="39"/>
      <c r="AG412" s="39" t="str">
        <f t="shared" si="962"/>
        <v/>
      </c>
      <c r="AH412" s="37"/>
      <c r="AI412" s="38"/>
      <c r="AJ412" s="39"/>
      <c r="AK412" s="39" t="str">
        <f t="shared" si="963"/>
        <v/>
      </c>
      <c r="AL412" s="39"/>
      <c r="AM412" s="39" t="str">
        <f t="shared" si="964"/>
        <v/>
      </c>
      <c r="AN412" s="39"/>
      <c r="AO412" s="39" t="str">
        <f t="shared" si="965"/>
        <v/>
      </c>
      <c r="AP412" s="37"/>
      <c r="AQ412" s="38"/>
      <c r="AR412" s="39"/>
      <c r="AS412" s="39" t="str">
        <f t="shared" si="966"/>
        <v/>
      </c>
      <c r="AT412" s="39"/>
      <c r="AU412" s="39" t="str">
        <f t="shared" si="967"/>
        <v/>
      </c>
      <c r="AV412" s="39"/>
      <c r="AW412" s="39" t="str">
        <f t="shared" si="968"/>
        <v/>
      </c>
      <c r="AX412" s="37"/>
      <c r="AY412" s="38"/>
      <c r="AZ412" s="39"/>
      <c r="BA412" s="39" t="str">
        <f t="shared" si="969"/>
        <v/>
      </c>
      <c r="BB412" s="39"/>
      <c r="BC412" s="39" t="str">
        <f t="shared" si="970"/>
        <v/>
      </c>
      <c r="BD412" s="39"/>
      <c r="BE412" s="39" t="str">
        <f t="shared" si="971"/>
        <v/>
      </c>
      <c r="BF412" s="37"/>
      <c r="BG412" s="38"/>
      <c r="BH412" s="34"/>
      <c r="BI412" s="39" t="str">
        <f t="shared" si="972"/>
        <v/>
      </c>
      <c r="BJ412" s="39"/>
      <c r="BK412" s="39" t="str">
        <f t="shared" si="973"/>
        <v/>
      </c>
      <c r="BL412" s="39"/>
      <c r="BM412" s="39" t="str">
        <f t="shared" si="974"/>
        <v/>
      </c>
      <c r="BN412" s="37"/>
      <c r="BO412" s="38"/>
      <c r="BP412" s="34"/>
      <c r="BQ412" s="39" t="str">
        <f t="shared" si="975"/>
        <v/>
      </c>
      <c r="BR412" s="39"/>
      <c r="BS412" s="39" t="str">
        <f t="shared" si="976"/>
        <v/>
      </c>
      <c r="BT412" s="39"/>
      <c r="BU412" s="39" t="str">
        <f t="shared" si="977"/>
        <v/>
      </c>
      <c r="BV412" s="37"/>
      <c r="BW412" s="38"/>
      <c r="BX412" s="40"/>
      <c r="BY412" s="39" t="str">
        <f t="shared" si="978"/>
        <v/>
      </c>
      <c r="BZ412" s="39"/>
      <c r="CA412" s="39" t="str">
        <f t="shared" si="979"/>
        <v/>
      </c>
      <c r="CB412" s="39"/>
      <c r="CC412" s="39" t="str">
        <f t="shared" si="980"/>
        <v/>
      </c>
      <c r="CD412" s="37"/>
      <c r="CE412" s="41"/>
      <c r="CF412" s="41"/>
      <c r="CG412" s="39" t="str">
        <f t="shared" si="981"/>
        <v/>
      </c>
      <c r="CH412" s="39"/>
      <c r="CI412" s="39" t="str">
        <f t="shared" si="982"/>
        <v/>
      </c>
      <c r="CJ412" s="39"/>
      <c r="CK412" s="39" t="str">
        <f t="shared" si="983"/>
        <v/>
      </c>
      <c r="CL412" s="37"/>
    </row>
    <row r="413" spans="1:90" ht="31.5" customHeight="1" x14ac:dyDescent="0.25">
      <c r="A413" s="1"/>
      <c r="B413" s="2" t="s">
        <v>36</v>
      </c>
      <c r="C413" s="3" t="str">
        <f t="shared" si="988"/>
        <v>12 - LE SUIVI DE LA QUALITE ET LA FIDELISATION DU CLIENT</v>
      </c>
      <c r="D413" s="99" t="str">
        <f t="shared" si="1001"/>
        <v>Le suivi des réclamations</v>
      </c>
      <c r="E413" s="2"/>
      <c r="F413" s="2"/>
      <c r="G413" s="20">
        <f>IF(H413="Information et Communication",1,IF(H413="Savoir-faire Savoir-être",2,IF(H413="Confort et hygiène",3,IF(H413="Qualité de la prestation",5,IF(H413="Développement Durable",4)))))</f>
        <v>5</v>
      </c>
      <c r="H413" s="87" t="s">
        <v>130</v>
      </c>
      <c r="I413" s="23">
        <f>IF(G413&lt;&gt;"",MAX(I$1:I412)+1,"")</f>
        <v>336</v>
      </c>
      <c r="J413" s="295" t="s">
        <v>481</v>
      </c>
      <c r="K413" s="243">
        <v>3</v>
      </c>
      <c r="L413" s="244" t="s">
        <v>30</v>
      </c>
      <c r="M413" s="275"/>
      <c r="N413" s="283"/>
      <c r="O413" s="242" t="s">
        <v>482</v>
      </c>
      <c r="P413" s="360" t="s">
        <v>32</v>
      </c>
      <c r="Q413" s="90"/>
      <c r="R413" s="7"/>
      <c r="S413" s="26">
        <f t="shared" ref="S413:S417" si="1002">K413</f>
        <v>3</v>
      </c>
      <c r="T413" s="26">
        <f t="shared" ref="T413:T417" si="1003">IF(L413="OUI",1,IF(L413="NON",0,IF(L413="Non Mesuré","",0)))</f>
        <v>1</v>
      </c>
      <c r="U413" s="26">
        <f t="shared" ref="U413:U417" si="1004">IF(L413&lt;&gt;"Non Mesuré",S413*T413,"")</f>
        <v>3</v>
      </c>
      <c r="V413" s="26"/>
      <c r="W413" s="26">
        <f t="shared" ref="W413:W417" si="1005">IF(L413="Non Mesuré",S413,0)</f>
        <v>0</v>
      </c>
      <c r="X413" s="26"/>
      <c r="Y413" s="26">
        <f t="shared" ref="Y413:Y417" si="1006">S413-W413</f>
        <v>3</v>
      </c>
      <c r="Z413" s="62"/>
      <c r="AA413" s="60"/>
      <c r="AB413" s="86"/>
      <c r="AC413" s="28" t="str">
        <f t="shared" si="960"/>
        <v/>
      </c>
      <c r="AD413" s="28"/>
      <c r="AE413" s="28" t="str">
        <f t="shared" si="961"/>
        <v/>
      </c>
      <c r="AF413" s="28"/>
      <c r="AG413" s="28" t="str">
        <f t="shared" si="962"/>
        <v/>
      </c>
      <c r="AH413" s="29"/>
      <c r="AI413" s="30"/>
      <c r="AJ413" s="28"/>
      <c r="AK413" s="28" t="str">
        <f t="shared" si="963"/>
        <v/>
      </c>
      <c r="AL413" s="28"/>
      <c r="AM413" s="28" t="str">
        <f t="shared" si="964"/>
        <v/>
      </c>
      <c r="AN413" s="28"/>
      <c r="AO413" s="28" t="str">
        <f t="shared" si="965"/>
        <v/>
      </c>
      <c r="AP413" s="29"/>
      <c r="AQ413" s="30"/>
      <c r="AR413" s="28"/>
      <c r="AS413" s="28" t="str">
        <f t="shared" si="966"/>
        <v/>
      </c>
      <c r="AT413" s="28"/>
      <c r="AU413" s="28" t="str">
        <f t="shared" si="967"/>
        <v/>
      </c>
      <c r="AV413" s="28"/>
      <c r="AW413" s="28" t="str">
        <f t="shared" si="968"/>
        <v/>
      </c>
      <c r="AX413" s="29"/>
      <c r="AY413" s="30"/>
      <c r="AZ413" s="28"/>
      <c r="BA413" s="28" t="str">
        <f t="shared" si="969"/>
        <v/>
      </c>
      <c r="BB413" s="28"/>
      <c r="BC413" s="28" t="str">
        <f t="shared" si="970"/>
        <v/>
      </c>
      <c r="BD413" s="28"/>
      <c r="BE413" s="28" t="str">
        <f t="shared" si="971"/>
        <v/>
      </c>
      <c r="BF413" s="29"/>
      <c r="BG413" s="30"/>
      <c r="BH413" s="26"/>
      <c r="BI413" s="28">
        <f t="shared" si="972"/>
        <v>3</v>
      </c>
      <c r="BJ413" s="28"/>
      <c r="BK413" s="28">
        <f t="shared" si="973"/>
        <v>0</v>
      </c>
      <c r="BL413" s="28"/>
      <c r="BM413" s="28">
        <f t="shared" si="974"/>
        <v>3</v>
      </c>
      <c r="BN413" s="29"/>
      <c r="BO413" s="30"/>
      <c r="BP413" s="26"/>
      <c r="BQ413" s="28" t="str">
        <f t="shared" si="975"/>
        <v/>
      </c>
      <c r="BR413" s="28"/>
      <c r="BS413" s="28" t="str">
        <f t="shared" si="976"/>
        <v/>
      </c>
      <c r="BT413" s="28"/>
      <c r="BU413" s="28" t="str">
        <f t="shared" si="977"/>
        <v/>
      </c>
      <c r="BV413" s="29"/>
      <c r="BW413" s="30"/>
      <c r="BX413" s="31"/>
      <c r="BY413" s="28" t="str">
        <f t="shared" si="978"/>
        <v/>
      </c>
      <c r="BZ413" s="28"/>
      <c r="CA413" s="28" t="str">
        <f t="shared" si="979"/>
        <v/>
      </c>
      <c r="CB413" s="28"/>
      <c r="CC413" s="28" t="str">
        <f t="shared" si="980"/>
        <v/>
      </c>
      <c r="CD413" s="29"/>
      <c r="CE413" s="25"/>
      <c r="CF413" s="25"/>
      <c r="CG413" s="28" t="str">
        <f t="shared" si="981"/>
        <v/>
      </c>
      <c r="CH413" s="28"/>
      <c r="CI413" s="28" t="str">
        <f t="shared" si="982"/>
        <v/>
      </c>
      <c r="CJ413" s="28"/>
      <c r="CK413" s="28" t="str">
        <f t="shared" si="983"/>
        <v/>
      </c>
      <c r="CL413" s="29"/>
    </row>
    <row r="414" spans="1:90" ht="31.5" customHeight="1" x14ac:dyDescent="0.25">
      <c r="A414" s="1"/>
      <c r="B414" s="2" t="s">
        <v>36</v>
      </c>
      <c r="C414" s="3" t="str">
        <f t="shared" si="988"/>
        <v>12 - LE SUIVI DE LA QUALITE ET LA FIDELISATION DU CLIENT</v>
      </c>
      <c r="D414" s="99" t="str">
        <f t="shared" si="1001"/>
        <v>Le suivi des réclamations</v>
      </c>
      <c r="E414" s="2"/>
      <c r="F414" s="2"/>
      <c r="G414" s="20">
        <f>IF(H414="Information et Communication",1,IF(H414="Savoir-faire Savoir-être",2,IF(H414="Confort et hygiène",3,IF(H414="Qualité de la prestation",5,IF(H414="Développement Durable",4)))))</f>
        <v>5</v>
      </c>
      <c r="H414" s="87" t="s">
        <v>130</v>
      </c>
      <c r="I414" s="23">
        <f>IF(G414&lt;&gt;"",MAX(I$1:I413)+1,"")</f>
        <v>337</v>
      </c>
      <c r="J414" s="252" t="s">
        <v>483</v>
      </c>
      <c r="K414" s="253">
        <v>1</v>
      </c>
      <c r="L414" s="254" t="s">
        <v>30</v>
      </c>
      <c r="M414" s="276"/>
      <c r="N414" s="288"/>
      <c r="O414" s="252" t="s">
        <v>110</v>
      </c>
      <c r="P414" s="360" t="s">
        <v>32</v>
      </c>
      <c r="Q414" s="90"/>
      <c r="R414" s="7"/>
      <c r="S414" s="26">
        <f t="shared" si="1002"/>
        <v>1</v>
      </c>
      <c r="T414" s="26">
        <f t="shared" si="1003"/>
        <v>1</v>
      </c>
      <c r="U414" s="26">
        <f t="shared" si="1004"/>
        <v>1</v>
      </c>
      <c r="V414" s="26"/>
      <c r="W414" s="26">
        <f t="shared" si="1005"/>
        <v>0</v>
      </c>
      <c r="X414" s="26"/>
      <c r="Y414" s="26">
        <f t="shared" si="1006"/>
        <v>1</v>
      </c>
      <c r="Z414" s="62"/>
      <c r="AA414" s="60"/>
      <c r="AB414" s="86"/>
      <c r="AC414" s="28" t="str">
        <f t="shared" si="960"/>
        <v/>
      </c>
      <c r="AD414" s="28"/>
      <c r="AE414" s="28" t="str">
        <f t="shared" si="961"/>
        <v/>
      </c>
      <c r="AF414" s="28"/>
      <c r="AG414" s="28" t="str">
        <f t="shared" si="962"/>
        <v/>
      </c>
      <c r="AH414" s="29"/>
      <c r="AI414" s="30"/>
      <c r="AJ414" s="28"/>
      <c r="AK414" s="28" t="str">
        <f t="shared" si="963"/>
        <v/>
      </c>
      <c r="AL414" s="28"/>
      <c r="AM414" s="28" t="str">
        <f t="shared" si="964"/>
        <v/>
      </c>
      <c r="AN414" s="28"/>
      <c r="AO414" s="28" t="str">
        <f t="shared" si="965"/>
        <v/>
      </c>
      <c r="AP414" s="29"/>
      <c r="AQ414" s="30"/>
      <c r="AR414" s="28"/>
      <c r="AS414" s="28" t="str">
        <f t="shared" si="966"/>
        <v/>
      </c>
      <c r="AT414" s="28"/>
      <c r="AU414" s="28" t="str">
        <f t="shared" si="967"/>
        <v/>
      </c>
      <c r="AV414" s="28"/>
      <c r="AW414" s="28" t="str">
        <f t="shared" si="968"/>
        <v/>
      </c>
      <c r="AX414" s="29"/>
      <c r="AY414" s="30"/>
      <c r="AZ414" s="28"/>
      <c r="BA414" s="28" t="str">
        <f t="shared" si="969"/>
        <v/>
      </c>
      <c r="BB414" s="28"/>
      <c r="BC414" s="28" t="str">
        <f t="shared" si="970"/>
        <v/>
      </c>
      <c r="BD414" s="28"/>
      <c r="BE414" s="28" t="str">
        <f t="shared" si="971"/>
        <v/>
      </c>
      <c r="BF414" s="29"/>
      <c r="BG414" s="30"/>
      <c r="BH414" s="26"/>
      <c r="BI414" s="28">
        <f t="shared" si="972"/>
        <v>1</v>
      </c>
      <c r="BJ414" s="28"/>
      <c r="BK414" s="28">
        <f t="shared" si="973"/>
        <v>0</v>
      </c>
      <c r="BL414" s="28"/>
      <c r="BM414" s="28">
        <f t="shared" si="974"/>
        <v>1</v>
      </c>
      <c r="BN414" s="29"/>
      <c r="BO414" s="30"/>
      <c r="BP414" s="26"/>
      <c r="BQ414" s="28" t="str">
        <f t="shared" si="975"/>
        <v/>
      </c>
      <c r="BR414" s="28"/>
      <c r="BS414" s="28" t="str">
        <f t="shared" si="976"/>
        <v/>
      </c>
      <c r="BT414" s="28"/>
      <c r="BU414" s="28" t="str">
        <f t="shared" si="977"/>
        <v/>
      </c>
      <c r="BV414" s="29"/>
      <c r="BW414" s="30"/>
      <c r="BX414" s="31"/>
      <c r="BY414" s="28" t="str">
        <f t="shared" si="978"/>
        <v/>
      </c>
      <c r="BZ414" s="28"/>
      <c r="CA414" s="28" t="str">
        <f t="shared" si="979"/>
        <v/>
      </c>
      <c r="CB414" s="28"/>
      <c r="CC414" s="28" t="str">
        <f t="shared" si="980"/>
        <v/>
      </c>
      <c r="CD414" s="29"/>
      <c r="CE414" s="25"/>
      <c r="CF414" s="25"/>
      <c r="CG414" s="28" t="str">
        <f t="shared" si="981"/>
        <v/>
      </c>
      <c r="CH414" s="28"/>
      <c r="CI414" s="28" t="str">
        <f t="shared" si="982"/>
        <v/>
      </c>
      <c r="CJ414" s="28"/>
      <c r="CK414" s="28" t="str">
        <f t="shared" si="983"/>
        <v/>
      </c>
      <c r="CL414" s="29"/>
    </row>
    <row r="415" spans="1:90" ht="49.5" customHeight="1" x14ac:dyDescent="0.25">
      <c r="A415" s="1"/>
      <c r="B415" s="2" t="s">
        <v>36</v>
      </c>
      <c r="C415" s="3" t="str">
        <f t="shared" si="988"/>
        <v>12 - LE SUIVI DE LA QUALITE ET LA FIDELISATION DU CLIENT</v>
      </c>
      <c r="D415" s="99" t="str">
        <f t="shared" si="1001"/>
        <v>Le suivi des réclamations</v>
      </c>
      <c r="E415" s="2"/>
      <c r="F415" s="2"/>
      <c r="G415" s="20">
        <f>IF(H415="Information et Communication",1,IF(H415="Savoir-faire Savoir-être",2,IF(H415="Confort et hygiène",3,IF(H415="Qualité de la prestation",5,IF(H415="Développement Durable",4)))))</f>
        <v>5</v>
      </c>
      <c r="H415" s="87" t="s">
        <v>130</v>
      </c>
      <c r="I415" s="23">
        <f>IF(G415&lt;&gt;"",MAX(I$1:I414)+1,"")</f>
        <v>338</v>
      </c>
      <c r="J415" s="294" t="s">
        <v>484</v>
      </c>
      <c r="K415" s="253">
        <v>1</v>
      </c>
      <c r="L415" s="254" t="s">
        <v>30</v>
      </c>
      <c r="M415" s="276"/>
      <c r="N415" s="288"/>
      <c r="O415" s="252" t="s">
        <v>485</v>
      </c>
      <c r="P415" s="360" t="s">
        <v>32</v>
      </c>
      <c r="Q415" s="90"/>
      <c r="R415" s="7"/>
      <c r="S415" s="26">
        <f t="shared" si="1002"/>
        <v>1</v>
      </c>
      <c r="T415" s="26">
        <f t="shared" si="1003"/>
        <v>1</v>
      </c>
      <c r="U415" s="26">
        <f t="shared" si="1004"/>
        <v>1</v>
      </c>
      <c r="V415" s="26"/>
      <c r="W415" s="26">
        <f t="shared" si="1005"/>
        <v>0</v>
      </c>
      <c r="X415" s="26"/>
      <c r="Y415" s="26">
        <f t="shared" si="1006"/>
        <v>1</v>
      </c>
      <c r="Z415" s="62"/>
      <c r="AA415" s="60"/>
      <c r="AB415" s="86"/>
      <c r="AC415" s="28" t="str">
        <f t="shared" si="960"/>
        <v/>
      </c>
      <c r="AD415" s="28"/>
      <c r="AE415" s="28" t="str">
        <f t="shared" si="961"/>
        <v/>
      </c>
      <c r="AF415" s="28"/>
      <c r="AG415" s="28" t="str">
        <f t="shared" si="962"/>
        <v/>
      </c>
      <c r="AH415" s="29"/>
      <c r="AI415" s="30"/>
      <c r="AJ415" s="28"/>
      <c r="AK415" s="28" t="str">
        <f t="shared" si="963"/>
        <v/>
      </c>
      <c r="AL415" s="28"/>
      <c r="AM415" s="28" t="str">
        <f t="shared" si="964"/>
        <v/>
      </c>
      <c r="AN415" s="28"/>
      <c r="AO415" s="28" t="str">
        <f t="shared" si="965"/>
        <v/>
      </c>
      <c r="AP415" s="29"/>
      <c r="AQ415" s="30"/>
      <c r="AR415" s="28"/>
      <c r="AS415" s="28" t="str">
        <f t="shared" si="966"/>
        <v/>
      </c>
      <c r="AT415" s="28"/>
      <c r="AU415" s="28" t="str">
        <f t="shared" si="967"/>
        <v/>
      </c>
      <c r="AV415" s="28"/>
      <c r="AW415" s="28" t="str">
        <f t="shared" si="968"/>
        <v/>
      </c>
      <c r="AX415" s="29"/>
      <c r="AY415" s="30"/>
      <c r="AZ415" s="28"/>
      <c r="BA415" s="28" t="str">
        <f t="shared" si="969"/>
        <v/>
      </c>
      <c r="BB415" s="28"/>
      <c r="BC415" s="28" t="str">
        <f t="shared" si="970"/>
        <v/>
      </c>
      <c r="BD415" s="28"/>
      <c r="BE415" s="28" t="str">
        <f t="shared" si="971"/>
        <v/>
      </c>
      <c r="BF415" s="29"/>
      <c r="BG415" s="30"/>
      <c r="BH415" s="26"/>
      <c r="BI415" s="28">
        <f t="shared" si="972"/>
        <v>1</v>
      </c>
      <c r="BJ415" s="28"/>
      <c r="BK415" s="28">
        <f t="shared" si="973"/>
        <v>0</v>
      </c>
      <c r="BL415" s="28"/>
      <c r="BM415" s="28">
        <f t="shared" si="974"/>
        <v>1</v>
      </c>
      <c r="BN415" s="29"/>
      <c r="BO415" s="30"/>
      <c r="BP415" s="26"/>
      <c r="BQ415" s="28" t="str">
        <f t="shared" si="975"/>
        <v/>
      </c>
      <c r="BR415" s="28"/>
      <c r="BS415" s="28" t="str">
        <f t="shared" si="976"/>
        <v/>
      </c>
      <c r="BT415" s="28"/>
      <c r="BU415" s="28" t="str">
        <f t="shared" si="977"/>
        <v/>
      </c>
      <c r="BV415" s="29"/>
      <c r="BW415" s="30"/>
      <c r="BX415" s="31"/>
      <c r="BY415" s="28" t="str">
        <f t="shared" si="978"/>
        <v/>
      </c>
      <c r="BZ415" s="28"/>
      <c r="CA415" s="28" t="str">
        <f t="shared" si="979"/>
        <v/>
      </c>
      <c r="CB415" s="28"/>
      <c r="CC415" s="28" t="str">
        <f t="shared" si="980"/>
        <v/>
      </c>
      <c r="CD415" s="29"/>
      <c r="CE415" s="25"/>
      <c r="CF415" s="25"/>
      <c r="CG415" s="28" t="str">
        <f t="shared" si="981"/>
        <v/>
      </c>
      <c r="CH415" s="28"/>
      <c r="CI415" s="28" t="str">
        <f t="shared" si="982"/>
        <v/>
      </c>
      <c r="CJ415" s="28"/>
      <c r="CK415" s="28" t="str">
        <f t="shared" si="983"/>
        <v/>
      </c>
      <c r="CL415" s="29"/>
    </row>
    <row r="416" spans="1:90" ht="66.75" customHeight="1" x14ac:dyDescent="0.25">
      <c r="A416" s="1"/>
      <c r="B416" s="2" t="s">
        <v>36</v>
      </c>
      <c r="C416" s="3" t="str">
        <f t="shared" si="988"/>
        <v>12 - LE SUIVI DE LA QUALITE ET LA FIDELISATION DU CLIENT</v>
      </c>
      <c r="D416" s="99" t="str">
        <f t="shared" si="1001"/>
        <v>Le suivi des réclamations</v>
      </c>
      <c r="E416" s="2"/>
      <c r="F416" s="2"/>
      <c r="G416" s="20">
        <f>IF(H416="Information et Communication",1,IF(H416="Savoir-faire Savoir-être",2,IF(H416="Confort et hygiène",3,IF(H416="Qualité de la prestation",5,IF(H416="Développement Durable",4)))))</f>
        <v>5</v>
      </c>
      <c r="H416" s="87" t="s">
        <v>130</v>
      </c>
      <c r="I416" s="23">
        <f>IF(G416&lt;&gt;"",MAX(I$1:I415)+1,"")</f>
        <v>339</v>
      </c>
      <c r="J416" s="296" t="s">
        <v>486</v>
      </c>
      <c r="K416" s="253">
        <v>3</v>
      </c>
      <c r="L416" s="254" t="s">
        <v>30</v>
      </c>
      <c r="M416" s="276"/>
      <c r="N416" s="288"/>
      <c r="O416" s="252" t="s">
        <v>487</v>
      </c>
      <c r="P416" s="360" t="s">
        <v>32</v>
      </c>
      <c r="Q416" s="90"/>
      <c r="R416" s="7"/>
      <c r="S416" s="26">
        <f t="shared" si="1002"/>
        <v>3</v>
      </c>
      <c r="T416" s="26">
        <f t="shared" si="1003"/>
        <v>1</v>
      </c>
      <c r="U416" s="26">
        <f t="shared" si="1004"/>
        <v>3</v>
      </c>
      <c r="V416" s="26"/>
      <c r="W416" s="26">
        <f t="shared" si="1005"/>
        <v>0</v>
      </c>
      <c r="X416" s="26"/>
      <c r="Y416" s="26">
        <f t="shared" si="1006"/>
        <v>3</v>
      </c>
      <c r="Z416" s="62"/>
      <c r="AA416" s="60"/>
      <c r="AB416" s="86"/>
      <c r="AC416" s="28" t="str">
        <f t="shared" si="960"/>
        <v/>
      </c>
      <c r="AD416" s="28"/>
      <c r="AE416" s="28" t="str">
        <f t="shared" si="961"/>
        <v/>
      </c>
      <c r="AF416" s="28"/>
      <c r="AG416" s="28" t="str">
        <f t="shared" si="962"/>
        <v/>
      </c>
      <c r="AH416" s="29"/>
      <c r="AI416" s="30"/>
      <c r="AJ416" s="28"/>
      <c r="AK416" s="28" t="str">
        <f t="shared" si="963"/>
        <v/>
      </c>
      <c r="AL416" s="28"/>
      <c r="AM416" s="28" t="str">
        <f t="shared" si="964"/>
        <v/>
      </c>
      <c r="AN416" s="28"/>
      <c r="AO416" s="28" t="str">
        <f t="shared" si="965"/>
        <v/>
      </c>
      <c r="AP416" s="29"/>
      <c r="AQ416" s="30"/>
      <c r="AR416" s="28"/>
      <c r="AS416" s="28" t="str">
        <f t="shared" si="966"/>
        <v/>
      </c>
      <c r="AT416" s="28"/>
      <c r="AU416" s="28" t="str">
        <f t="shared" si="967"/>
        <v/>
      </c>
      <c r="AV416" s="28"/>
      <c r="AW416" s="28" t="str">
        <f t="shared" si="968"/>
        <v/>
      </c>
      <c r="AX416" s="29"/>
      <c r="AY416" s="30"/>
      <c r="AZ416" s="28"/>
      <c r="BA416" s="28" t="str">
        <f t="shared" si="969"/>
        <v/>
      </c>
      <c r="BB416" s="28"/>
      <c r="BC416" s="28" t="str">
        <f t="shared" si="970"/>
        <v/>
      </c>
      <c r="BD416" s="28"/>
      <c r="BE416" s="28" t="str">
        <f t="shared" si="971"/>
        <v/>
      </c>
      <c r="BF416" s="29"/>
      <c r="BG416" s="30"/>
      <c r="BH416" s="26"/>
      <c r="BI416" s="28">
        <f t="shared" si="972"/>
        <v>3</v>
      </c>
      <c r="BJ416" s="28"/>
      <c r="BK416" s="28">
        <f t="shared" si="973"/>
        <v>0</v>
      </c>
      <c r="BL416" s="28"/>
      <c r="BM416" s="28">
        <f t="shared" si="974"/>
        <v>3</v>
      </c>
      <c r="BN416" s="29"/>
      <c r="BO416" s="30"/>
      <c r="BP416" s="26"/>
      <c r="BQ416" s="28" t="str">
        <f t="shared" si="975"/>
        <v/>
      </c>
      <c r="BR416" s="28"/>
      <c r="BS416" s="28" t="str">
        <f t="shared" si="976"/>
        <v/>
      </c>
      <c r="BT416" s="28"/>
      <c r="BU416" s="28" t="str">
        <f t="shared" si="977"/>
        <v/>
      </c>
      <c r="BV416" s="29"/>
      <c r="BW416" s="30"/>
      <c r="BX416" s="31"/>
      <c r="BY416" s="28" t="str">
        <f t="shared" si="978"/>
        <v/>
      </c>
      <c r="BZ416" s="28"/>
      <c r="CA416" s="28" t="str">
        <f t="shared" si="979"/>
        <v/>
      </c>
      <c r="CB416" s="28"/>
      <c r="CC416" s="28" t="str">
        <f t="shared" si="980"/>
        <v/>
      </c>
      <c r="CD416" s="29"/>
      <c r="CE416" s="25"/>
      <c r="CF416" s="25"/>
      <c r="CG416" s="28" t="str">
        <f t="shared" si="981"/>
        <v/>
      </c>
      <c r="CH416" s="28"/>
      <c r="CI416" s="28" t="str">
        <f t="shared" si="982"/>
        <v/>
      </c>
      <c r="CJ416" s="28"/>
      <c r="CK416" s="28" t="str">
        <f t="shared" si="983"/>
        <v/>
      </c>
      <c r="CL416" s="29"/>
    </row>
    <row r="417" spans="1:90" ht="33.75" customHeight="1" x14ac:dyDescent="0.25">
      <c r="A417" s="1"/>
      <c r="B417" s="2" t="s">
        <v>36</v>
      </c>
      <c r="C417" s="3" t="str">
        <f t="shared" si="988"/>
        <v>12 - LE SUIVI DE LA QUALITE ET LA FIDELISATION DU CLIENT</v>
      </c>
      <c r="D417" s="99" t="str">
        <f t="shared" si="1001"/>
        <v>Le suivi des réclamations</v>
      </c>
      <c r="E417" s="2"/>
      <c r="F417" s="2"/>
      <c r="G417" s="20">
        <f>IF(H417="Information et Communication",1,IF(H417="Savoir-faire Savoir-être",2,IF(H417="Confort et hygiène",3,IF(H417="Qualité de la prestation",5,IF(H417="Développement Durable",4)))))</f>
        <v>5</v>
      </c>
      <c r="H417" s="87" t="s">
        <v>130</v>
      </c>
      <c r="I417" s="23">
        <f>IF(G417&lt;&gt;"",MAX(I$1:I416)+1,"")</f>
        <v>340</v>
      </c>
      <c r="J417" s="297" t="s">
        <v>488</v>
      </c>
      <c r="K417" s="248">
        <v>1</v>
      </c>
      <c r="L417" s="249" t="s">
        <v>30</v>
      </c>
      <c r="M417" s="280"/>
      <c r="N417" s="284"/>
      <c r="O417" s="247" t="s">
        <v>489</v>
      </c>
      <c r="P417" s="360" t="s">
        <v>32</v>
      </c>
      <c r="Q417" s="90"/>
      <c r="R417" s="7"/>
      <c r="S417" s="26">
        <f t="shared" si="1002"/>
        <v>1</v>
      </c>
      <c r="T417" s="26">
        <f t="shared" si="1003"/>
        <v>1</v>
      </c>
      <c r="U417" s="26">
        <f t="shared" si="1004"/>
        <v>1</v>
      </c>
      <c r="V417" s="26"/>
      <c r="W417" s="26">
        <f t="shared" si="1005"/>
        <v>0</v>
      </c>
      <c r="X417" s="26"/>
      <c r="Y417" s="26">
        <f t="shared" si="1006"/>
        <v>1</v>
      </c>
      <c r="Z417" s="62"/>
      <c r="AA417" s="60"/>
      <c r="AB417" s="86"/>
      <c r="AC417" s="28" t="str">
        <f t="shared" si="960"/>
        <v/>
      </c>
      <c r="AD417" s="28"/>
      <c r="AE417" s="28" t="str">
        <f t="shared" si="961"/>
        <v/>
      </c>
      <c r="AF417" s="28"/>
      <c r="AG417" s="28" t="str">
        <f t="shared" si="962"/>
        <v/>
      </c>
      <c r="AH417" s="29"/>
      <c r="AI417" s="30"/>
      <c r="AJ417" s="28"/>
      <c r="AK417" s="28" t="str">
        <f t="shared" si="963"/>
        <v/>
      </c>
      <c r="AL417" s="28"/>
      <c r="AM417" s="28" t="str">
        <f t="shared" si="964"/>
        <v/>
      </c>
      <c r="AN417" s="28"/>
      <c r="AO417" s="28" t="str">
        <f t="shared" si="965"/>
        <v/>
      </c>
      <c r="AP417" s="29"/>
      <c r="AQ417" s="30"/>
      <c r="AR417" s="28"/>
      <c r="AS417" s="28" t="str">
        <f t="shared" si="966"/>
        <v/>
      </c>
      <c r="AT417" s="28"/>
      <c r="AU417" s="28" t="str">
        <f t="shared" si="967"/>
        <v/>
      </c>
      <c r="AV417" s="28"/>
      <c r="AW417" s="28" t="str">
        <f t="shared" si="968"/>
        <v/>
      </c>
      <c r="AX417" s="29"/>
      <c r="AY417" s="30"/>
      <c r="AZ417" s="28"/>
      <c r="BA417" s="28" t="str">
        <f t="shared" si="969"/>
        <v/>
      </c>
      <c r="BB417" s="28"/>
      <c r="BC417" s="28" t="str">
        <f t="shared" si="970"/>
        <v/>
      </c>
      <c r="BD417" s="28"/>
      <c r="BE417" s="28" t="str">
        <f t="shared" si="971"/>
        <v/>
      </c>
      <c r="BF417" s="29"/>
      <c r="BG417" s="30"/>
      <c r="BH417" s="26"/>
      <c r="BI417" s="28">
        <f t="shared" si="972"/>
        <v>1</v>
      </c>
      <c r="BJ417" s="28"/>
      <c r="BK417" s="28">
        <f t="shared" si="973"/>
        <v>0</v>
      </c>
      <c r="BL417" s="28"/>
      <c r="BM417" s="28">
        <f t="shared" si="974"/>
        <v>1</v>
      </c>
      <c r="BN417" s="29"/>
      <c r="BO417" s="30"/>
      <c r="BP417" s="26"/>
      <c r="BQ417" s="28" t="str">
        <f t="shared" si="975"/>
        <v/>
      </c>
      <c r="BR417" s="28"/>
      <c r="BS417" s="28" t="str">
        <f t="shared" si="976"/>
        <v/>
      </c>
      <c r="BT417" s="28"/>
      <c r="BU417" s="28" t="str">
        <f t="shared" si="977"/>
        <v/>
      </c>
      <c r="BV417" s="29"/>
      <c r="BW417" s="30"/>
      <c r="BX417" s="31"/>
      <c r="BY417" s="28" t="str">
        <f t="shared" si="978"/>
        <v/>
      </c>
      <c r="BZ417" s="28"/>
      <c r="CA417" s="28" t="str">
        <f t="shared" si="979"/>
        <v/>
      </c>
      <c r="CB417" s="28"/>
      <c r="CC417" s="28" t="str">
        <f t="shared" si="980"/>
        <v/>
      </c>
      <c r="CD417" s="29"/>
      <c r="CE417" s="25"/>
      <c r="CF417" s="25"/>
      <c r="CG417" s="28" t="str">
        <f t="shared" si="981"/>
        <v/>
      </c>
      <c r="CH417" s="28"/>
      <c r="CI417" s="28" t="str">
        <f t="shared" si="982"/>
        <v/>
      </c>
      <c r="CJ417" s="28"/>
      <c r="CK417" s="28" t="str">
        <f t="shared" si="983"/>
        <v/>
      </c>
      <c r="CL417" s="29"/>
    </row>
    <row r="418" spans="1:90" s="238" customFormat="1" ht="27" customHeight="1" x14ac:dyDescent="0.25">
      <c r="A418" s="1"/>
      <c r="B418" s="2"/>
      <c r="C418" s="3" t="str">
        <f t="shared" si="988"/>
        <v>12 - LE SUIVI DE LA QUALITE ET LA FIDELISATION DU CLIENT</v>
      </c>
      <c r="D418" s="99" t="str">
        <f>J$418</f>
        <v>Analyse de l'écoute client</v>
      </c>
      <c r="E418" s="2"/>
      <c r="F418" s="2"/>
      <c r="G418" s="20"/>
      <c r="H418" s="87"/>
      <c r="I418" s="67" t="str">
        <f>IF(G418&lt;&gt;"",MAX(I$1:I417)+1,"")</f>
        <v/>
      </c>
      <c r="J418" s="15" t="s">
        <v>490</v>
      </c>
      <c r="K418" s="94"/>
      <c r="L418" s="319"/>
      <c r="M418" s="375"/>
      <c r="N418" s="89"/>
      <c r="O418" s="15"/>
      <c r="P418" s="357"/>
      <c r="Q418" s="64"/>
      <c r="R418" s="41"/>
      <c r="S418" s="61"/>
      <c r="T418" s="61"/>
      <c r="U418" s="61"/>
      <c r="V418" s="62"/>
      <c r="W418" s="61"/>
      <c r="X418" s="62"/>
      <c r="Y418" s="61"/>
      <c r="Z418" s="62"/>
      <c r="AA418" s="62"/>
      <c r="AB418" s="61"/>
      <c r="AC418" s="39" t="str">
        <f t="shared" si="960"/>
        <v/>
      </c>
      <c r="AD418" s="39"/>
      <c r="AE418" s="39" t="str">
        <f t="shared" si="961"/>
        <v/>
      </c>
      <c r="AF418" s="39"/>
      <c r="AG418" s="39" t="str">
        <f t="shared" si="962"/>
        <v/>
      </c>
      <c r="AH418" s="37"/>
      <c r="AI418" s="38"/>
      <c r="AJ418" s="39"/>
      <c r="AK418" s="39" t="str">
        <f t="shared" si="963"/>
        <v/>
      </c>
      <c r="AL418" s="39"/>
      <c r="AM418" s="39" t="str">
        <f t="shared" si="964"/>
        <v/>
      </c>
      <c r="AN418" s="39"/>
      <c r="AO418" s="39" t="str">
        <f t="shared" si="965"/>
        <v/>
      </c>
      <c r="AP418" s="37"/>
      <c r="AQ418" s="38"/>
      <c r="AR418" s="39"/>
      <c r="AS418" s="39" t="str">
        <f t="shared" si="966"/>
        <v/>
      </c>
      <c r="AT418" s="39"/>
      <c r="AU418" s="39" t="str">
        <f t="shared" si="967"/>
        <v/>
      </c>
      <c r="AV418" s="39"/>
      <c r="AW418" s="39" t="str">
        <f t="shared" si="968"/>
        <v/>
      </c>
      <c r="AX418" s="37"/>
      <c r="AY418" s="38"/>
      <c r="AZ418" s="39"/>
      <c r="BA418" s="39" t="str">
        <f t="shared" si="969"/>
        <v/>
      </c>
      <c r="BB418" s="39"/>
      <c r="BC418" s="39" t="str">
        <f t="shared" si="970"/>
        <v/>
      </c>
      <c r="BD418" s="39"/>
      <c r="BE418" s="39" t="str">
        <f t="shared" si="971"/>
        <v/>
      </c>
      <c r="BF418" s="37"/>
      <c r="BG418" s="38"/>
      <c r="BH418" s="34"/>
      <c r="BI418" s="39" t="str">
        <f t="shared" si="972"/>
        <v/>
      </c>
      <c r="BJ418" s="39"/>
      <c r="BK418" s="39" t="str">
        <f t="shared" si="973"/>
        <v/>
      </c>
      <c r="BL418" s="39"/>
      <c r="BM418" s="39" t="str">
        <f t="shared" si="974"/>
        <v/>
      </c>
      <c r="BN418" s="37"/>
      <c r="BO418" s="38"/>
      <c r="BP418" s="34"/>
      <c r="BQ418" s="39" t="str">
        <f t="shared" si="975"/>
        <v/>
      </c>
      <c r="BR418" s="39"/>
      <c r="BS418" s="39" t="str">
        <f t="shared" si="976"/>
        <v/>
      </c>
      <c r="BT418" s="39"/>
      <c r="BU418" s="39" t="str">
        <f t="shared" si="977"/>
        <v/>
      </c>
      <c r="BV418" s="37"/>
      <c r="BW418" s="38"/>
      <c r="BX418" s="40"/>
      <c r="BY418" s="39" t="str">
        <f t="shared" si="978"/>
        <v/>
      </c>
      <c r="BZ418" s="39"/>
      <c r="CA418" s="39" t="str">
        <f t="shared" si="979"/>
        <v/>
      </c>
      <c r="CB418" s="39"/>
      <c r="CC418" s="39" t="str">
        <f t="shared" si="980"/>
        <v/>
      </c>
      <c r="CD418" s="37"/>
      <c r="CE418" s="41"/>
      <c r="CF418" s="41"/>
      <c r="CG418" s="39" t="str">
        <f t="shared" si="981"/>
        <v/>
      </c>
      <c r="CH418" s="39"/>
      <c r="CI418" s="39" t="str">
        <f t="shared" si="982"/>
        <v/>
      </c>
      <c r="CJ418" s="39"/>
      <c r="CK418" s="39" t="str">
        <f t="shared" si="983"/>
        <v/>
      </c>
      <c r="CL418" s="37"/>
    </row>
    <row r="419" spans="1:90" ht="31.5" customHeight="1" x14ac:dyDescent="0.25">
      <c r="A419" s="1"/>
      <c r="B419" s="2" t="s">
        <v>36</v>
      </c>
      <c r="C419" s="3" t="str">
        <f t="shared" si="988"/>
        <v>12 - LE SUIVI DE LA QUALITE ET LA FIDELISATION DU CLIENT</v>
      </c>
      <c r="D419" s="99" t="str">
        <f>J$418</f>
        <v>Analyse de l'écoute client</v>
      </c>
      <c r="E419" s="2"/>
      <c r="F419" s="2"/>
      <c r="G419" s="20">
        <f>IF(H419="Information et Communication",1,IF(H419="Savoir-faire Savoir-être",2,IF(H419="Confort et hygiène",3,IF(H419="Qualité de la prestation",5,IF(H419="Développement Durable",4)))))</f>
        <v>5</v>
      </c>
      <c r="H419" s="87" t="s">
        <v>130</v>
      </c>
      <c r="I419" s="23">
        <f>IF(G419&lt;&gt;"",MAX(I$1:I418)+1,"")</f>
        <v>341</v>
      </c>
      <c r="J419" s="298" t="s">
        <v>491</v>
      </c>
      <c r="K419" s="243">
        <v>1</v>
      </c>
      <c r="L419" s="244" t="s">
        <v>30</v>
      </c>
      <c r="M419" s="275"/>
      <c r="N419" s="283"/>
      <c r="O419" s="242" t="s">
        <v>492</v>
      </c>
      <c r="P419" s="360" t="s">
        <v>32</v>
      </c>
      <c r="Q419" s="90"/>
      <c r="R419" s="7"/>
      <c r="S419" s="26">
        <f t="shared" ref="S419:S421" si="1007">K419</f>
        <v>1</v>
      </c>
      <c r="T419" s="26">
        <f t="shared" ref="T419:T421" si="1008">IF(L419="OUI",1,IF(L419="NON",0,IF(L419="Non Mesuré","",0)))</f>
        <v>1</v>
      </c>
      <c r="U419" s="26">
        <f t="shared" ref="U419:U421" si="1009">IF(L419&lt;&gt;"Non Mesuré",S419*T419,"")</f>
        <v>1</v>
      </c>
      <c r="V419" s="26"/>
      <c r="W419" s="26">
        <f t="shared" ref="W419:W421" si="1010">IF(L419="Non Mesuré",S419,0)</f>
        <v>0</v>
      </c>
      <c r="X419" s="26"/>
      <c r="Y419" s="26">
        <f t="shared" ref="Y419:Y421" si="1011">S419-W419</f>
        <v>1</v>
      </c>
      <c r="Z419" s="62"/>
      <c r="AA419" s="60"/>
      <c r="AB419" s="86"/>
      <c r="AC419" s="28" t="str">
        <f t="shared" si="960"/>
        <v/>
      </c>
      <c r="AD419" s="28"/>
      <c r="AE419" s="28" t="str">
        <f t="shared" si="961"/>
        <v/>
      </c>
      <c r="AF419" s="28"/>
      <c r="AG419" s="28" t="str">
        <f t="shared" si="962"/>
        <v/>
      </c>
      <c r="AH419" s="29"/>
      <c r="AI419" s="30"/>
      <c r="AJ419" s="28"/>
      <c r="AK419" s="28" t="str">
        <f t="shared" si="963"/>
        <v/>
      </c>
      <c r="AL419" s="28"/>
      <c r="AM419" s="28" t="str">
        <f t="shared" si="964"/>
        <v/>
      </c>
      <c r="AN419" s="28"/>
      <c r="AO419" s="28" t="str">
        <f t="shared" si="965"/>
        <v/>
      </c>
      <c r="AP419" s="29"/>
      <c r="AQ419" s="30"/>
      <c r="AR419" s="28"/>
      <c r="AS419" s="28" t="str">
        <f t="shared" si="966"/>
        <v/>
      </c>
      <c r="AT419" s="28"/>
      <c r="AU419" s="28" t="str">
        <f t="shared" si="967"/>
        <v/>
      </c>
      <c r="AV419" s="28"/>
      <c r="AW419" s="28" t="str">
        <f t="shared" si="968"/>
        <v/>
      </c>
      <c r="AX419" s="29"/>
      <c r="AY419" s="30"/>
      <c r="AZ419" s="28"/>
      <c r="BA419" s="28" t="str">
        <f t="shared" si="969"/>
        <v/>
      </c>
      <c r="BB419" s="28"/>
      <c r="BC419" s="28" t="str">
        <f t="shared" si="970"/>
        <v/>
      </c>
      <c r="BD419" s="28"/>
      <c r="BE419" s="28" t="str">
        <f t="shared" si="971"/>
        <v/>
      </c>
      <c r="BF419" s="29"/>
      <c r="BG419" s="30"/>
      <c r="BH419" s="26"/>
      <c r="BI419" s="28">
        <f t="shared" si="972"/>
        <v>1</v>
      </c>
      <c r="BJ419" s="28"/>
      <c r="BK419" s="28">
        <f t="shared" si="973"/>
        <v>0</v>
      </c>
      <c r="BL419" s="28"/>
      <c r="BM419" s="28">
        <f t="shared" si="974"/>
        <v>1</v>
      </c>
      <c r="BN419" s="29"/>
      <c r="BO419" s="30"/>
      <c r="BP419" s="26"/>
      <c r="BQ419" s="28" t="str">
        <f t="shared" si="975"/>
        <v/>
      </c>
      <c r="BR419" s="28"/>
      <c r="BS419" s="28" t="str">
        <f t="shared" si="976"/>
        <v/>
      </c>
      <c r="BT419" s="28"/>
      <c r="BU419" s="28" t="str">
        <f t="shared" si="977"/>
        <v/>
      </c>
      <c r="BV419" s="29"/>
      <c r="BW419" s="30"/>
      <c r="BX419" s="31"/>
      <c r="BY419" s="28" t="str">
        <f t="shared" si="978"/>
        <v/>
      </c>
      <c r="BZ419" s="28"/>
      <c r="CA419" s="28" t="str">
        <f t="shared" si="979"/>
        <v/>
      </c>
      <c r="CB419" s="28"/>
      <c r="CC419" s="28" t="str">
        <f t="shared" si="980"/>
        <v/>
      </c>
      <c r="CD419" s="29"/>
      <c r="CE419" s="25"/>
      <c r="CF419" s="25"/>
      <c r="CG419" s="28" t="str">
        <f t="shared" si="981"/>
        <v/>
      </c>
      <c r="CH419" s="28"/>
      <c r="CI419" s="28" t="str">
        <f t="shared" si="982"/>
        <v/>
      </c>
      <c r="CJ419" s="28"/>
      <c r="CK419" s="28" t="str">
        <f t="shared" si="983"/>
        <v/>
      </c>
      <c r="CL419" s="29"/>
    </row>
    <row r="420" spans="1:90" ht="31.5" customHeight="1" x14ac:dyDescent="0.25">
      <c r="A420" s="1"/>
      <c r="B420" s="2" t="s">
        <v>28</v>
      </c>
      <c r="C420" s="3" t="str">
        <f t="shared" si="988"/>
        <v>12 - LE SUIVI DE LA QUALITE ET LA FIDELISATION DU CLIENT</v>
      </c>
      <c r="D420" s="99" t="str">
        <f>J420</f>
        <v>L'écoute client est analysée</v>
      </c>
      <c r="E420" s="2"/>
      <c r="F420" s="2"/>
      <c r="G420" s="20">
        <f>IF(H420="Information et Communication",1,IF(H420="Savoir-faire Savoir-être",2,IF(H420="Confort et hygiène",3,IF(H420="Qualité de la prestation",5,IF(H420="Développement Durable",4)))))</f>
        <v>5</v>
      </c>
      <c r="H420" s="87" t="s">
        <v>130</v>
      </c>
      <c r="I420" s="23">
        <f>IF(G420&lt;&gt;"",MAX(I$1:I419)+1,"")</f>
        <v>342</v>
      </c>
      <c r="J420" s="299" t="s">
        <v>493</v>
      </c>
      <c r="K420" s="253">
        <v>1</v>
      </c>
      <c r="L420" s="254" t="s">
        <v>30</v>
      </c>
      <c r="M420" s="276"/>
      <c r="N420" s="288"/>
      <c r="O420" s="294" t="s">
        <v>494</v>
      </c>
      <c r="P420" s="360" t="s">
        <v>32</v>
      </c>
      <c r="Q420" s="90"/>
      <c r="R420" s="7"/>
      <c r="S420" s="26">
        <f t="shared" si="1007"/>
        <v>1</v>
      </c>
      <c r="T420" s="26">
        <f t="shared" si="1008"/>
        <v>1</v>
      </c>
      <c r="U420" s="26">
        <f t="shared" si="1009"/>
        <v>1</v>
      </c>
      <c r="V420" s="26"/>
      <c r="W420" s="26">
        <f t="shared" si="1010"/>
        <v>0</v>
      </c>
      <c r="X420" s="26"/>
      <c r="Y420" s="26">
        <f t="shared" si="1011"/>
        <v>1</v>
      </c>
      <c r="Z420" s="62"/>
      <c r="AA420" s="60"/>
      <c r="AB420" s="86"/>
      <c r="AC420" s="28" t="str">
        <f t="shared" si="960"/>
        <v/>
      </c>
      <c r="AD420" s="28"/>
      <c r="AE420" s="28" t="str">
        <f t="shared" si="961"/>
        <v/>
      </c>
      <c r="AF420" s="28"/>
      <c r="AG420" s="28" t="str">
        <f t="shared" si="962"/>
        <v/>
      </c>
      <c r="AH420" s="29"/>
      <c r="AI420" s="30"/>
      <c r="AJ420" s="28"/>
      <c r="AK420" s="28" t="str">
        <f t="shared" si="963"/>
        <v/>
      </c>
      <c r="AL420" s="28"/>
      <c r="AM420" s="28" t="str">
        <f t="shared" si="964"/>
        <v/>
      </c>
      <c r="AN420" s="28"/>
      <c r="AO420" s="28" t="str">
        <f t="shared" si="965"/>
        <v/>
      </c>
      <c r="AP420" s="29"/>
      <c r="AQ420" s="30"/>
      <c r="AR420" s="28"/>
      <c r="AS420" s="28" t="str">
        <f t="shared" si="966"/>
        <v/>
      </c>
      <c r="AT420" s="28"/>
      <c r="AU420" s="28" t="str">
        <f t="shared" si="967"/>
        <v/>
      </c>
      <c r="AV420" s="28"/>
      <c r="AW420" s="28" t="str">
        <f t="shared" si="968"/>
        <v/>
      </c>
      <c r="AX420" s="29"/>
      <c r="AY420" s="30"/>
      <c r="AZ420" s="28"/>
      <c r="BA420" s="28" t="str">
        <f t="shared" si="969"/>
        <v/>
      </c>
      <c r="BB420" s="28"/>
      <c r="BC420" s="28" t="str">
        <f t="shared" si="970"/>
        <v/>
      </c>
      <c r="BD420" s="28"/>
      <c r="BE420" s="28" t="str">
        <f t="shared" si="971"/>
        <v/>
      </c>
      <c r="BF420" s="29"/>
      <c r="BG420" s="30"/>
      <c r="BH420" s="26"/>
      <c r="BI420" s="28">
        <f t="shared" si="972"/>
        <v>1</v>
      </c>
      <c r="BJ420" s="28"/>
      <c r="BK420" s="28">
        <f t="shared" si="973"/>
        <v>0</v>
      </c>
      <c r="BL420" s="28"/>
      <c r="BM420" s="28">
        <f t="shared" si="974"/>
        <v>1</v>
      </c>
      <c r="BN420" s="29"/>
      <c r="BO420" s="30"/>
      <c r="BP420" s="26"/>
      <c r="BQ420" s="28" t="str">
        <f t="shared" si="975"/>
        <v/>
      </c>
      <c r="BR420" s="28"/>
      <c r="BS420" s="28" t="str">
        <f t="shared" si="976"/>
        <v/>
      </c>
      <c r="BT420" s="28"/>
      <c r="BU420" s="28" t="str">
        <f t="shared" si="977"/>
        <v/>
      </c>
      <c r="BV420" s="29"/>
      <c r="BW420" s="30"/>
      <c r="BX420" s="31"/>
      <c r="BY420" s="28" t="str">
        <f t="shared" si="978"/>
        <v/>
      </c>
      <c r="BZ420" s="28"/>
      <c r="CA420" s="28" t="str">
        <f t="shared" si="979"/>
        <v/>
      </c>
      <c r="CB420" s="28"/>
      <c r="CC420" s="28" t="str">
        <f t="shared" si="980"/>
        <v/>
      </c>
      <c r="CD420" s="29"/>
      <c r="CE420" s="25"/>
      <c r="CF420" s="25"/>
      <c r="CG420" s="28" t="str">
        <f t="shared" si="981"/>
        <v/>
      </c>
      <c r="CH420" s="28"/>
      <c r="CI420" s="28" t="str">
        <f t="shared" si="982"/>
        <v/>
      </c>
      <c r="CJ420" s="28"/>
      <c r="CK420" s="28" t="str">
        <f t="shared" si="983"/>
        <v/>
      </c>
      <c r="CL420" s="29"/>
    </row>
    <row r="421" spans="1:90" ht="51" customHeight="1" x14ac:dyDescent="0.25">
      <c r="A421" s="1"/>
      <c r="B421" s="2" t="s">
        <v>36</v>
      </c>
      <c r="C421" s="3" t="str">
        <f t="shared" si="988"/>
        <v>12 - LE SUIVI DE LA QUALITE ET LA FIDELISATION DU CLIENT</v>
      </c>
      <c r="D421" s="99" t="str">
        <f>J420</f>
        <v>L'écoute client est analysée</v>
      </c>
      <c r="E421" s="2"/>
      <c r="F421" s="2"/>
      <c r="G421" s="20">
        <f>IF(H421="Information et Communication",1,IF(H421="Savoir-faire Savoir-être",2,IF(H421="Confort et hygiène",3,IF(H421="Qualité de la prestation",5,IF(H421="Développement Durable",4)))))</f>
        <v>5</v>
      </c>
      <c r="H421" s="87" t="s">
        <v>130</v>
      </c>
      <c r="I421" s="23">
        <f>IF(G421&lt;&gt;"",MAX(I$1:I420)+1,"")</f>
        <v>343</v>
      </c>
      <c r="J421" s="409" t="s">
        <v>801</v>
      </c>
      <c r="K421" s="248">
        <v>1</v>
      </c>
      <c r="L421" s="249" t="s">
        <v>30</v>
      </c>
      <c r="M421" s="280"/>
      <c r="N421" s="284"/>
      <c r="O421" s="409" t="s">
        <v>805</v>
      </c>
      <c r="P421" s="360" t="s">
        <v>32</v>
      </c>
      <c r="Q421" s="90"/>
      <c r="R421" s="7"/>
      <c r="S421" s="26">
        <f t="shared" si="1007"/>
        <v>1</v>
      </c>
      <c r="T421" s="26">
        <f t="shared" si="1008"/>
        <v>1</v>
      </c>
      <c r="U421" s="26">
        <f t="shared" si="1009"/>
        <v>1</v>
      </c>
      <c r="V421" s="26"/>
      <c r="W421" s="26">
        <f t="shared" si="1010"/>
        <v>0</v>
      </c>
      <c r="X421" s="26"/>
      <c r="Y421" s="26">
        <f t="shared" si="1011"/>
        <v>1</v>
      </c>
      <c r="Z421" s="62"/>
      <c r="AA421" s="60"/>
      <c r="AB421" s="86"/>
      <c r="AC421" s="28" t="str">
        <f t="shared" si="960"/>
        <v/>
      </c>
      <c r="AD421" s="28"/>
      <c r="AE421" s="28" t="str">
        <f t="shared" si="961"/>
        <v/>
      </c>
      <c r="AF421" s="28"/>
      <c r="AG421" s="28" t="str">
        <f t="shared" si="962"/>
        <v/>
      </c>
      <c r="AH421" s="29"/>
      <c r="AI421" s="30"/>
      <c r="AJ421" s="28"/>
      <c r="AK421" s="28" t="str">
        <f t="shared" si="963"/>
        <v/>
      </c>
      <c r="AL421" s="28"/>
      <c r="AM421" s="28" t="str">
        <f t="shared" si="964"/>
        <v/>
      </c>
      <c r="AN421" s="28"/>
      <c r="AO421" s="28" t="str">
        <f t="shared" si="965"/>
        <v/>
      </c>
      <c r="AP421" s="29"/>
      <c r="AQ421" s="30"/>
      <c r="AR421" s="28"/>
      <c r="AS421" s="28" t="str">
        <f t="shared" si="966"/>
        <v/>
      </c>
      <c r="AT421" s="28"/>
      <c r="AU421" s="28" t="str">
        <f t="shared" si="967"/>
        <v/>
      </c>
      <c r="AV421" s="28"/>
      <c r="AW421" s="28" t="str">
        <f t="shared" si="968"/>
        <v/>
      </c>
      <c r="AX421" s="29"/>
      <c r="AY421" s="30"/>
      <c r="AZ421" s="28"/>
      <c r="BA421" s="28" t="str">
        <f t="shared" si="969"/>
        <v/>
      </c>
      <c r="BB421" s="28"/>
      <c r="BC421" s="28" t="str">
        <f t="shared" si="970"/>
        <v/>
      </c>
      <c r="BD421" s="28"/>
      <c r="BE421" s="28" t="str">
        <f t="shared" si="971"/>
        <v/>
      </c>
      <c r="BF421" s="29"/>
      <c r="BG421" s="30"/>
      <c r="BH421" s="26"/>
      <c r="BI421" s="28">
        <f t="shared" si="972"/>
        <v>1</v>
      </c>
      <c r="BJ421" s="28"/>
      <c r="BK421" s="28">
        <f t="shared" si="973"/>
        <v>0</v>
      </c>
      <c r="BL421" s="28"/>
      <c r="BM421" s="28">
        <f t="shared" si="974"/>
        <v>1</v>
      </c>
      <c r="BN421" s="29"/>
      <c r="BO421" s="30"/>
      <c r="BP421" s="26"/>
      <c r="BQ421" s="28" t="str">
        <f t="shared" si="975"/>
        <v/>
      </c>
      <c r="BR421" s="28"/>
      <c r="BS421" s="28" t="str">
        <f t="shared" si="976"/>
        <v/>
      </c>
      <c r="BT421" s="28"/>
      <c r="BU421" s="28" t="str">
        <f t="shared" si="977"/>
        <v/>
      </c>
      <c r="BV421" s="29"/>
      <c r="BW421" s="30"/>
      <c r="BX421" s="31"/>
      <c r="BY421" s="28" t="str">
        <f t="shared" si="978"/>
        <v/>
      </c>
      <c r="BZ421" s="28"/>
      <c r="CA421" s="28" t="str">
        <f t="shared" si="979"/>
        <v/>
      </c>
      <c r="CB421" s="28"/>
      <c r="CC421" s="28" t="str">
        <f t="shared" si="980"/>
        <v/>
      </c>
      <c r="CD421" s="29"/>
      <c r="CE421" s="25"/>
      <c r="CF421" s="25"/>
      <c r="CG421" s="28" t="str">
        <f t="shared" si="981"/>
        <v/>
      </c>
      <c r="CH421" s="28"/>
      <c r="CI421" s="28" t="str">
        <f t="shared" si="982"/>
        <v/>
      </c>
      <c r="CJ421" s="28"/>
      <c r="CK421" s="28" t="str">
        <f t="shared" si="983"/>
        <v/>
      </c>
      <c r="CL421" s="29"/>
    </row>
    <row r="422" spans="1:90" s="237" customFormat="1" ht="33" customHeight="1" x14ac:dyDescent="0.25">
      <c r="A422" s="46"/>
      <c r="B422" s="20"/>
      <c r="C422" s="21" t="str">
        <f>J422</f>
        <v>13 - LE DEVELOPPEMENT DURABLE</v>
      </c>
      <c r="D422" s="99"/>
      <c r="E422" s="20"/>
      <c r="F422" s="20"/>
      <c r="G422" s="20"/>
      <c r="H422" s="46"/>
      <c r="I422" s="23" t="str">
        <f>IF(G422&lt;&gt;"",MAX(I$1:I421)+1,"")</f>
        <v/>
      </c>
      <c r="J422" s="327" t="s">
        <v>679</v>
      </c>
      <c r="K422" s="332" t="s">
        <v>2</v>
      </c>
      <c r="L422" s="333" t="s">
        <v>3</v>
      </c>
      <c r="M422" s="330" t="s">
        <v>656</v>
      </c>
      <c r="N422" s="331" t="s">
        <v>4</v>
      </c>
      <c r="O422" s="327" t="s">
        <v>4</v>
      </c>
      <c r="P422" s="349" t="s">
        <v>778</v>
      </c>
      <c r="Q422" s="44"/>
      <c r="R422" s="25"/>
      <c r="S422" s="63"/>
      <c r="T422" s="63"/>
      <c r="U422" s="63"/>
      <c r="V422" s="26">
        <f>SUM(U400:U421)</f>
        <v>30</v>
      </c>
      <c r="W422" s="31"/>
      <c r="X422" s="26">
        <f>SUM(W400:W421)</f>
        <v>0</v>
      </c>
      <c r="Y422" s="31"/>
      <c r="Z422" s="26">
        <f>SUM(Y400:Y421)</f>
        <v>30</v>
      </c>
      <c r="AA422" s="27">
        <f>V422/Z422</f>
        <v>1</v>
      </c>
      <c r="AB422" s="63"/>
      <c r="AC422" s="28" t="str">
        <f t="shared" si="960"/>
        <v/>
      </c>
      <c r="AD422" s="28"/>
      <c r="AE422" s="28" t="str">
        <f t="shared" si="961"/>
        <v/>
      </c>
      <c r="AF422" s="28"/>
      <c r="AG422" s="28" t="str">
        <f t="shared" si="962"/>
        <v/>
      </c>
      <c r="AH422" s="29"/>
      <c r="AI422" s="30"/>
      <c r="AJ422" s="28"/>
      <c r="AK422" s="28" t="str">
        <f t="shared" si="963"/>
        <v/>
      </c>
      <c r="AL422" s="28"/>
      <c r="AM422" s="28" t="str">
        <f t="shared" si="964"/>
        <v/>
      </c>
      <c r="AN422" s="28"/>
      <c r="AO422" s="28" t="str">
        <f t="shared" si="965"/>
        <v/>
      </c>
      <c r="AP422" s="29"/>
      <c r="AQ422" s="30"/>
      <c r="AR422" s="28"/>
      <c r="AS422" s="28" t="str">
        <f t="shared" si="966"/>
        <v/>
      </c>
      <c r="AT422" s="28"/>
      <c r="AU422" s="28" t="str">
        <f t="shared" si="967"/>
        <v/>
      </c>
      <c r="AV422" s="28"/>
      <c r="AW422" s="28" t="str">
        <f t="shared" si="968"/>
        <v/>
      </c>
      <c r="AX422" s="29"/>
      <c r="AY422" s="30"/>
      <c r="AZ422" s="28"/>
      <c r="BA422" s="28" t="str">
        <f t="shared" si="969"/>
        <v/>
      </c>
      <c r="BB422" s="28"/>
      <c r="BC422" s="28" t="str">
        <f t="shared" si="970"/>
        <v/>
      </c>
      <c r="BD422" s="28"/>
      <c r="BE422" s="28" t="str">
        <f t="shared" si="971"/>
        <v/>
      </c>
      <c r="BF422" s="29"/>
      <c r="BG422" s="30"/>
      <c r="BH422" s="26"/>
      <c r="BI422" s="28" t="str">
        <f t="shared" si="972"/>
        <v/>
      </c>
      <c r="BJ422" s="28"/>
      <c r="BK422" s="28" t="str">
        <f t="shared" si="973"/>
        <v/>
      </c>
      <c r="BL422" s="28"/>
      <c r="BM422" s="28" t="str">
        <f t="shared" si="974"/>
        <v/>
      </c>
      <c r="BN422" s="29"/>
      <c r="BO422" s="30"/>
      <c r="BP422" s="26"/>
      <c r="BQ422" s="28" t="str">
        <f t="shared" si="975"/>
        <v/>
      </c>
      <c r="BR422" s="28"/>
      <c r="BS422" s="28" t="str">
        <f t="shared" si="976"/>
        <v/>
      </c>
      <c r="BT422" s="28"/>
      <c r="BU422" s="28" t="str">
        <f t="shared" si="977"/>
        <v/>
      </c>
      <c r="BV422" s="29"/>
      <c r="BW422" s="30"/>
      <c r="BX422" s="31"/>
      <c r="BY422" s="28" t="str">
        <f t="shared" si="978"/>
        <v/>
      </c>
      <c r="BZ422" s="28"/>
      <c r="CA422" s="28" t="str">
        <f t="shared" si="979"/>
        <v/>
      </c>
      <c r="CB422" s="28"/>
      <c r="CC422" s="28" t="str">
        <f t="shared" si="980"/>
        <v/>
      </c>
      <c r="CD422" s="29"/>
      <c r="CE422" s="25"/>
      <c r="CF422" s="25"/>
      <c r="CG422" s="28" t="str">
        <f t="shared" si="981"/>
        <v/>
      </c>
      <c r="CH422" s="28"/>
      <c r="CI422" s="28" t="str">
        <f t="shared" si="982"/>
        <v/>
      </c>
      <c r="CJ422" s="28"/>
      <c r="CK422" s="28" t="str">
        <f t="shared" si="983"/>
        <v/>
      </c>
      <c r="CL422" s="29"/>
    </row>
    <row r="423" spans="1:90" s="238" customFormat="1" ht="27" customHeight="1" x14ac:dyDescent="0.25">
      <c r="A423" s="1"/>
      <c r="B423" s="2"/>
      <c r="C423" s="3" t="str">
        <f t="shared" ref="C423:C445" si="1012">J$422</f>
        <v>13 - LE DEVELOPPEMENT DURABLE</v>
      </c>
      <c r="D423" s="99" t="str">
        <f>J$423</f>
        <v>La sensibilisation</v>
      </c>
      <c r="E423" s="2"/>
      <c r="F423" s="2"/>
      <c r="G423" s="20"/>
      <c r="H423" s="87"/>
      <c r="I423" s="67" t="str">
        <f>IF(G423&lt;&gt;"",MAX(I$1:I422)+1,"")</f>
        <v/>
      </c>
      <c r="J423" s="71" t="s">
        <v>495</v>
      </c>
      <c r="K423" s="95"/>
      <c r="L423" s="319"/>
      <c r="M423" s="375"/>
      <c r="N423" s="89"/>
      <c r="O423" s="14"/>
      <c r="P423" s="357"/>
      <c r="Q423" s="64"/>
      <c r="R423" s="41"/>
      <c r="S423" s="61"/>
      <c r="T423" s="61"/>
      <c r="U423" s="61"/>
      <c r="V423" s="62"/>
      <c r="W423" s="61"/>
      <c r="X423" s="62"/>
      <c r="Y423" s="61"/>
      <c r="Z423" s="62"/>
      <c r="AA423" s="62"/>
      <c r="AB423" s="61"/>
      <c r="AC423" s="39" t="str">
        <f t="shared" si="960"/>
        <v/>
      </c>
      <c r="AD423" s="39"/>
      <c r="AE423" s="39" t="str">
        <f t="shared" si="961"/>
        <v/>
      </c>
      <c r="AF423" s="39"/>
      <c r="AG423" s="39" t="str">
        <f t="shared" si="962"/>
        <v/>
      </c>
      <c r="AH423" s="37"/>
      <c r="AI423" s="38"/>
      <c r="AJ423" s="39"/>
      <c r="AK423" s="39" t="str">
        <f t="shared" si="963"/>
        <v/>
      </c>
      <c r="AL423" s="39"/>
      <c r="AM423" s="39" t="str">
        <f t="shared" si="964"/>
        <v/>
      </c>
      <c r="AN423" s="39"/>
      <c r="AO423" s="39" t="str">
        <f t="shared" si="965"/>
        <v/>
      </c>
      <c r="AP423" s="37"/>
      <c r="AQ423" s="38"/>
      <c r="AR423" s="39"/>
      <c r="AS423" s="39" t="str">
        <f t="shared" si="966"/>
        <v/>
      </c>
      <c r="AT423" s="39"/>
      <c r="AU423" s="39" t="str">
        <f t="shared" si="967"/>
        <v/>
      </c>
      <c r="AV423" s="39"/>
      <c r="AW423" s="39" t="str">
        <f t="shared" si="968"/>
        <v/>
      </c>
      <c r="AX423" s="37"/>
      <c r="AY423" s="38"/>
      <c r="AZ423" s="39"/>
      <c r="BA423" s="39" t="str">
        <f t="shared" si="969"/>
        <v/>
      </c>
      <c r="BB423" s="39"/>
      <c r="BC423" s="39" t="str">
        <f t="shared" si="970"/>
        <v/>
      </c>
      <c r="BD423" s="39"/>
      <c r="BE423" s="39" t="str">
        <f t="shared" si="971"/>
        <v/>
      </c>
      <c r="BF423" s="37"/>
      <c r="BG423" s="38"/>
      <c r="BH423" s="34"/>
      <c r="BI423" s="39" t="str">
        <f t="shared" si="972"/>
        <v/>
      </c>
      <c r="BJ423" s="39"/>
      <c r="BK423" s="39" t="str">
        <f t="shared" si="973"/>
        <v/>
      </c>
      <c r="BL423" s="39"/>
      <c r="BM423" s="39" t="str">
        <f t="shared" si="974"/>
        <v/>
      </c>
      <c r="BN423" s="37"/>
      <c r="BO423" s="38"/>
      <c r="BP423" s="34"/>
      <c r="BQ423" s="39" t="str">
        <f t="shared" si="975"/>
        <v/>
      </c>
      <c r="BR423" s="39"/>
      <c r="BS423" s="39" t="str">
        <f t="shared" si="976"/>
        <v/>
      </c>
      <c r="BT423" s="39"/>
      <c r="BU423" s="39" t="str">
        <f t="shared" si="977"/>
        <v/>
      </c>
      <c r="BV423" s="37"/>
      <c r="BW423" s="38"/>
      <c r="BX423" s="40"/>
      <c r="BY423" s="39" t="str">
        <f t="shared" si="978"/>
        <v/>
      </c>
      <c r="BZ423" s="39"/>
      <c r="CA423" s="39" t="str">
        <f t="shared" si="979"/>
        <v/>
      </c>
      <c r="CB423" s="39"/>
      <c r="CC423" s="39" t="str">
        <f t="shared" si="980"/>
        <v/>
      </c>
      <c r="CD423" s="37"/>
      <c r="CE423" s="41"/>
      <c r="CF423" s="41"/>
      <c r="CG423" s="39" t="str">
        <f t="shared" si="981"/>
        <v/>
      </c>
      <c r="CH423" s="39"/>
      <c r="CI423" s="39" t="str">
        <f t="shared" si="982"/>
        <v/>
      </c>
      <c r="CJ423" s="39"/>
      <c r="CK423" s="39" t="str">
        <f t="shared" si="983"/>
        <v/>
      </c>
      <c r="CL423" s="37"/>
    </row>
    <row r="424" spans="1:90" ht="32.25" customHeight="1" x14ac:dyDescent="0.25">
      <c r="A424" s="1"/>
      <c r="B424" s="2" t="s">
        <v>36</v>
      </c>
      <c r="C424" s="3" t="str">
        <f t="shared" si="1012"/>
        <v>13 - LE DEVELOPPEMENT DURABLE</v>
      </c>
      <c r="D424" s="99" t="str">
        <f>J$423</f>
        <v>La sensibilisation</v>
      </c>
      <c r="E424" s="2"/>
      <c r="F424" s="2"/>
      <c r="G424" s="20">
        <f>IF(H424="Information et Communication",1,IF(H424="Savoir-faire Savoir-être",2,IF(H424="Confort et hygiène",3,IF(H424="Qualité de la prestation",5,IF(H424="Développement Durable",4)))))</f>
        <v>4</v>
      </c>
      <c r="H424" s="87" t="s">
        <v>65</v>
      </c>
      <c r="I424" s="23">
        <f>IF(G424&lt;&gt;"",MAX(I$1:I423)+1,"")</f>
        <v>344</v>
      </c>
      <c r="J424" s="242" t="s">
        <v>496</v>
      </c>
      <c r="K424" s="282">
        <v>1</v>
      </c>
      <c r="L424" s="244" t="s">
        <v>30</v>
      </c>
      <c r="M424" s="275"/>
      <c r="N424" s="283"/>
      <c r="O424" s="242" t="s">
        <v>497</v>
      </c>
      <c r="P424" s="348" t="s">
        <v>37</v>
      </c>
      <c r="Q424" s="90"/>
      <c r="R424" s="7"/>
      <c r="S424" s="26">
        <f t="shared" ref="S424:S425" si="1013">K424</f>
        <v>1</v>
      </c>
      <c r="T424" s="26">
        <f t="shared" ref="T424:T425" si="1014">IF(L424="OUI",1,IF(L424="NON",0,IF(L424="Non Mesuré","",0)))</f>
        <v>1</v>
      </c>
      <c r="U424" s="26">
        <f t="shared" ref="U424:U425" si="1015">IF(L424&lt;&gt;"Non Mesuré",S424*T424,"")</f>
        <v>1</v>
      </c>
      <c r="V424" s="26"/>
      <c r="W424" s="26">
        <f t="shared" ref="W424:W425" si="1016">IF(L424="Non Mesuré",S424,0)</f>
        <v>0</v>
      </c>
      <c r="X424" s="26"/>
      <c r="Y424" s="26">
        <f t="shared" ref="Y424:Y425" si="1017">S424-W424</f>
        <v>1</v>
      </c>
      <c r="Z424" s="62"/>
      <c r="AA424" s="60"/>
      <c r="AB424" s="86"/>
      <c r="AC424" s="28" t="str">
        <f t="shared" si="960"/>
        <v/>
      </c>
      <c r="AD424" s="28"/>
      <c r="AE424" s="28" t="str">
        <f t="shared" si="961"/>
        <v/>
      </c>
      <c r="AF424" s="28"/>
      <c r="AG424" s="28" t="str">
        <f t="shared" si="962"/>
        <v/>
      </c>
      <c r="AH424" s="29"/>
      <c r="AI424" s="30"/>
      <c r="AJ424" s="28"/>
      <c r="AK424" s="28" t="str">
        <f t="shared" si="963"/>
        <v/>
      </c>
      <c r="AL424" s="28"/>
      <c r="AM424" s="28" t="str">
        <f t="shared" si="964"/>
        <v/>
      </c>
      <c r="AN424" s="28"/>
      <c r="AO424" s="28" t="str">
        <f t="shared" si="965"/>
        <v/>
      </c>
      <c r="AP424" s="29"/>
      <c r="AQ424" s="30"/>
      <c r="AR424" s="28"/>
      <c r="AS424" s="28" t="str">
        <f t="shared" si="966"/>
        <v/>
      </c>
      <c r="AT424" s="28"/>
      <c r="AU424" s="28" t="str">
        <f t="shared" si="967"/>
        <v/>
      </c>
      <c r="AV424" s="28"/>
      <c r="AW424" s="28" t="str">
        <f t="shared" si="968"/>
        <v/>
      </c>
      <c r="AX424" s="29"/>
      <c r="AY424" s="30"/>
      <c r="AZ424" s="28"/>
      <c r="BA424" s="28">
        <f t="shared" si="969"/>
        <v>1</v>
      </c>
      <c r="BB424" s="28"/>
      <c r="BC424" s="28">
        <f t="shared" si="970"/>
        <v>0</v>
      </c>
      <c r="BD424" s="28"/>
      <c r="BE424" s="28">
        <f t="shared" si="971"/>
        <v>1</v>
      </c>
      <c r="BF424" s="29"/>
      <c r="BG424" s="30"/>
      <c r="BH424" s="26"/>
      <c r="BI424" s="28" t="str">
        <f t="shared" si="972"/>
        <v/>
      </c>
      <c r="BJ424" s="28"/>
      <c r="BK424" s="28" t="str">
        <f t="shared" si="973"/>
        <v/>
      </c>
      <c r="BL424" s="28"/>
      <c r="BM424" s="28" t="str">
        <f t="shared" si="974"/>
        <v/>
      </c>
      <c r="BN424" s="29"/>
      <c r="BO424" s="30"/>
      <c r="BP424" s="26"/>
      <c r="BQ424" s="28" t="str">
        <f t="shared" si="975"/>
        <v/>
      </c>
      <c r="BR424" s="28"/>
      <c r="BS424" s="28" t="str">
        <f t="shared" si="976"/>
        <v/>
      </c>
      <c r="BT424" s="28"/>
      <c r="BU424" s="28" t="str">
        <f t="shared" si="977"/>
        <v/>
      </c>
      <c r="BV424" s="29"/>
      <c r="BW424" s="30"/>
      <c r="BX424" s="31"/>
      <c r="BY424" s="28" t="str">
        <f t="shared" si="978"/>
        <v/>
      </c>
      <c r="BZ424" s="28"/>
      <c r="CA424" s="28" t="str">
        <f t="shared" si="979"/>
        <v/>
      </c>
      <c r="CB424" s="28"/>
      <c r="CC424" s="28" t="str">
        <f t="shared" si="980"/>
        <v/>
      </c>
      <c r="CD424" s="29"/>
      <c r="CE424" s="25"/>
      <c r="CF424" s="25"/>
      <c r="CG424" s="28" t="str">
        <f t="shared" si="981"/>
        <v/>
      </c>
      <c r="CH424" s="28"/>
      <c r="CI424" s="28" t="str">
        <f t="shared" si="982"/>
        <v/>
      </c>
      <c r="CJ424" s="28"/>
      <c r="CK424" s="28" t="str">
        <f t="shared" si="983"/>
        <v/>
      </c>
      <c r="CL424" s="29"/>
    </row>
    <row r="425" spans="1:90" ht="32.25" customHeight="1" x14ac:dyDescent="0.25">
      <c r="A425" s="1"/>
      <c r="B425" s="2" t="s">
        <v>36</v>
      </c>
      <c r="C425" s="3" t="str">
        <f t="shared" si="1012"/>
        <v>13 - LE DEVELOPPEMENT DURABLE</v>
      </c>
      <c r="D425" s="99" t="str">
        <f>J$423</f>
        <v>La sensibilisation</v>
      </c>
      <c r="E425" s="2"/>
      <c r="F425" s="2"/>
      <c r="G425" s="20">
        <f>IF(H425="Information et Communication",1,IF(H425="Savoir-faire Savoir-être",2,IF(H425="Confort et hygiène",3,IF(H425="Qualité de la prestation",5,IF(H425="Développement Durable",4)))))</f>
        <v>4</v>
      </c>
      <c r="H425" s="87" t="s">
        <v>65</v>
      </c>
      <c r="I425" s="23">
        <f>IF(G425&lt;&gt;"",MAX(I$1:I424)+1,"")</f>
        <v>345</v>
      </c>
      <c r="J425" s="247" t="s">
        <v>498</v>
      </c>
      <c r="K425" s="262">
        <v>1</v>
      </c>
      <c r="L425" s="249" t="s">
        <v>30</v>
      </c>
      <c r="M425" s="280"/>
      <c r="N425" s="284"/>
      <c r="O425" s="247" t="s">
        <v>497</v>
      </c>
      <c r="P425" s="348" t="s">
        <v>37</v>
      </c>
      <c r="Q425" s="90"/>
      <c r="R425" s="7"/>
      <c r="S425" s="26">
        <f t="shared" si="1013"/>
        <v>1</v>
      </c>
      <c r="T425" s="26">
        <f t="shared" si="1014"/>
        <v>1</v>
      </c>
      <c r="U425" s="26">
        <f t="shared" si="1015"/>
        <v>1</v>
      </c>
      <c r="V425" s="26"/>
      <c r="W425" s="26">
        <f t="shared" si="1016"/>
        <v>0</v>
      </c>
      <c r="X425" s="26"/>
      <c r="Y425" s="26">
        <f t="shared" si="1017"/>
        <v>1</v>
      </c>
      <c r="Z425" s="62"/>
      <c r="AA425" s="60"/>
      <c r="AB425" s="86"/>
      <c r="AC425" s="28" t="str">
        <f t="shared" si="960"/>
        <v/>
      </c>
      <c r="AD425" s="28"/>
      <c r="AE425" s="28" t="str">
        <f t="shared" si="961"/>
        <v/>
      </c>
      <c r="AF425" s="28"/>
      <c r="AG425" s="28" t="str">
        <f t="shared" si="962"/>
        <v/>
      </c>
      <c r="AH425" s="29"/>
      <c r="AI425" s="30"/>
      <c r="AJ425" s="28"/>
      <c r="AK425" s="28" t="str">
        <f t="shared" si="963"/>
        <v/>
      </c>
      <c r="AL425" s="28"/>
      <c r="AM425" s="28" t="str">
        <f t="shared" si="964"/>
        <v/>
      </c>
      <c r="AN425" s="28"/>
      <c r="AO425" s="28" t="str">
        <f t="shared" si="965"/>
        <v/>
      </c>
      <c r="AP425" s="29"/>
      <c r="AQ425" s="30"/>
      <c r="AR425" s="28"/>
      <c r="AS425" s="28" t="str">
        <f t="shared" si="966"/>
        <v/>
      </c>
      <c r="AT425" s="28"/>
      <c r="AU425" s="28" t="str">
        <f t="shared" si="967"/>
        <v/>
      </c>
      <c r="AV425" s="28"/>
      <c r="AW425" s="28" t="str">
        <f t="shared" si="968"/>
        <v/>
      </c>
      <c r="AX425" s="29"/>
      <c r="AY425" s="30"/>
      <c r="AZ425" s="28"/>
      <c r="BA425" s="28">
        <f t="shared" si="969"/>
        <v>1</v>
      </c>
      <c r="BB425" s="28"/>
      <c r="BC425" s="28">
        <f t="shared" si="970"/>
        <v>0</v>
      </c>
      <c r="BD425" s="28"/>
      <c r="BE425" s="28">
        <f t="shared" si="971"/>
        <v>1</v>
      </c>
      <c r="BF425" s="29"/>
      <c r="BG425" s="30"/>
      <c r="BH425" s="26"/>
      <c r="BI425" s="28" t="str">
        <f t="shared" si="972"/>
        <v/>
      </c>
      <c r="BJ425" s="28"/>
      <c r="BK425" s="28" t="str">
        <f t="shared" si="973"/>
        <v/>
      </c>
      <c r="BL425" s="28"/>
      <c r="BM425" s="28" t="str">
        <f t="shared" si="974"/>
        <v/>
      </c>
      <c r="BN425" s="29"/>
      <c r="BO425" s="30"/>
      <c r="BP425" s="26"/>
      <c r="BQ425" s="28" t="str">
        <f t="shared" si="975"/>
        <v/>
      </c>
      <c r="BR425" s="28"/>
      <c r="BS425" s="28" t="str">
        <f t="shared" si="976"/>
        <v/>
      </c>
      <c r="BT425" s="28"/>
      <c r="BU425" s="28" t="str">
        <f t="shared" si="977"/>
        <v/>
      </c>
      <c r="BV425" s="29"/>
      <c r="BW425" s="30"/>
      <c r="BX425" s="31"/>
      <c r="BY425" s="28" t="str">
        <f t="shared" si="978"/>
        <v/>
      </c>
      <c r="BZ425" s="28"/>
      <c r="CA425" s="28" t="str">
        <f t="shared" si="979"/>
        <v/>
      </c>
      <c r="CB425" s="28"/>
      <c r="CC425" s="28" t="str">
        <f t="shared" si="980"/>
        <v/>
      </c>
      <c r="CD425" s="29"/>
      <c r="CE425" s="25"/>
      <c r="CF425" s="25"/>
      <c r="CG425" s="28" t="str">
        <f t="shared" si="981"/>
        <v/>
      </c>
      <c r="CH425" s="28"/>
      <c r="CI425" s="28" t="str">
        <f t="shared" si="982"/>
        <v/>
      </c>
      <c r="CJ425" s="28"/>
      <c r="CK425" s="28" t="str">
        <f t="shared" si="983"/>
        <v/>
      </c>
      <c r="CL425" s="29"/>
    </row>
    <row r="426" spans="1:90" s="238" customFormat="1" ht="27" customHeight="1" x14ac:dyDescent="0.25">
      <c r="A426" s="1"/>
      <c r="B426" s="2"/>
      <c r="C426" s="3" t="str">
        <f t="shared" si="1012"/>
        <v>13 - LE DEVELOPPEMENT DURABLE</v>
      </c>
      <c r="D426" s="99" t="str">
        <f t="shared" ref="D426:D432" si="1018">J$426</f>
        <v>La prise en compte de l'environnement</v>
      </c>
      <c r="E426" s="2"/>
      <c r="F426" s="2"/>
      <c r="G426" s="20"/>
      <c r="H426" s="87"/>
      <c r="I426" s="67" t="str">
        <f>IF(G426&lt;&gt;"",MAX(I$1:I425)+1,"")</f>
        <v/>
      </c>
      <c r="J426" s="71" t="s">
        <v>499</v>
      </c>
      <c r="K426" s="95"/>
      <c r="L426" s="319"/>
      <c r="M426" s="375"/>
      <c r="N426" s="89"/>
      <c r="O426" s="14"/>
      <c r="P426" s="357"/>
      <c r="Q426" s="64"/>
      <c r="R426" s="41"/>
      <c r="S426" s="61"/>
      <c r="T426" s="61"/>
      <c r="U426" s="61"/>
      <c r="V426" s="62"/>
      <c r="W426" s="61"/>
      <c r="X426" s="62"/>
      <c r="Y426" s="61"/>
      <c r="Z426" s="62"/>
      <c r="AA426" s="62"/>
      <c r="AB426" s="61"/>
      <c r="AC426" s="39" t="str">
        <f t="shared" si="960"/>
        <v/>
      </c>
      <c r="AD426" s="39"/>
      <c r="AE426" s="39" t="str">
        <f t="shared" si="961"/>
        <v/>
      </c>
      <c r="AF426" s="39"/>
      <c r="AG426" s="39" t="str">
        <f t="shared" si="962"/>
        <v/>
      </c>
      <c r="AH426" s="37"/>
      <c r="AI426" s="38"/>
      <c r="AJ426" s="39"/>
      <c r="AK426" s="39" t="str">
        <f t="shared" si="963"/>
        <v/>
      </c>
      <c r="AL426" s="39"/>
      <c r="AM426" s="39" t="str">
        <f t="shared" si="964"/>
        <v/>
      </c>
      <c r="AN426" s="39"/>
      <c r="AO426" s="39" t="str">
        <f t="shared" si="965"/>
        <v/>
      </c>
      <c r="AP426" s="37"/>
      <c r="AQ426" s="38"/>
      <c r="AR426" s="39"/>
      <c r="AS426" s="39" t="str">
        <f t="shared" si="966"/>
        <v/>
      </c>
      <c r="AT426" s="39"/>
      <c r="AU426" s="39" t="str">
        <f t="shared" si="967"/>
        <v/>
      </c>
      <c r="AV426" s="39"/>
      <c r="AW426" s="39" t="str">
        <f t="shared" si="968"/>
        <v/>
      </c>
      <c r="AX426" s="37"/>
      <c r="AY426" s="38"/>
      <c r="AZ426" s="39"/>
      <c r="BA426" s="39" t="str">
        <f t="shared" si="969"/>
        <v/>
      </c>
      <c r="BB426" s="39"/>
      <c r="BC426" s="39" t="str">
        <f t="shared" si="970"/>
        <v/>
      </c>
      <c r="BD426" s="39"/>
      <c r="BE426" s="39" t="str">
        <f t="shared" si="971"/>
        <v/>
      </c>
      <c r="BF426" s="37"/>
      <c r="BG426" s="38"/>
      <c r="BH426" s="34"/>
      <c r="BI426" s="39" t="str">
        <f t="shared" si="972"/>
        <v/>
      </c>
      <c r="BJ426" s="39"/>
      <c r="BK426" s="39" t="str">
        <f t="shared" si="973"/>
        <v/>
      </c>
      <c r="BL426" s="39"/>
      <c r="BM426" s="39" t="str">
        <f t="shared" si="974"/>
        <v/>
      </c>
      <c r="BN426" s="37"/>
      <c r="BO426" s="38"/>
      <c r="BP426" s="34"/>
      <c r="BQ426" s="39" t="str">
        <f t="shared" si="975"/>
        <v/>
      </c>
      <c r="BR426" s="39"/>
      <c r="BS426" s="39" t="str">
        <f t="shared" si="976"/>
        <v/>
      </c>
      <c r="BT426" s="39"/>
      <c r="BU426" s="39" t="str">
        <f t="shared" si="977"/>
        <v/>
      </c>
      <c r="BV426" s="37"/>
      <c r="BW426" s="38"/>
      <c r="BX426" s="40"/>
      <c r="BY426" s="39" t="str">
        <f t="shared" si="978"/>
        <v/>
      </c>
      <c r="BZ426" s="39"/>
      <c r="CA426" s="39" t="str">
        <f t="shared" si="979"/>
        <v/>
      </c>
      <c r="CB426" s="39"/>
      <c r="CC426" s="39" t="str">
        <f t="shared" si="980"/>
        <v/>
      </c>
      <c r="CD426" s="37"/>
      <c r="CE426" s="41"/>
      <c r="CF426" s="41"/>
      <c r="CG426" s="39" t="str">
        <f t="shared" si="981"/>
        <v/>
      </c>
      <c r="CH426" s="39"/>
      <c r="CI426" s="39" t="str">
        <f t="shared" si="982"/>
        <v/>
      </c>
      <c r="CJ426" s="39"/>
      <c r="CK426" s="39" t="str">
        <f t="shared" si="983"/>
        <v/>
      </c>
      <c r="CL426" s="37"/>
    </row>
    <row r="427" spans="1:90" ht="45.75" customHeight="1" x14ac:dyDescent="0.25">
      <c r="A427" s="1"/>
      <c r="B427" s="2" t="s">
        <v>36</v>
      </c>
      <c r="C427" s="3" t="str">
        <f t="shared" si="1012"/>
        <v>13 - LE DEVELOPPEMENT DURABLE</v>
      </c>
      <c r="D427" s="99" t="str">
        <f t="shared" si="1018"/>
        <v>La prise en compte de l'environnement</v>
      </c>
      <c r="E427" s="2"/>
      <c r="F427" s="2"/>
      <c r="G427" s="20">
        <f t="shared" ref="G427:G432" si="1019">IF(H427="Information et Communication",1,IF(H427="Savoir-faire Savoir-être",2,IF(H427="Confort et hygiène",3,IF(H427="Qualité de la prestation",5,IF(H427="Développement Durable",4)))))</f>
        <v>4</v>
      </c>
      <c r="H427" s="87" t="s">
        <v>65</v>
      </c>
      <c r="I427" s="23">
        <f>IF(G427&lt;&gt;"",MAX(I$1:I426)+1,"")</f>
        <v>346</v>
      </c>
      <c r="J427" s="242" t="s">
        <v>500</v>
      </c>
      <c r="K427" s="282">
        <v>1</v>
      </c>
      <c r="L427" s="244" t="s">
        <v>30</v>
      </c>
      <c r="M427" s="275"/>
      <c r="N427" s="283"/>
      <c r="O427" s="306" t="s">
        <v>501</v>
      </c>
      <c r="P427" s="348" t="s">
        <v>37</v>
      </c>
      <c r="Q427" s="90"/>
      <c r="R427" s="7"/>
      <c r="S427" s="26">
        <f t="shared" ref="S427:S432" si="1020">K427</f>
        <v>1</v>
      </c>
      <c r="T427" s="26">
        <f t="shared" ref="T427:T432" si="1021">IF(L427="OUI",1,IF(L427="NON",0,IF(L427="Non Mesuré","",0)))</f>
        <v>1</v>
      </c>
      <c r="U427" s="26">
        <f t="shared" ref="U427:U432" si="1022">IF(L427&lt;&gt;"Non Mesuré",S427*T427,"")</f>
        <v>1</v>
      </c>
      <c r="V427" s="26"/>
      <c r="W427" s="26">
        <f t="shared" ref="W427:W432" si="1023">IF(L427="Non Mesuré",S427,0)</f>
        <v>0</v>
      </c>
      <c r="X427" s="26"/>
      <c r="Y427" s="26">
        <f t="shared" ref="Y427:Y432" si="1024">S427-W427</f>
        <v>1</v>
      </c>
      <c r="Z427" s="62"/>
      <c r="AA427" s="60"/>
      <c r="AB427" s="86"/>
      <c r="AC427" s="28" t="str">
        <f t="shared" si="960"/>
        <v/>
      </c>
      <c r="AD427" s="28"/>
      <c r="AE427" s="28" t="str">
        <f t="shared" si="961"/>
        <v/>
      </c>
      <c r="AF427" s="28"/>
      <c r="AG427" s="28" t="str">
        <f t="shared" si="962"/>
        <v/>
      </c>
      <c r="AH427" s="29"/>
      <c r="AI427" s="30"/>
      <c r="AJ427" s="28"/>
      <c r="AK427" s="28" t="str">
        <f t="shared" si="963"/>
        <v/>
      </c>
      <c r="AL427" s="28"/>
      <c r="AM427" s="28" t="str">
        <f t="shared" si="964"/>
        <v/>
      </c>
      <c r="AN427" s="28"/>
      <c r="AO427" s="28" t="str">
        <f t="shared" si="965"/>
        <v/>
      </c>
      <c r="AP427" s="29"/>
      <c r="AQ427" s="30"/>
      <c r="AR427" s="28"/>
      <c r="AS427" s="28" t="str">
        <f t="shared" si="966"/>
        <v/>
      </c>
      <c r="AT427" s="28"/>
      <c r="AU427" s="28" t="str">
        <f t="shared" si="967"/>
        <v/>
      </c>
      <c r="AV427" s="28"/>
      <c r="AW427" s="28" t="str">
        <f t="shared" si="968"/>
        <v/>
      </c>
      <c r="AX427" s="29"/>
      <c r="AY427" s="30"/>
      <c r="AZ427" s="28"/>
      <c r="BA427" s="28">
        <f t="shared" si="969"/>
        <v>1</v>
      </c>
      <c r="BB427" s="28"/>
      <c r="BC427" s="28">
        <f t="shared" si="970"/>
        <v>0</v>
      </c>
      <c r="BD427" s="28"/>
      <c r="BE427" s="28">
        <f t="shared" si="971"/>
        <v>1</v>
      </c>
      <c r="BF427" s="29"/>
      <c r="BG427" s="30"/>
      <c r="BH427" s="26"/>
      <c r="BI427" s="28" t="str">
        <f t="shared" si="972"/>
        <v/>
      </c>
      <c r="BJ427" s="28"/>
      <c r="BK427" s="28" t="str">
        <f t="shared" si="973"/>
        <v/>
      </c>
      <c r="BL427" s="28"/>
      <c r="BM427" s="28" t="str">
        <f t="shared" si="974"/>
        <v/>
      </c>
      <c r="BN427" s="29"/>
      <c r="BO427" s="30"/>
      <c r="BP427" s="26"/>
      <c r="BQ427" s="28" t="str">
        <f t="shared" si="975"/>
        <v/>
      </c>
      <c r="BR427" s="28"/>
      <c r="BS427" s="28" t="str">
        <f t="shared" si="976"/>
        <v/>
      </c>
      <c r="BT427" s="28"/>
      <c r="BU427" s="28" t="str">
        <f t="shared" si="977"/>
        <v/>
      </c>
      <c r="BV427" s="29"/>
      <c r="BW427" s="30"/>
      <c r="BX427" s="31"/>
      <c r="BY427" s="28" t="str">
        <f t="shared" si="978"/>
        <v/>
      </c>
      <c r="BZ427" s="28"/>
      <c r="CA427" s="28" t="str">
        <f t="shared" si="979"/>
        <v/>
      </c>
      <c r="CB427" s="28"/>
      <c r="CC427" s="28" t="str">
        <f t="shared" si="980"/>
        <v/>
      </c>
      <c r="CD427" s="29"/>
      <c r="CE427" s="25"/>
      <c r="CF427" s="25"/>
      <c r="CG427" s="28" t="str">
        <f t="shared" si="981"/>
        <v/>
      </c>
      <c r="CH427" s="28"/>
      <c r="CI427" s="28" t="str">
        <f t="shared" si="982"/>
        <v/>
      </c>
      <c r="CJ427" s="28"/>
      <c r="CK427" s="28" t="str">
        <f t="shared" si="983"/>
        <v/>
      </c>
      <c r="CL427" s="29"/>
    </row>
    <row r="428" spans="1:90" ht="30.75" customHeight="1" x14ac:dyDescent="0.25">
      <c r="A428" s="1"/>
      <c r="B428" s="2" t="s">
        <v>36</v>
      </c>
      <c r="C428" s="3" t="str">
        <f t="shared" si="1012"/>
        <v>13 - LE DEVELOPPEMENT DURABLE</v>
      </c>
      <c r="D428" s="99" t="str">
        <f t="shared" si="1018"/>
        <v>La prise en compte de l'environnement</v>
      </c>
      <c r="E428" s="2"/>
      <c r="F428" s="2"/>
      <c r="G428" s="20">
        <f t="shared" si="1019"/>
        <v>4</v>
      </c>
      <c r="H428" s="87" t="s">
        <v>65</v>
      </c>
      <c r="I428" s="23">
        <f>IF(G428&lt;&gt;"",MAX(I$1:I427)+1,"")</f>
        <v>347</v>
      </c>
      <c r="J428" s="252" t="s">
        <v>502</v>
      </c>
      <c r="K428" s="257">
        <v>1</v>
      </c>
      <c r="L428" s="254" t="s">
        <v>30</v>
      </c>
      <c r="M428" s="276"/>
      <c r="N428" s="288"/>
      <c r="O428" s="305" t="s">
        <v>503</v>
      </c>
      <c r="P428" s="356" t="s">
        <v>391</v>
      </c>
      <c r="Q428" s="90"/>
      <c r="R428" s="7"/>
      <c r="S428" s="26">
        <f t="shared" si="1020"/>
        <v>1</v>
      </c>
      <c r="T428" s="26">
        <f t="shared" si="1021"/>
        <v>1</v>
      </c>
      <c r="U428" s="26">
        <f t="shared" si="1022"/>
        <v>1</v>
      </c>
      <c r="V428" s="26"/>
      <c r="W428" s="26">
        <f t="shared" si="1023"/>
        <v>0</v>
      </c>
      <c r="X428" s="26"/>
      <c r="Y428" s="26">
        <f t="shared" si="1024"/>
        <v>1</v>
      </c>
      <c r="Z428" s="62"/>
      <c r="AA428" s="60"/>
      <c r="AB428" s="86"/>
      <c r="AC428" s="28" t="str">
        <f t="shared" si="960"/>
        <v/>
      </c>
      <c r="AD428" s="28"/>
      <c r="AE428" s="28" t="str">
        <f t="shared" si="961"/>
        <v/>
      </c>
      <c r="AF428" s="28"/>
      <c r="AG428" s="28" t="str">
        <f t="shared" si="962"/>
        <v/>
      </c>
      <c r="AH428" s="29"/>
      <c r="AI428" s="30"/>
      <c r="AJ428" s="28"/>
      <c r="AK428" s="28" t="str">
        <f t="shared" si="963"/>
        <v/>
      </c>
      <c r="AL428" s="28"/>
      <c r="AM428" s="28" t="str">
        <f t="shared" si="964"/>
        <v/>
      </c>
      <c r="AN428" s="28"/>
      <c r="AO428" s="28" t="str">
        <f t="shared" si="965"/>
        <v/>
      </c>
      <c r="AP428" s="29"/>
      <c r="AQ428" s="30"/>
      <c r="AR428" s="28"/>
      <c r="AS428" s="28" t="str">
        <f t="shared" si="966"/>
        <v/>
      </c>
      <c r="AT428" s="28"/>
      <c r="AU428" s="28" t="str">
        <f t="shared" si="967"/>
        <v/>
      </c>
      <c r="AV428" s="28"/>
      <c r="AW428" s="28" t="str">
        <f t="shared" si="968"/>
        <v/>
      </c>
      <c r="AX428" s="29"/>
      <c r="AY428" s="30"/>
      <c r="AZ428" s="28"/>
      <c r="BA428" s="28">
        <f t="shared" si="969"/>
        <v>1</v>
      </c>
      <c r="BB428" s="28"/>
      <c r="BC428" s="28">
        <f t="shared" si="970"/>
        <v>0</v>
      </c>
      <c r="BD428" s="28"/>
      <c r="BE428" s="28">
        <f t="shared" si="971"/>
        <v>1</v>
      </c>
      <c r="BF428" s="29"/>
      <c r="BG428" s="30"/>
      <c r="BH428" s="26"/>
      <c r="BI428" s="28" t="str">
        <f t="shared" si="972"/>
        <v/>
      </c>
      <c r="BJ428" s="28"/>
      <c r="BK428" s="28" t="str">
        <f t="shared" si="973"/>
        <v/>
      </c>
      <c r="BL428" s="28"/>
      <c r="BM428" s="28" t="str">
        <f t="shared" si="974"/>
        <v/>
      </c>
      <c r="BN428" s="29"/>
      <c r="BO428" s="30"/>
      <c r="BP428" s="26"/>
      <c r="BQ428" s="28" t="str">
        <f t="shared" si="975"/>
        <v/>
      </c>
      <c r="BR428" s="28"/>
      <c r="BS428" s="28" t="str">
        <f t="shared" si="976"/>
        <v/>
      </c>
      <c r="BT428" s="28"/>
      <c r="BU428" s="28" t="str">
        <f t="shared" si="977"/>
        <v/>
      </c>
      <c r="BV428" s="29"/>
      <c r="BW428" s="30"/>
      <c r="BX428" s="31"/>
      <c r="BY428" s="28" t="str">
        <f t="shared" si="978"/>
        <v/>
      </c>
      <c r="BZ428" s="28"/>
      <c r="CA428" s="28" t="str">
        <f t="shared" si="979"/>
        <v/>
      </c>
      <c r="CB428" s="28"/>
      <c r="CC428" s="28" t="str">
        <f t="shared" si="980"/>
        <v/>
      </c>
      <c r="CD428" s="29"/>
      <c r="CE428" s="25"/>
      <c r="CF428" s="25"/>
      <c r="CG428" s="28" t="str">
        <f t="shared" si="981"/>
        <v/>
      </c>
      <c r="CH428" s="28"/>
      <c r="CI428" s="28" t="str">
        <f t="shared" si="982"/>
        <v/>
      </c>
      <c r="CJ428" s="28"/>
      <c r="CK428" s="28" t="str">
        <f t="shared" si="983"/>
        <v/>
      </c>
      <c r="CL428" s="29"/>
    </row>
    <row r="429" spans="1:90" ht="39" customHeight="1" x14ac:dyDescent="0.25">
      <c r="A429" s="1"/>
      <c r="B429" s="2" t="s">
        <v>36</v>
      </c>
      <c r="C429" s="3" t="str">
        <f t="shared" si="1012"/>
        <v>13 - LE DEVELOPPEMENT DURABLE</v>
      </c>
      <c r="D429" s="99" t="str">
        <f t="shared" si="1018"/>
        <v>La prise en compte de l'environnement</v>
      </c>
      <c r="E429" s="2"/>
      <c r="F429" s="2"/>
      <c r="G429" s="20">
        <f t="shared" si="1019"/>
        <v>4</v>
      </c>
      <c r="H429" s="87" t="s">
        <v>65</v>
      </c>
      <c r="I429" s="23">
        <f>IF(G429&lt;&gt;"",MAX(I$1:I428)+1,"")</f>
        <v>348</v>
      </c>
      <c r="J429" s="252" t="s">
        <v>504</v>
      </c>
      <c r="K429" s="257">
        <v>1</v>
      </c>
      <c r="L429" s="254" t="s">
        <v>30</v>
      </c>
      <c r="M429" s="276"/>
      <c r="N429" s="288"/>
      <c r="O429" s="305" t="s">
        <v>698</v>
      </c>
      <c r="P429" s="348" t="s">
        <v>37</v>
      </c>
      <c r="Q429" s="90"/>
      <c r="R429" s="7"/>
      <c r="S429" s="26">
        <f t="shared" si="1020"/>
        <v>1</v>
      </c>
      <c r="T429" s="26">
        <f t="shared" si="1021"/>
        <v>1</v>
      </c>
      <c r="U429" s="26">
        <f t="shared" si="1022"/>
        <v>1</v>
      </c>
      <c r="V429" s="26"/>
      <c r="W429" s="26">
        <f t="shared" si="1023"/>
        <v>0</v>
      </c>
      <c r="X429" s="26"/>
      <c r="Y429" s="26">
        <f t="shared" si="1024"/>
        <v>1</v>
      </c>
      <c r="Z429" s="62"/>
      <c r="AA429" s="60"/>
      <c r="AB429" s="86"/>
      <c r="AC429" s="28" t="str">
        <f t="shared" si="960"/>
        <v/>
      </c>
      <c r="AD429" s="28"/>
      <c r="AE429" s="28" t="str">
        <f t="shared" si="961"/>
        <v/>
      </c>
      <c r="AF429" s="28"/>
      <c r="AG429" s="28" t="str">
        <f t="shared" si="962"/>
        <v/>
      </c>
      <c r="AH429" s="29"/>
      <c r="AI429" s="30"/>
      <c r="AJ429" s="28"/>
      <c r="AK429" s="28" t="str">
        <f t="shared" si="963"/>
        <v/>
      </c>
      <c r="AL429" s="28"/>
      <c r="AM429" s="28" t="str">
        <f t="shared" si="964"/>
        <v/>
      </c>
      <c r="AN429" s="28"/>
      <c r="AO429" s="28" t="str">
        <f t="shared" si="965"/>
        <v/>
      </c>
      <c r="AP429" s="29"/>
      <c r="AQ429" s="30"/>
      <c r="AR429" s="28"/>
      <c r="AS429" s="28" t="str">
        <f t="shared" si="966"/>
        <v/>
      </c>
      <c r="AT429" s="28"/>
      <c r="AU429" s="28" t="str">
        <f t="shared" si="967"/>
        <v/>
      </c>
      <c r="AV429" s="28"/>
      <c r="AW429" s="28" t="str">
        <f t="shared" si="968"/>
        <v/>
      </c>
      <c r="AX429" s="29"/>
      <c r="AY429" s="30"/>
      <c r="AZ429" s="28"/>
      <c r="BA429" s="28">
        <f t="shared" si="969"/>
        <v>1</v>
      </c>
      <c r="BB429" s="28"/>
      <c r="BC429" s="28">
        <f t="shared" si="970"/>
        <v>0</v>
      </c>
      <c r="BD429" s="28"/>
      <c r="BE429" s="28">
        <f t="shared" si="971"/>
        <v>1</v>
      </c>
      <c r="BF429" s="29"/>
      <c r="BG429" s="30"/>
      <c r="BH429" s="26"/>
      <c r="BI429" s="28" t="str">
        <f t="shared" si="972"/>
        <v/>
      </c>
      <c r="BJ429" s="28"/>
      <c r="BK429" s="28" t="str">
        <f t="shared" si="973"/>
        <v/>
      </c>
      <c r="BL429" s="28"/>
      <c r="BM429" s="28" t="str">
        <f t="shared" si="974"/>
        <v/>
      </c>
      <c r="BN429" s="29"/>
      <c r="BO429" s="30"/>
      <c r="BP429" s="26"/>
      <c r="BQ429" s="28" t="str">
        <f t="shared" si="975"/>
        <v/>
      </c>
      <c r="BR429" s="28"/>
      <c r="BS429" s="28" t="str">
        <f t="shared" si="976"/>
        <v/>
      </c>
      <c r="BT429" s="28"/>
      <c r="BU429" s="28" t="str">
        <f t="shared" si="977"/>
        <v/>
      </c>
      <c r="BV429" s="29"/>
      <c r="BW429" s="30"/>
      <c r="BX429" s="31"/>
      <c r="BY429" s="28" t="str">
        <f t="shared" si="978"/>
        <v/>
      </c>
      <c r="BZ429" s="28"/>
      <c r="CA429" s="28" t="str">
        <f t="shared" si="979"/>
        <v/>
      </c>
      <c r="CB429" s="28"/>
      <c r="CC429" s="28" t="str">
        <f t="shared" si="980"/>
        <v/>
      </c>
      <c r="CD429" s="29"/>
      <c r="CE429" s="25"/>
      <c r="CF429" s="25"/>
      <c r="CG429" s="28" t="str">
        <f t="shared" si="981"/>
        <v/>
      </c>
      <c r="CH429" s="28"/>
      <c r="CI429" s="28" t="str">
        <f t="shared" si="982"/>
        <v/>
      </c>
      <c r="CJ429" s="28"/>
      <c r="CK429" s="28" t="str">
        <f t="shared" si="983"/>
        <v/>
      </c>
      <c r="CL429" s="29"/>
    </row>
    <row r="430" spans="1:90" ht="42.75" customHeight="1" x14ac:dyDescent="0.25">
      <c r="A430" s="1"/>
      <c r="B430" s="2" t="s">
        <v>36</v>
      </c>
      <c r="C430" s="3" t="str">
        <f t="shared" si="1012"/>
        <v>13 - LE DEVELOPPEMENT DURABLE</v>
      </c>
      <c r="D430" s="99" t="str">
        <f t="shared" si="1018"/>
        <v>La prise en compte de l'environnement</v>
      </c>
      <c r="E430" s="2"/>
      <c r="F430" s="2"/>
      <c r="G430" s="20">
        <f t="shared" si="1019"/>
        <v>4</v>
      </c>
      <c r="H430" s="87" t="s">
        <v>65</v>
      </c>
      <c r="I430" s="23">
        <f>IF(G430&lt;&gt;"",MAX(I$1:I429)+1,"")</f>
        <v>349</v>
      </c>
      <c r="J430" s="252" t="s">
        <v>505</v>
      </c>
      <c r="K430" s="257">
        <v>1</v>
      </c>
      <c r="L430" s="254" t="s">
        <v>30</v>
      </c>
      <c r="M430" s="276"/>
      <c r="N430" s="288"/>
      <c r="O430" s="305" t="s">
        <v>750</v>
      </c>
      <c r="P430" s="348" t="s">
        <v>37</v>
      </c>
      <c r="Q430" s="90"/>
      <c r="R430" s="7"/>
      <c r="S430" s="26">
        <f t="shared" si="1020"/>
        <v>1</v>
      </c>
      <c r="T430" s="26">
        <f t="shared" si="1021"/>
        <v>1</v>
      </c>
      <c r="U430" s="26">
        <f t="shared" si="1022"/>
        <v>1</v>
      </c>
      <c r="V430" s="26"/>
      <c r="W430" s="26">
        <f t="shared" si="1023"/>
        <v>0</v>
      </c>
      <c r="X430" s="26"/>
      <c r="Y430" s="26">
        <f t="shared" si="1024"/>
        <v>1</v>
      </c>
      <c r="Z430" s="62"/>
      <c r="AA430" s="60"/>
      <c r="AB430" s="86"/>
      <c r="AC430" s="28" t="str">
        <f t="shared" si="960"/>
        <v/>
      </c>
      <c r="AD430" s="28"/>
      <c r="AE430" s="28" t="str">
        <f t="shared" si="961"/>
        <v/>
      </c>
      <c r="AF430" s="28"/>
      <c r="AG430" s="28" t="str">
        <f t="shared" si="962"/>
        <v/>
      </c>
      <c r="AH430" s="29"/>
      <c r="AI430" s="30"/>
      <c r="AJ430" s="28"/>
      <c r="AK430" s="28" t="str">
        <f t="shared" si="963"/>
        <v/>
      </c>
      <c r="AL430" s="28"/>
      <c r="AM430" s="28" t="str">
        <f t="shared" si="964"/>
        <v/>
      </c>
      <c r="AN430" s="28"/>
      <c r="AO430" s="28" t="str">
        <f t="shared" si="965"/>
        <v/>
      </c>
      <c r="AP430" s="29"/>
      <c r="AQ430" s="30"/>
      <c r="AR430" s="28"/>
      <c r="AS430" s="28" t="str">
        <f t="shared" si="966"/>
        <v/>
      </c>
      <c r="AT430" s="28"/>
      <c r="AU430" s="28" t="str">
        <f t="shared" si="967"/>
        <v/>
      </c>
      <c r="AV430" s="28"/>
      <c r="AW430" s="28" t="str">
        <f t="shared" si="968"/>
        <v/>
      </c>
      <c r="AX430" s="29"/>
      <c r="AY430" s="30"/>
      <c r="AZ430" s="28"/>
      <c r="BA430" s="28">
        <f t="shared" si="969"/>
        <v>1</v>
      </c>
      <c r="BB430" s="28"/>
      <c r="BC430" s="28">
        <f t="shared" si="970"/>
        <v>0</v>
      </c>
      <c r="BD430" s="28"/>
      <c r="BE430" s="28">
        <f t="shared" si="971"/>
        <v>1</v>
      </c>
      <c r="BF430" s="29"/>
      <c r="BG430" s="30"/>
      <c r="BH430" s="26"/>
      <c r="BI430" s="28" t="str">
        <f t="shared" si="972"/>
        <v/>
      </c>
      <c r="BJ430" s="28"/>
      <c r="BK430" s="28" t="str">
        <f t="shared" si="973"/>
        <v/>
      </c>
      <c r="BL430" s="28"/>
      <c r="BM430" s="28" t="str">
        <f t="shared" si="974"/>
        <v/>
      </c>
      <c r="BN430" s="29"/>
      <c r="BO430" s="30"/>
      <c r="BP430" s="26"/>
      <c r="BQ430" s="28" t="str">
        <f t="shared" si="975"/>
        <v/>
      </c>
      <c r="BR430" s="28"/>
      <c r="BS430" s="28" t="str">
        <f t="shared" si="976"/>
        <v/>
      </c>
      <c r="BT430" s="28"/>
      <c r="BU430" s="28" t="str">
        <f t="shared" si="977"/>
        <v/>
      </c>
      <c r="BV430" s="29"/>
      <c r="BW430" s="30"/>
      <c r="BX430" s="31"/>
      <c r="BY430" s="28" t="str">
        <f t="shared" si="978"/>
        <v/>
      </c>
      <c r="BZ430" s="28"/>
      <c r="CA430" s="28" t="str">
        <f t="shared" si="979"/>
        <v/>
      </c>
      <c r="CB430" s="28"/>
      <c r="CC430" s="28" t="str">
        <f t="shared" si="980"/>
        <v/>
      </c>
      <c r="CD430" s="29"/>
      <c r="CE430" s="25"/>
      <c r="CF430" s="25"/>
      <c r="CG430" s="28" t="str">
        <f t="shared" si="981"/>
        <v/>
      </c>
      <c r="CH430" s="28"/>
      <c r="CI430" s="28" t="str">
        <f t="shared" si="982"/>
        <v/>
      </c>
      <c r="CJ430" s="28"/>
      <c r="CK430" s="28" t="str">
        <f t="shared" si="983"/>
        <v/>
      </c>
      <c r="CL430" s="29"/>
    </row>
    <row r="431" spans="1:90" ht="40.5" customHeight="1" x14ac:dyDescent="0.25">
      <c r="A431" s="1"/>
      <c r="B431" s="2" t="s">
        <v>36</v>
      </c>
      <c r="C431" s="3" t="str">
        <f t="shared" si="1012"/>
        <v>13 - LE DEVELOPPEMENT DURABLE</v>
      </c>
      <c r="D431" s="99" t="str">
        <f t="shared" si="1018"/>
        <v>La prise en compte de l'environnement</v>
      </c>
      <c r="E431" s="2"/>
      <c r="F431" s="2"/>
      <c r="G431" s="20">
        <f t="shared" si="1019"/>
        <v>4</v>
      </c>
      <c r="H431" s="87" t="s">
        <v>65</v>
      </c>
      <c r="I431" s="23">
        <f>IF(G431&lt;&gt;"",MAX(I$1:I430)+1,"")</f>
        <v>350</v>
      </c>
      <c r="J431" s="252" t="s">
        <v>776</v>
      </c>
      <c r="K431" s="253">
        <v>1</v>
      </c>
      <c r="L431" s="254" t="s">
        <v>30</v>
      </c>
      <c r="M431" s="276"/>
      <c r="N431" s="288"/>
      <c r="O431" s="252" t="s">
        <v>506</v>
      </c>
      <c r="P431" s="348" t="s">
        <v>37</v>
      </c>
      <c r="Q431" s="90"/>
      <c r="R431" s="7"/>
      <c r="S431" s="26">
        <f t="shared" si="1020"/>
        <v>1</v>
      </c>
      <c r="T431" s="26">
        <f t="shared" si="1021"/>
        <v>1</v>
      </c>
      <c r="U431" s="26">
        <f t="shared" si="1022"/>
        <v>1</v>
      </c>
      <c r="V431" s="26"/>
      <c r="W431" s="26">
        <f t="shared" si="1023"/>
        <v>0</v>
      </c>
      <c r="X431" s="26"/>
      <c r="Y431" s="26">
        <f t="shared" si="1024"/>
        <v>1</v>
      </c>
      <c r="Z431" s="62"/>
      <c r="AA431" s="60"/>
      <c r="AB431" s="86"/>
      <c r="AC431" s="28" t="str">
        <f t="shared" si="960"/>
        <v/>
      </c>
      <c r="AD431" s="28"/>
      <c r="AE431" s="28" t="str">
        <f t="shared" si="961"/>
        <v/>
      </c>
      <c r="AF431" s="28"/>
      <c r="AG431" s="28" t="str">
        <f t="shared" si="962"/>
        <v/>
      </c>
      <c r="AH431" s="29"/>
      <c r="AI431" s="30"/>
      <c r="AJ431" s="28"/>
      <c r="AK431" s="28" t="str">
        <f t="shared" si="963"/>
        <v/>
      </c>
      <c r="AL431" s="28"/>
      <c r="AM431" s="28" t="str">
        <f t="shared" si="964"/>
        <v/>
      </c>
      <c r="AN431" s="28"/>
      <c r="AO431" s="28" t="str">
        <f t="shared" si="965"/>
        <v/>
      </c>
      <c r="AP431" s="29"/>
      <c r="AQ431" s="30"/>
      <c r="AR431" s="28"/>
      <c r="AS431" s="28" t="str">
        <f t="shared" si="966"/>
        <v/>
      </c>
      <c r="AT431" s="28"/>
      <c r="AU431" s="28" t="str">
        <f t="shared" si="967"/>
        <v/>
      </c>
      <c r="AV431" s="28"/>
      <c r="AW431" s="28" t="str">
        <f t="shared" si="968"/>
        <v/>
      </c>
      <c r="AX431" s="29"/>
      <c r="AY431" s="30"/>
      <c r="AZ431" s="28"/>
      <c r="BA431" s="28">
        <f t="shared" si="969"/>
        <v>1</v>
      </c>
      <c r="BB431" s="28"/>
      <c r="BC431" s="28">
        <f t="shared" si="970"/>
        <v>0</v>
      </c>
      <c r="BD431" s="28"/>
      <c r="BE431" s="28">
        <f t="shared" si="971"/>
        <v>1</v>
      </c>
      <c r="BF431" s="29"/>
      <c r="BG431" s="30"/>
      <c r="BH431" s="26"/>
      <c r="BI431" s="28" t="str">
        <f t="shared" si="972"/>
        <v/>
      </c>
      <c r="BJ431" s="28"/>
      <c r="BK431" s="28" t="str">
        <f t="shared" si="973"/>
        <v/>
      </c>
      <c r="BL431" s="28"/>
      <c r="BM431" s="28" t="str">
        <f t="shared" si="974"/>
        <v/>
      </c>
      <c r="BN431" s="29"/>
      <c r="BO431" s="30"/>
      <c r="BP431" s="26"/>
      <c r="BQ431" s="28" t="str">
        <f t="shared" si="975"/>
        <v/>
      </c>
      <c r="BR431" s="28"/>
      <c r="BS431" s="28" t="str">
        <f t="shared" si="976"/>
        <v/>
      </c>
      <c r="BT431" s="28"/>
      <c r="BU431" s="28" t="str">
        <f t="shared" si="977"/>
        <v/>
      </c>
      <c r="BV431" s="29"/>
      <c r="BW431" s="30"/>
      <c r="BX431" s="31"/>
      <c r="BY431" s="28" t="str">
        <f t="shared" si="978"/>
        <v/>
      </c>
      <c r="BZ431" s="28"/>
      <c r="CA431" s="28" t="str">
        <f t="shared" si="979"/>
        <v/>
      </c>
      <c r="CB431" s="28"/>
      <c r="CC431" s="28" t="str">
        <f t="shared" si="980"/>
        <v/>
      </c>
      <c r="CD431" s="29"/>
      <c r="CE431" s="25"/>
      <c r="CF431" s="25"/>
      <c r="CG431" s="28" t="str">
        <f t="shared" si="981"/>
        <v/>
      </c>
      <c r="CH431" s="28"/>
      <c r="CI431" s="28" t="str">
        <f t="shared" si="982"/>
        <v/>
      </c>
      <c r="CJ431" s="28"/>
      <c r="CK431" s="28" t="str">
        <f t="shared" si="983"/>
        <v/>
      </c>
      <c r="CL431" s="29"/>
    </row>
    <row r="432" spans="1:90" ht="71.25" customHeight="1" x14ac:dyDescent="0.25">
      <c r="A432" s="1"/>
      <c r="B432" s="2" t="s">
        <v>36</v>
      </c>
      <c r="C432" s="3" t="str">
        <f t="shared" si="1012"/>
        <v>13 - LE DEVELOPPEMENT DURABLE</v>
      </c>
      <c r="D432" s="99" t="str">
        <f t="shared" si="1018"/>
        <v>La prise en compte de l'environnement</v>
      </c>
      <c r="E432" s="2"/>
      <c r="F432" s="2"/>
      <c r="G432" s="20">
        <f t="shared" si="1019"/>
        <v>4</v>
      </c>
      <c r="H432" s="87" t="s">
        <v>65</v>
      </c>
      <c r="I432" s="23">
        <f>IF(G432&lt;&gt;"",MAX(I$1:I431)+1,"")</f>
        <v>351</v>
      </c>
      <c r="J432" s="247" t="s">
        <v>507</v>
      </c>
      <c r="K432" s="248">
        <v>1</v>
      </c>
      <c r="L432" s="249" t="s">
        <v>30</v>
      </c>
      <c r="M432" s="280"/>
      <c r="N432" s="284"/>
      <c r="O432" s="359" t="s">
        <v>508</v>
      </c>
      <c r="P432" s="348" t="s">
        <v>37</v>
      </c>
      <c r="Q432" s="90"/>
      <c r="R432" s="7"/>
      <c r="S432" s="26">
        <f t="shared" si="1020"/>
        <v>1</v>
      </c>
      <c r="T432" s="26">
        <f t="shared" si="1021"/>
        <v>1</v>
      </c>
      <c r="U432" s="26">
        <f t="shared" si="1022"/>
        <v>1</v>
      </c>
      <c r="V432" s="26"/>
      <c r="W432" s="26">
        <f t="shared" si="1023"/>
        <v>0</v>
      </c>
      <c r="X432" s="26"/>
      <c r="Y432" s="26">
        <f t="shared" si="1024"/>
        <v>1</v>
      </c>
      <c r="Z432" s="62"/>
      <c r="AA432" s="60"/>
      <c r="AB432" s="86"/>
      <c r="AC432" s="28" t="str">
        <f t="shared" si="960"/>
        <v/>
      </c>
      <c r="AD432" s="28"/>
      <c r="AE432" s="28" t="str">
        <f t="shared" si="961"/>
        <v/>
      </c>
      <c r="AF432" s="28"/>
      <c r="AG432" s="28" t="str">
        <f t="shared" si="962"/>
        <v/>
      </c>
      <c r="AH432" s="29"/>
      <c r="AI432" s="30"/>
      <c r="AJ432" s="28"/>
      <c r="AK432" s="28" t="str">
        <f t="shared" si="963"/>
        <v/>
      </c>
      <c r="AL432" s="28"/>
      <c r="AM432" s="28" t="str">
        <f t="shared" si="964"/>
        <v/>
      </c>
      <c r="AN432" s="28"/>
      <c r="AO432" s="28" t="str">
        <f t="shared" si="965"/>
        <v/>
      </c>
      <c r="AP432" s="29"/>
      <c r="AQ432" s="30"/>
      <c r="AR432" s="28"/>
      <c r="AS432" s="28" t="str">
        <f t="shared" si="966"/>
        <v/>
      </c>
      <c r="AT432" s="28"/>
      <c r="AU432" s="28" t="str">
        <f t="shared" si="967"/>
        <v/>
      </c>
      <c r="AV432" s="28"/>
      <c r="AW432" s="28" t="str">
        <f t="shared" si="968"/>
        <v/>
      </c>
      <c r="AX432" s="29"/>
      <c r="AY432" s="30"/>
      <c r="AZ432" s="28"/>
      <c r="BA432" s="28">
        <f t="shared" si="969"/>
        <v>1</v>
      </c>
      <c r="BB432" s="28"/>
      <c r="BC432" s="28">
        <f t="shared" si="970"/>
        <v>0</v>
      </c>
      <c r="BD432" s="28"/>
      <c r="BE432" s="28">
        <f t="shared" si="971"/>
        <v>1</v>
      </c>
      <c r="BF432" s="29"/>
      <c r="BG432" s="30"/>
      <c r="BH432" s="26"/>
      <c r="BI432" s="28" t="str">
        <f t="shared" si="972"/>
        <v/>
      </c>
      <c r="BJ432" s="28"/>
      <c r="BK432" s="28" t="str">
        <f t="shared" si="973"/>
        <v/>
      </c>
      <c r="BL432" s="28"/>
      <c r="BM432" s="28" t="str">
        <f t="shared" si="974"/>
        <v/>
      </c>
      <c r="BN432" s="29"/>
      <c r="BO432" s="30"/>
      <c r="BP432" s="26"/>
      <c r="BQ432" s="28" t="str">
        <f t="shared" si="975"/>
        <v/>
      </c>
      <c r="BR432" s="28"/>
      <c r="BS432" s="28" t="str">
        <f t="shared" si="976"/>
        <v/>
      </c>
      <c r="BT432" s="28"/>
      <c r="BU432" s="28" t="str">
        <f t="shared" si="977"/>
        <v/>
      </c>
      <c r="BV432" s="29"/>
      <c r="BW432" s="30"/>
      <c r="BX432" s="31"/>
      <c r="BY432" s="28" t="str">
        <f t="shared" si="978"/>
        <v/>
      </c>
      <c r="BZ432" s="28"/>
      <c r="CA432" s="28" t="str">
        <f t="shared" si="979"/>
        <v/>
      </c>
      <c r="CB432" s="28"/>
      <c r="CC432" s="28" t="str">
        <f t="shared" si="980"/>
        <v/>
      </c>
      <c r="CD432" s="29"/>
      <c r="CE432" s="25"/>
      <c r="CF432" s="25"/>
      <c r="CG432" s="28" t="str">
        <f t="shared" si="981"/>
        <v/>
      </c>
      <c r="CH432" s="28"/>
      <c r="CI432" s="28" t="str">
        <f t="shared" si="982"/>
        <v/>
      </c>
      <c r="CJ432" s="28"/>
      <c r="CK432" s="28" t="str">
        <f t="shared" si="983"/>
        <v/>
      </c>
      <c r="CL432" s="29"/>
    </row>
    <row r="433" spans="1:90" s="238" customFormat="1" ht="27" customHeight="1" x14ac:dyDescent="0.25">
      <c r="A433" s="1"/>
      <c r="B433" s="2"/>
      <c r="C433" s="3" t="str">
        <f t="shared" si="1012"/>
        <v>13 - LE DEVELOPPEMENT DURABLE</v>
      </c>
      <c r="D433" s="99" t="str">
        <f>J$433</f>
        <v>Les aspects sociaux</v>
      </c>
      <c r="E433" s="2"/>
      <c r="F433" s="2"/>
      <c r="G433" s="20"/>
      <c r="H433" s="87"/>
      <c r="I433" s="67" t="str">
        <f>IF(G433&lt;&gt;"",MAX(I$1:I432)+1,"")</f>
        <v/>
      </c>
      <c r="J433" s="71" t="s">
        <v>509</v>
      </c>
      <c r="K433" s="91"/>
      <c r="L433" s="319"/>
      <c r="M433" s="375"/>
      <c r="N433" s="89"/>
      <c r="O433" s="65"/>
      <c r="P433" s="357"/>
      <c r="Q433" s="64"/>
      <c r="R433" s="41"/>
      <c r="S433" s="61"/>
      <c r="T433" s="61"/>
      <c r="U433" s="61"/>
      <c r="V433" s="62"/>
      <c r="W433" s="61"/>
      <c r="X433" s="62"/>
      <c r="Y433" s="61"/>
      <c r="Z433" s="62"/>
      <c r="AA433" s="62"/>
      <c r="AB433" s="61"/>
      <c r="AC433" s="39" t="str">
        <f t="shared" si="960"/>
        <v/>
      </c>
      <c r="AD433" s="39"/>
      <c r="AE433" s="39" t="str">
        <f t="shared" si="961"/>
        <v/>
      </c>
      <c r="AF433" s="39"/>
      <c r="AG433" s="39" t="str">
        <f t="shared" si="962"/>
        <v/>
      </c>
      <c r="AH433" s="37"/>
      <c r="AI433" s="38"/>
      <c r="AJ433" s="39"/>
      <c r="AK433" s="39" t="str">
        <f t="shared" si="963"/>
        <v/>
      </c>
      <c r="AL433" s="39"/>
      <c r="AM433" s="39" t="str">
        <f t="shared" si="964"/>
        <v/>
      </c>
      <c r="AN433" s="39"/>
      <c r="AO433" s="39" t="str">
        <f t="shared" si="965"/>
        <v/>
      </c>
      <c r="AP433" s="37"/>
      <c r="AQ433" s="38"/>
      <c r="AR433" s="39"/>
      <c r="AS433" s="39" t="str">
        <f t="shared" si="966"/>
        <v/>
      </c>
      <c r="AT433" s="39"/>
      <c r="AU433" s="39" t="str">
        <f t="shared" si="967"/>
        <v/>
      </c>
      <c r="AV433" s="39"/>
      <c r="AW433" s="39" t="str">
        <f t="shared" si="968"/>
        <v/>
      </c>
      <c r="AX433" s="37"/>
      <c r="AY433" s="38"/>
      <c r="AZ433" s="39"/>
      <c r="BA433" s="39" t="str">
        <f t="shared" si="969"/>
        <v/>
      </c>
      <c r="BB433" s="39"/>
      <c r="BC433" s="39" t="str">
        <f t="shared" si="970"/>
        <v/>
      </c>
      <c r="BD433" s="39"/>
      <c r="BE433" s="39" t="str">
        <f t="shared" si="971"/>
        <v/>
      </c>
      <c r="BF433" s="37"/>
      <c r="BG433" s="38"/>
      <c r="BH433" s="34"/>
      <c r="BI433" s="39" t="str">
        <f t="shared" si="972"/>
        <v/>
      </c>
      <c r="BJ433" s="39"/>
      <c r="BK433" s="39" t="str">
        <f t="shared" si="973"/>
        <v/>
      </c>
      <c r="BL433" s="39"/>
      <c r="BM433" s="39" t="str">
        <f t="shared" si="974"/>
        <v/>
      </c>
      <c r="BN433" s="37"/>
      <c r="BO433" s="38"/>
      <c r="BP433" s="34"/>
      <c r="BQ433" s="39" t="str">
        <f t="shared" si="975"/>
        <v/>
      </c>
      <c r="BR433" s="39"/>
      <c r="BS433" s="39" t="str">
        <f t="shared" si="976"/>
        <v/>
      </c>
      <c r="BT433" s="39"/>
      <c r="BU433" s="39" t="str">
        <f t="shared" si="977"/>
        <v/>
      </c>
      <c r="BV433" s="37"/>
      <c r="BW433" s="38"/>
      <c r="BX433" s="40"/>
      <c r="BY433" s="39" t="str">
        <f t="shared" si="978"/>
        <v/>
      </c>
      <c r="BZ433" s="39"/>
      <c r="CA433" s="39" t="str">
        <f t="shared" si="979"/>
        <v/>
      </c>
      <c r="CB433" s="39"/>
      <c r="CC433" s="39" t="str">
        <f t="shared" si="980"/>
        <v/>
      </c>
      <c r="CD433" s="37"/>
      <c r="CE433" s="41"/>
      <c r="CF433" s="41"/>
      <c r="CG433" s="39" t="str">
        <f t="shared" si="981"/>
        <v/>
      </c>
      <c r="CH433" s="39"/>
      <c r="CI433" s="39" t="str">
        <f t="shared" si="982"/>
        <v/>
      </c>
      <c r="CJ433" s="39"/>
      <c r="CK433" s="39" t="str">
        <f t="shared" si="983"/>
        <v/>
      </c>
      <c r="CL433" s="37"/>
    </row>
    <row r="434" spans="1:90" ht="31.5" customHeight="1" x14ac:dyDescent="0.25">
      <c r="A434" s="1"/>
      <c r="B434" s="2" t="s">
        <v>36</v>
      </c>
      <c r="C434" s="3" t="str">
        <f t="shared" si="1012"/>
        <v>13 - LE DEVELOPPEMENT DURABLE</v>
      </c>
      <c r="D434" s="99" t="str">
        <f>J$433</f>
        <v>Les aspects sociaux</v>
      </c>
      <c r="E434" s="2"/>
      <c r="F434" s="2"/>
      <c r="G434" s="20">
        <f>IF(H434="Information et Communication",1,IF(H434="Savoir-faire Savoir-être",2,IF(H434="Confort et hygiène",3,IF(H434="Qualité de la prestation",5,IF(H434="Développement Durable",4)))))</f>
        <v>4</v>
      </c>
      <c r="H434" s="87" t="s">
        <v>65</v>
      </c>
      <c r="I434" s="23">
        <f>IF(G434&lt;&gt;"",MAX(I$1:I433)+1,"")</f>
        <v>352</v>
      </c>
      <c r="J434" s="233" t="s">
        <v>510</v>
      </c>
      <c r="K434" s="300">
        <v>1</v>
      </c>
      <c r="L434" s="270" t="s">
        <v>30</v>
      </c>
      <c r="M434" s="407"/>
      <c r="N434" s="289"/>
      <c r="O434" s="233" t="s">
        <v>511</v>
      </c>
      <c r="P434" s="360" t="s">
        <v>32</v>
      </c>
      <c r="Q434" s="90"/>
      <c r="R434" s="7"/>
      <c r="S434" s="26">
        <f>K434</f>
        <v>1</v>
      </c>
      <c r="T434" s="26">
        <f>IF(L434="OUI",1,IF(L434="NON",0,IF(L434="Non Mesuré","",0)))</f>
        <v>1</v>
      </c>
      <c r="U434" s="26">
        <f>IF(L434&lt;&gt;"Non Mesuré",S434*T434,"")</f>
        <v>1</v>
      </c>
      <c r="V434" s="26"/>
      <c r="W434" s="26">
        <f>IF(L434="Non Mesuré",S434,0)</f>
        <v>0</v>
      </c>
      <c r="X434" s="26"/>
      <c r="Y434" s="26">
        <f>S434-W434</f>
        <v>1</v>
      </c>
      <c r="Z434" s="62"/>
      <c r="AA434" s="60"/>
      <c r="AB434" s="86"/>
      <c r="AC434" s="28" t="str">
        <f t="shared" si="960"/>
        <v/>
      </c>
      <c r="AD434" s="28"/>
      <c r="AE434" s="28" t="str">
        <f t="shared" si="961"/>
        <v/>
      </c>
      <c r="AF434" s="28"/>
      <c r="AG434" s="28" t="str">
        <f t="shared" si="962"/>
        <v/>
      </c>
      <c r="AH434" s="29"/>
      <c r="AI434" s="30"/>
      <c r="AJ434" s="28"/>
      <c r="AK434" s="28" t="str">
        <f t="shared" si="963"/>
        <v/>
      </c>
      <c r="AL434" s="28"/>
      <c r="AM434" s="28" t="str">
        <f t="shared" si="964"/>
        <v/>
      </c>
      <c r="AN434" s="28"/>
      <c r="AO434" s="28" t="str">
        <f t="shared" si="965"/>
        <v/>
      </c>
      <c r="AP434" s="29"/>
      <c r="AQ434" s="30"/>
      <c r="AR434" s="28"/>
      <c r="AS434" s="28" t="str">
        <f t="shared" si="966"/>
        <v/>
      </c>
      <c r="AT434" s="28"/>
      <c r="AU434" s="28" t="str">
        <f t="shared" si="967"/>
        <v/>
      </c>
      <c r="AV434" s="28"/>
      <c r="AW434" s="28" t="str">
        <f t="shared" si="968"/>
        <v/>
      </c>
      <c r="AX434" s="29"/>
      <c r="AY434" s="30"/>
      <c r="AZ434" s="28"/>
      <c r="BA434" s="28">
        <f t="shared" si="969"/>
        <v>1</v>
      </c>
      <c r="BB434" s="28"/>
      <c r="BC434" s="28">
        <f t="shared" si="970"/>
        <v>0</v>
      </c>
      <c r="BD434" s="28"/>
      <c r="BE434" s="28">
        <f t="shared" si="971"/>
        <v>1</v>
      </c>
      <c r="BF434" s="29"/>
      <c r="BG434" s="30"/>
      <c r="BH434" s="26"/>
      <c r="BI434" s="28" t="str">
        <f t="shared" si="972"/>
        <v/>
      </c>
      <c r="BJ434" s="28"/>
      <c r="BK434" s="28" t="str">
        <f t="shared" si="973"/>
        <v/>
      </c>
      <c r="BL434" s="28"/>
      <c r="BM434" s="28" t="str">
        <f t="shared" si="974"/>
        <v/>
      </c>
      <c r="BN434" s="29"/>
      <c r="BO434" s="30"/>
      <c r="BP434" s="26"/>
      <c r="BQ434" s="28" t="str">
        <f t="shared" si="975"/>
        <v/>
      </c>
      <c r="BR434" s="28"/>
      <c r="BS434" s="28" t="str">
        <f t="shared" si="976"/>
        <v/>
      </c>
      <c r="BT434" s="28"/>
      <c r="BU434" s="28" t="str">
        <f t="shared" si="977"/>
        <v/>
      </c>
      <c r="BV434" s="29"/>
      <c r="BW434" s="30"/>
      <c r="BX434" s="31"/>
      <c r="BY434" s="28" t="str">
        <f t="shared" si="978"/>
        <v/>
      </c>
      <c r="BZ434" s="28"/>
      <c r="CA434" s="28" t="str">
        <f t="shared" si="979"/>
        <v/>
      </c>
      <c r="CB434" s="28"/>
      <c r="CC434" s="28" t="str">
        <f t="shared" si="980"/>
        <v/>
      </c>
      <c r="CD434" s="29"/>
      <c r="CE434" s="25"/>
      <c r="CF434" s="25"/>
      <c r="CG434" s="28" t="str">
        <f t="shared" si="981"/>
        <v/>
      </c>
      <c r="CH434" s="28"/>
      <c r="CI434" s="28" t="str">
        <f t="shared" si="982"/>
        <v/>
      </c>
      <c r="CJ434" s="28"/>
      <c r="CK434" s="28" t="str">
        <f t="shared" si="983"/>
        <v/>
      </c>
      <c r="CL434" s="29"/>
    </row>
    <row r="435" spans="1:90" s="238" customFormat="1" ht="27" customHeight="1" x14ac:dyDescent="0.25">
      <c r="A435" s="1"/>
      <c r="B435" s="2"/>
      <c r="C435" s="3" t="str">
        <f t="shared" si="1012"/>
        <v>13 - LE DEVELOPPEMENT DURABLE</v>
      </c>
      <c r="D435" s="99" t="str">
        <f t="shared" ref="D435:D445" si="1025">J$435</f>
        <v>La valorisation de la région</v>
      </c>
      <c r="E435" s="2"/>
      <c r="F435" s="2"/>
      <c r="G435" s="20"/>
      <c r="H435" s="87"/>
      <c r="I435" s="67" t="str">
        <f>IF(G435&lt;&gt;"",MAX(I$1:I434)+1,"")</f>
        <v/>
      </c>
      <c r="J435" s="71" t="s">
        <v>512</v>
      </c>
      <c r="K435" s="91"/>
      <c r="L435" s="319"/>
      <c r="M435" s="375"/>
      <c r="N435" s="89"/>
      <c r="O435" s="14"/>
      <c r="P435" s="357"/>
      <c r="Q435" s="64"/>
      <c r="R435" s="41"/>
      <c r="S435" s="61"/>
      <c r="T435" s="61"/>
      <c r="U435" s="61"/>
      <c r="V435" s="62"/>
      <c r="W435" s="61"/>
      <c r="X435" s="62"/>
      <c r="Y435" s="61"/>
      <c r="Z435" s="62"/>
      <c r="AA435" s="62"/>
      <c r="AB435" s="61"/>
      <c r="AC435" s="39" t="str">
        <f t="shared" si="960"/>
        <v/>
      </c>
      <c r="AD435" s="39"/>
      <c r="AE435" s="39" t="str">
        <f t="shared" si="961"/>
        <v/>
      </c>
      <c r="AF435" s="39"/>
      <c r="AG435" s="39" t="str">
        <f t="shared" si="962"/>
        <v/>
      </c>
      <c r="AH435" s="37"/>
      <c r="AI435" s="38"/>
      <c r="AJ435" s="39"/>
      <c r="AK435" s="39" t="str">
        <f t="shared" si="963"/>
        <v/>
      </c>
      <c r="AL435" s="39"/>
      <c r="AM435" s="39" t="str">
        <f t="shared" si="964"/>
        <v/>
      </c>
      <c r="AN435" s="39"/>
      <c r="AO435" s="39" t="str">
        <f t="shared" si="965"/>
        <v/>
      </c>
      <c r="AP435" s="37"/>
      <c r="AQ435" s="38"/>
      <c r="AR435" s="39"/>
      <c r="AS435" s="39" t="str">
        <f t="shared" si="966"/>
        <v/>
      </c>
      <c r="AT435" s="39"/>
      <c r="AU435" s="39" t="str">
        <f t="shared" si="967"/>
        <v/>
      </c>
      <c r="AV435" s="39"/>
      <c r="AW435" s="39" t="str">
        <f t="shared" si="968"/>
        <v/>
      </c>
      <c r="AX435" s="37"/>
      <c r="AY435" s="38"/>
      <c r="AZ435" s="39"/>
      <c r="BA435" s="39" t="str">
        <f t="shared" si="969"/>
        <v/>
      </c>
      <c r="BB435" s="39"/>
      <c r="BC435" s="39" t="str">
        <f t="shared" si="970"/>
        <v/>
      </c>
      <c r="BD435" s="39"/>
      <c r="BE435" s="39" t="str">
        <f t="shared" si="971"/>
        <v/>
      </c>
      <c r="BF435" s="37"/>
      <c r="BG435" s="38"/>
      <c r="BH435" s="34"/>
      <c r="BI435" s="39" t="str">
        <f t="shared" si="972"/>
        <v/>
      </c>
      <c r="BJ435" s="39"/>
      <c r="BK435" s="39" t="str">
        <f t="shared" si="973"/>
        <v/>
      </c>
      <c r="BL435" s="39"/>
      <c r="BM435" s="39" t="str">
        <f t="shared" si="974"/>
        <v/>
      </c>
      <c r="BN435" s="37"/>
      <c r="BO435" s="38"/>
      <c r="BP435" s="34"/>
      <c r="BQ435" s="39" t="str">
        <f t="shared" si="975"/>
        <v/>
      </c>
      <c r="BR435" s="39"/>
      <c r="BS435" s="39" t="str">
        <f t="shared" si="976"/>
        <v/>
      </c>
      <c r="BT435" s="39"/>
      <c r="BU435" s="39" t="str">
        <f t="shared" si="977"/>
        <v/>
      </c>
      <c r="BV435" s="37"/>
      <c r="BW435" s="38"/>
      <c r="BX435" s="40"/>
      <c r="BY435" s="39" t="str">
        <f t="shared" si="978"/>
        <v/>
      </c>
      <c r="BZ435" s="39"/>
      <c r="CA435" s="39" t="str">
        <f t="shared" si="979"/>
        <v/>
      </c>
      <c r="CB435" s="39"/>
      <c r="CC435" s="39" t="str">
        <f t="shared" si="980"/>
        <v/>
      </c>
      <c r="CD435" s="37"/>
      <c r="CE435" s="41"/>
      <c r="CF435" s="41"/>
      <c r="CG435" s="39" t="str">
        <f t="shared" si="981"/>
        <v/>
      </c>
      <c r="CH435" s="39"/>
      <c r="CI435" s="39" t="str">
        <f t="shared" si="982"/>
        <v/>
      </c>
      <c r="CJ435" s="39"/>
      <c r="CK435" s="39" t="str">
        <f t="shared" si="983"/>
        <v/>
      </c>
      <c r="CL435" s="37"/>
    </row>
    <row r="436" spans="1:90" ht="54.75" customHeight="1" x14ac:dyDescent="0.25">
      <c r="A436" s="1"/>
      <c r="B436" s="2" t="s">
        <v>36</v>
      </c>
      <c r="C436" s="3" t="str">
        <f t="shared" si="1012"/>
        <v>13 - LE DEVELOPPEMENT DURABLE</v>
      </c>
      <c r="D436" s="99" t="str">
        <f t="shared" si="1025"/>
        <v>La valorisation de la région</v>
      </c>
      <c r="E436" s="2"/>
      <c r="F436" s="2"/>
      <c r="G436" s="20">
        <f t="shared" ref="G436:G445" si="1026">IF(H436="Information et Communication",1,IF(H436="Savoir-faire Savoir-être",2,IF(H436="Confort et hygiène",3,IF(H436="Qualité de la prestation",5,IF(H436="Développement Durable",4)))))</f>
        <v>4</v>
      </c>
      <c r="H436" s="87" t="s">
        <v>65</v>
      </c>
      <c r="I436" s="23">
        <f>IF(G436&lt;&gt;"",MAX(I$1:I435)+1,"")</f>
        <v>353</v>
      </c>
      <c r="J436" s="242" t="s">
        <v>513</v>
      </c>
      <c r="K436" s="282">
        <v>3</v>
      </c>
      <c r="L436" s="244" t="s">
        <v>30</v>
      </c>
      <c r="M436" s="275"/>
      <c r="N436" s="283"/>
      <c r="O436" s="242" t="s">
        <v>751</v>
      </c>
      <c r="P436" s="348" t="s">
        <v>37</v>
      </c>
      <c r="Q436" s="90"/>
      <c r="R436" s="7"/>
      <c r="S436" s="26">
        <f t="shared" ref="S436:S445" si="1027">K436</f>
        <v>3</v>
      </c>
      <c r="T436" s="26">
        <f t="shared" ref="T436:T445" si="1028">IF(L436="OUI",1,IF(L436="NON",0,IF(L436="Non Mesuré","",0)))</f>
        <v>1</v>
      </c>
      <c r="U436" s="26">
        <f t="shared" ref="U436:U445" si="1029">IF(L436&lt;&gt;"Non Mesuré",S436*T436,"")</f>
        <v>3</v>
      </c>
      <c r="V436" s="26"/>
      <c r="W436" s="26">
        <f t="shared" ref="W436:W445" si="1030">IF(L436="Non Mesuré",S436,0)</f>
        <v>0</v>
      </c>
      <c r="X436" s="26"/>
      <c r="Y436" s="26">
        <f t="shared" ref="Y436:Y445" si="1031">S436-W436</f>
        <v>3</v>
      </c>
      <c r="Z436" s="62"/>
      <c r="AA436" s="60"/>
      <c r="AB436" s="86"/>
      <c r="AC436" s="28" t="str">
        <f t="shared" si="960"/>
        <v/>
      </c>
      <c r="AD436" s="28"/>
      <c r="AE436" s="28" t="str">
        <f t="shared" si="961"/>
        <v/>
      </c>
      <c r="AF436" s="28"/>
      <c r="AG436" s="28" t="str">
        <f t="shared" si="962"/>
        <v/>
      </c>
      <c r="AH436" s="29"/>
      <c r="AI436" s="30"/>
      <c r="AJ436" s="28"/>
      <c r="AK436" s="28" t="str">
        <f t="shared" si="963"/>
        <v/>
      </c>
      <c r="AL436" s="28"/>
      <c r="AM436" s="28" t="str">
        <f t="shared" si="964"/>
        <v/>
      </c>
      <c r="AN436" s="28"/>
      <c r="AO436" s="28" t="str">
        <f t="shared" si="965"/>
        <v/>
      </c>
      <c r="AP436" s="29"/>
      <c r="AQ436" s="30"/>
      <c r="AR436" s="28"/>
      <c r="AS436" s="28" t="str">
        <f t="shared" si="966"/>
        <v/>
      </c>
      <c r="AT436" s="28"/>
      <c r="AU436" s="28" t="str">
        <f t="shared" si="967"/>
        <v/>
      </c>
      <c r="AV436" s="28"/>
      <c r="AW436" s="28" t="str">
        <f t="shared" si="968"/>
        <v/>
      </c>
      <c r="AX436" s="29"/>
      <c r="AY436" s="30"/>
      <c r="AZ436" s="28"/>
      <c r="BA436" s="28">
        <f t="shared" si="969"/>
        <v>3</v>
      </c>
      <c r="BB436" s="28"/>
      <c r="BC436" s="28">
        <f t="shared" si="970"/>
        <v>0</v>
      </c>
      <c r="BD436" s="28"/>
      <c r="BE436" s="28">
        <f t="shared" si="971"/>
        <v>3</v>
      </c>
      <c r="BF436" s="29"/>
      <c r="BG436" s="30"/>
      <c r="BH436" s="26"/>
      <c r="BI436" s="28" t="str">
        <f t="shared" si="972"/>
        <v/>
      </c>
      <c r="BJ436" s="28"/>
      <c r="BK436" s="28" t="str">
        <f t="shared" si="973"/>
        <v/>
      </c>
      <c r="BL436" s="28"/>
      <c r="BM436" s="28" t="str">
        <f t="shared" si="974"/>
        <v/>
      </c>
      <c r="BN436" s="29"/>
      <c r="BO436" s="30"/>
      <c r="BP436" s="26"/>
      <c r="BQ436" s="28" t="str">
        <f t="shared" si="975"/>
        <v/>
      </c>
      <c r="BR436" s="28"/>
      <c r="BS436" s="28" t="str">
        <f t="shared" si="976"/>
        <v/>
      </c>
      <c r="BT436" s="28"/>
      <c r="BU436" s="28" t="str">
        <f t="shared" si="977"/>
        <v/>
      </c>
      <c r="BV436" s="29"/>
      <c r="BW436" s="30"/>
      <c r="BX436" s="31"/>
      <c r="BY436" s="28" t="str">
        <f t="shared" si="978"/>
        <v/>
      </c>
      <c r="BZ436" s="28"/>
      <c r="CA436" s="28" t="str">
        <f t="shared" si="979"/>
        <v/>
      </c>
      <c r="CB436" s="28"/>
      <c r="CC436" s="28" t="str">
        <f t="shared" si="980"/>
        <v/>
      </c>
      <c r="CD436" s="29"/>
      <c r="CE436" s="25"/>
      <c r="CF436" s="25"/>
      <c r="CG436" s="28" t="str">
        <f t="shared" si="981"/>
        <v/>
      </c>
      <c r="CH436" s="28"/>
      <c r="CI436" s="28" t="str">
        <f t="shared" si="982"/>
        <v/>
      </c>
      <c r="CJ436" s="28"/>
      <c r="CK436" s="28" t="str">
        <f t="shared" si="983"/>
        <v/>
      </c>
      <c r="CL436" s="29"/>
    </row>
    <row r="437" spans="1:90" ht="38.25" customHeight="1" x14ac:dyDescent="0.25">
      <c r="A437" s="1"/>
      <c r="B437" s="2" t="s">
        <v>36</v>
      </c>
      <c r="C437" s="3" t="str">
        <f t="shared" si="1012"/>
        <v>13 - LE DEVELOPPEMENT DURABLE</v>
      </c>
      <c r="D437" s="99" t="str">
        <f t="shared" si="1025"/>
        <v>La valorisation de la région</v>
      </c>
      <c r="E437" s="2"/>
      <c r="F437" s="2"/>
      <c r="G437" s="20">
        <f t="shared" si="1026"/>
        <v>4</v>
      </c>
      <c r="H437" s="87" t="s">
        <v>65</v>
      </c>
      <c r="I437" s="23">
        <f>IF(G437&lt;&gt;"",MAX(I$1:I436)+1,"")</f>
        <v>354</v>
      </c>
      <c r="J437" s="252" t="s">
        <v>514</v>
      </c>
      <c r="K437" s="257">
        <v>3</v>
      </c>
      <c r="L437" s="254" t="s">
        <v>30</v>
      </c>
      <c r="M437" s="276"/>
      <c r="N437" s="288"/>
      <c r="O437" s="252" t="s">
        <v>515</v>
      </c>
      <c r="P437" s="348" t="s">
        <v>37</v>
      </c>
      <c r="Q437" s="90"/>
      <c r="R437" s="7"/>
      <c r="S437" s="26">
        <f t="shared" si="1027"/>
        <v>3</v>
      </c>
      <c r="T437" s="26">
        <f t="shared" si="1028"/>
        <v>1</v>
      </c>
      <c r="U437" s="26">
        <f t="shared" si="1029"/>
        <v>3</v>
      </c>
      <c r="V437" s="26"/>
      <c r="W437" s="26">
        <f t="shared" si="1030"/>
        <v>0</v>
      </c>
      <c r="X437" s="26"/>
      <c r="Y437" s="26">
        <f t="shared" si="1031"/>
        <v>3</v>
      </c>
      <c r="Z437" s="62"/>
      <c r="AA437" s="60"/>
      <c r="AB437" s="86"/>
      <c r="AC437" s="28" t="str">
        <f t="shared" si="960"/>
        <v/>
      </c>
      <c r="AD437" s="28"/>
      <c r="AE437" s="28" t="str">
        <f t="shared" si="961"/>
        <v/>
      </c>
      <c r="AF437" s="28"/>
      <c r="AG437" s="28" t="str">
        <f t="shared" si="962"/>
        <v/>
      </c>
      <c r="AH437" s="29"/>
      <c r="AI437" s="30"/>
      <c r="AJ437" s="28"/>
      <c r="AK437" s="28" t="str">
        <f t="shared" si="963"/>
        <v/>
      </c>
      <c r="AL437" s="28"/>
      <c r="AM437" s="28" t="str">
        <f t="shared" si="964"/>
        <v/>
      </c>
      <c r="AN437" s="28"/>
      <c r="AO437" s="28" t="str">
        <f t="shared" si="965"/>
        <v/>
      </c>
      <c r="AP437" s="29"/>
      <c r="AQ437" s="30"/>
      <c r="AR437" s="28"/>
      <c r="AS437" s="28" t="str">
        <f t="shared" si="966"/>
        <v/>
      </c>
      <c r="AT437" s="28"/>
      <c r="AU437" s="28" t="str">
        <f t="shared" si="967"/>
        <v/>
      </c>
      <c r="AV437" s="28"/>
      <c r="AW437" s="28" t="str">
        <f t="shared" si="968"/>
        <v/>
      </c>
      <c r="AX437" s="29"/>
      <c r="AY437" s="30"/>
      <c r="AZ437" s="28"/>
      <c r="BA437" s="28">
        <f t="shared" si="969"/>
        <v>3</v>
      </c>
      <c r="BB437" s="28"/>
      <c r="BC437" s="28">
        <f t="shared" si="970"/>
        <v>0</v>
      </c>
      <c r="BD437" s="28"/>
      <c r="BE437" s="28">
        <f t="shared" si="971"/>
        <v>3</v>
      </c>
      <c r="BF437" s="29"/>
      <c r="BG437" s="30"/>
      <c r="BH437" s="26"/>
      <c r="BI437" s="28" t="str">
        <f t="shared" si="972"/>
        <v/>
      </c>
      <c r="BJ437" s="28"/>
      <c r="BK437" s="28" t="str">
        <f t="shared" si="973"/>
        <v/>
      </c>
      <c r="BL437" s="28"/>
      <c r="BM437" s="28" t="str">
        <f t="shared" si="974"/>
        <v/>
      </c>
      <c r="BN437" s="29"/>
      <c r="BO437" s="30"/>
      <c r="BP437" s="26"/>
      <c r="BQ437" s="28" t="str">
        <f t="shared" si="975"/>
        <v/>
      </c>
      <c r="BR437" s="28"/>
      <c r="BS437" s="28" t="str">
        <f t="shared" si="976"/>
        <v/>
      </c>
      <c r="BT437" s="28"/>
      <c r="BU437" s="28" t="str">
        <f t="shared" si="977"/>
        <v/>
      </c>
      <c r="BV437" s="29"/>
      <c r="BW437" s="30"/>
      <c r="BX437" s="31"/>
      <c r="BY437" s="28" t="str">
        <f t="shared" si="978"/>
        <v/>
      </c>
      <c r="BZ437" s="28"/>
      <c r="CA437" s="28" t="str">
        <f t="shared" si="979"/>
        <v/>
      </c>
      <c r="CB437" s="28"/>
      <c r="CC437" s="28" t="str">
        <f t="shared" si="980"/>
        <v/>
      </c>
      <c r="CD437" s="29"/>
      <c r="CE437" s="25"/>
      <c r="CF437" s="25"/>
      <c r="CG437" s="28" t="str">
        <f t="shared" si="981"/>
        <v/>
      </c>
      <c r="CH437" s="28"/>
      <c r="CI437" s="28" t="str">
        <f t="shared" si="982"/>
        <v/>
      </c>
      <c r="CJ437" s="28"/>
      <c r="CK437" s="28" t="str">
        <f t="shared" si="983"/>
        <v/>
      </c>
      <c r="CL437" s="29"/>
    </row>
    <row r="438" spans="1:90" ht="55.5" customHeight="1" x14ac:dyDescent="0.25">
      <c r="A438" s="1"/>
      <c r="B438" s="2" t="s">
        <v>36</v>
      </c>
      <c r="C438" s="3" t="str">
        <f t="shared" si="1012"/>
        <v>13 - LE DEVELOPPEMENT DURABLE</v>
      </c>
      <c r="D438" s="99" t="str">
        <f t="shared" si="1025"/>
        <v>La valorisation de la région</v>
      </c>
      <c r="E438" s="2"/>
      <c r="F438" s="2"/>
      <c r="G438" s="20">
        <f t="shared" si="1026"/>
        <v>4</v>
      </c>
      <c r="H438" s="87" t="s">
        <v>65</v>
      </c>
      <c r="I438" s="23">
        <f>IF(G438&lt;&gt;"",MAX(I$1:I437)+1,"")</f>
        <v>355</v>
      </c>
      <c r="J438" s="252" t="s">
        <v>516</v>
      </c>
      <c r="K438" s="257">
        <v>3</v>
      </c>
      <c r="L438" s="254" t="s">
        <v>30</v>
      </c>
      <c r="M438" s="276"/>
      <c r="N438" s="288"/>
      <c r="O438" s="252" t="s">
        <v>786</v>
      </c>
      <c r="P438" s="348" t="s">
        <v>37</v>
      </c>
      <c r="Q438" s="90"/>
      <c r="R438" s="7"/>
      <c r="S438" s="26">
        <f t="shared" ref="S438" si="1032">K438</f>
        <v>3</v>
      </c>
      <c r="T438" s="26">
        <f t="shared" ref="T438" si="1033">IF(L438="OUI",1,IF(L438="NON",0,IF(L438="Non Mesuré","",0)))</f>
        <v>1</v>
      </c>
      <c r="U438" s="26">
        <f t="shared" ref="U438" si="1034">IF(L438&lt;&gt;"Non Mesuré",S438*T438,"")</f>
        <v>3</v>
      </c>
      <c r="V438" s="26"/>
      <c r="W438" s="26">
        <f t="shared" ref="W438" si="1035">IF(L438="Non Mesuré",S438,0)</f>
        <v>0</v>
      </c>
      <c r="X438" s="26"/>
      <c r="Y438" s="26">
        <f t="shared" ref="Y438" si="1036">S438-W438</f>
        <v>3</v>
      </c>
      <c r="Z438" s="62"/>
      <c r="AA438" s="60"/>
      <c r="AB438" s="86"/>
      <c r="AC438" s="28" t="str">
        <f t="shared" ref="AC438" si="1037">IF(G438=1,U438,"")</f>
        <v/>
      </c>
      <c r="AD438" s="28"/>
      <c r="AE438" s="28" t="str">
        <f t="shared" ref="AE438" si="1038">IF(G438=1,W438,"")</f>
        <v/>
      </c>
      <c r="AF438" s="28"/>
      <c r="AG438" s="28" t="str">
        <f t="shared" ref="AG438" si="1039">IF(G438=1,Y438,"")</f>
        <v/>
      </c>
      <c r="AH438" s="29"/>
      <c r="AI438" s="30"/>
      <c r="AJ438" s="28"/>
      <c r="AK438" s="28" t="str">
        <f t="shared" ref="AK438" si="1040">IF(G438=2,U438,"")</f>
        <v/>
      </c>
      <c r="AL438" s="28"/>
      <c r="AM438" s="28" t="str">
        <f t="shared" ref="AM438" si="1041">IF(G438=2,W438,"")</f>
        <v/>
      </c>
      <c r="AN438" s="28"/>
      <c r="AO438" s="28" t="str">
        <f t="shared" ref="AO438" si="1042">IF(G438=2,Y438,"")</f>
        <v/>
      </c>
      <c r="AP438" s="29"/>
      <c r="AQ438" s="30"/>
      <c r="AR438" s="28"/>
      <c r="AS438" s="28" t="str">
        <f t="shared" ref="AS438" si="1043">IF(G438=3,U438,"")</f>
        <v/>
      </c>
      <c r="AT438" s="28"/>
      <c r="AU438" s="28" t="str">
        <f t="shared" ref="AU438" si="1044">IF(G438=3,W438,"")</f>
        <v/>
      </c>
      <c r="AV438" s="28"/>
      <c r="AW438" s="28" t="str">
        <f t="shared" ref="AW438" si="1045">IF(G438=3,Y438,"")</f>
        <v/>
      </c>
      <c r="AX438" s="29"/>
      <c r="AY438" s="30"/>
      <c r="AZ438" s="28"/>
      <c r="BA438" s="28">
        <f t="shared" ref="BA438" si="1046">IF(G438=4,U438,"")</f>
        <v>3</v>
      </c>
      <c r="BB438" s="28"/>
      <c r="BC438" s="28">
        <f t="shared" ref="BC438" si="1047">IF(G438=4,W438,"")</f>
        <v>0</v>
      </c>
      <c r="BD438" s="28"/>
      <c r="BE438" s="28">
        <f t="shared" ref="BE438" si="1048">IF(G438=4,Y438,"")</f>
        <v>3</v>
      </c>
      <c r="BF438" s="29"/>
      <c r="BG438" s="30"/>
      <c r="BH438" s="26"/>
      <c r="BI438" s="28" t="str">
        <f t="shared" ref="BI438" si="1049">IF(G438=5,U438,"")</f>
        <v/>
      </c>
      <c r="BJ438" s="28"/>
      <c r="BK438" s="28" t="str">
        <f t="shared" ref="BK438" si="1050">IF(G438=5,W438,"")</f>
        <v/>
      </c>
      <c r="BL438" s="28"/>
      <c r="BM438" s="28" t="str">
        <f t="shared" ref="BM438" si="1051">IF(G438=5,Y438,"")</f>
        <v/>
      </c>
      <c r="BN438" s="29"/>
      <c r="BO438" s="30"/>
      <c r="BP438" s="26"/>
      <c r="BQ438" s="28" t="str">
        <f t="shared" ref="BQ438" si="1052">IF(A438=31,U438,"")</f>
        <v/>
      </c>
      <c r="BR438" s="28"/>
      <c r="BS438" s="28" t="str">
        <f t="shared" ref="BS438" si="1053">IF(A438=31,W438,"")</f>
        <v/>
      </c>
      <c r="BT438" s="28"/>
      <c r="BU438" s="28" t="str">
        <f t="shared" ref="BU438" si="1054">IF(A438=31,Y438,"")</f>
        <v/>
      </c>
      <c r="BV438" s="29"/>
      <c r="BW438" s="30"/>
      <c r="BX438" s="31"/>
      <c r="BY438" s="28" t="str">
        <f t="shared" ref="BY438" si="1055">IF(A438=32,U438,"")</f>
        <v/>
      </c>
      <c r="BZ438" s="28"/>
      <c r="CA438" s="28" t="str">
        <f t="shared" ref="CA438" si="1056">IF(A438=32,W438,"")</f>
        <v/>
      </c>
      <c r="CB438" s="28"/>
      <c r="CC438" s="28" t="str">
        <f t="shared" ref="CC438" si="1057">IF(A438=32,Y438,"")</f>
        <v/>
      </c>
      <c r="CD438" s="29"/>
      <c r="CE438" s="25"/>
      <c r="CF438" s="25"/>
      <c r="CG438" s="28" t="str">
        <f t="shared" ref="CG438" si="1058">IF(A438=33,U438,"")</f>
        <v/>
      </c>
      <c r="CH438" s="28"/>
      <c r="CI438" s="28" t="str">
        <f t="shared" ref="CI438" si="1059">IF(A438=33,W438,"")</f>
        <v/>
      </c>
      <c r="CJ438" s="28"/>
      <c r="CK438" s="28" t="str">
        <f t="shared" ref="CK438" si="1060">IF(A438=33,Y438,"")</f>
        <v/>
      </c>
      <c r="CL438" s="29"/>
    </row>
    <row r="439" spans="1:90" ht="32.25" customHeight="1" x14ac:dyDescent="0.25">
      <c r="A439" s="1"/>
      <c r="B439" s="2" t="s">
        <v>36</v>
      </c>
      <c r="C439" s="3" t="str">
        <f t="shared" si="1012"/>
        <v>13 - LE DEVELOPPEMENT DURABLE</v>
      </c>
      <c r="D439" s="99" t="str">
        <f t="shared" si="1025"/>
        <v>La valorisation de la région</v>
      </c>
      <c r="E439" s="2"/>
      <c r="F439" s="2"/>
      <c r="G439" s="20">
        <f t="shared" si="1026"/>
        <v>4</v>
      </c>
      <c r="H439" s="87" t="s">
        <v>65</v>
      </c>
      <c r="I439" s="23">
        <f>IF(G439&lt;&gt;"",MAX(I$1:I438)+1,"")</f>
        <v>356</v>
      </c>
      <c r="J439" s="252" t="s">
        <v>788</v>
      </c>
      <c r="K439" s="257">
        <v>3</v>
      </c>
      <c r="L439" s="254" t="s">
        <v>30</v>
      </c>
      <c r="M439" s="276"/>
      <c r="N439" s="288"/>
      <c r="O439" s="252"/>
      <c r="P439" s="348" t="s">
        <v>37</v>
      </c>
      <c r="Q439" s="90"/>
      <c r="R439" s="7"/>
      <c r="S439" s="26">
        <f t="shared" si="1027"/>
        <v>3</v>
      </c>
      <c r="T439" s="26">
        <f t="shared" si="1028"/>
        <v>1</v>
      </c>
      <c r="U439" s="26">
        <f t="shared" si="1029"/>
        <v>3</v>
      </c>
      <c r="V439" s="26"/>
      <c r="W439" s="26">
        <f t="shared" si="1030"/>
        <v>0</v>
      </c>
      <c r="X439" s="26"/>
      <c r="Y439" s="26">
        <f t="shared" si="1031"/>
        <v>3</v>
      </c>
      <c r="Z439" s="62"/>
      <c r="AA439" s="60"/>
      <c r="AB439" s="86"/>
      <c r="AC439" s="28" t="str">
        <f t="shared" si="960"/>
        <v/>
      </c>
      <c r="AD439" s="28"/>
      <c r="AE439" s="28" t="str">
        <f t="shared" si="961"/>
        <v/>
      </c>
      <c r="AF439" s="28"/>
      <c r="AG439" s="28" t="str">
        <f t="shared" si="962"/>
        <v/>
      </c>
      <c r="AH439" s="29"/>
      <c r="AI439" s="30"/>
      <c r="AJ439" s="28"/>
      <c r="AK439" s="28" t="str">
        <f t="shared" si="963"/>
        <v/>
      </c>
      <c r="AL439" s="28"/>
      <c r="AM439" s="28" t="str">
        <f t="shared" si="964"/>
        <v/>
      </c>
      <c r="AN439" s="28"/>
      <c r="AO439" s="28" t="str">
        <f t="shared" si="965"/>
        <v/>
      </c>
      <c r="AP439" s="29"/>
      <c r="AQ439" s="30"/>
      <c r="AR439" s="28"/>
      <c r="AS439" s="28" t="str">
        <f t="shared" si="966"/>
        <v/>
      </c>
      <c r="AT439" s="28"/>
      <c r="AU439" s="28" t="str">
        <f t="shared" si="967"/>
        <v/>
      </c>
      <c r="AV439" s="28"/>
      <c r="AW439" s="28" t="str">
        <f t="shared" si="968"/>
        <v/>
      </c>
      <c r="AX439" s="29"/>
      <c r="AY439" s="30"/>
      <c r="AZ439" s="28"/>
      <c r="BA439" s="28">
        <f t="shared" si="969"/>
        <v>3</v>
      </c>
      <c r="BB439" s="28"/>
      <c r="BC439" s="28">
        <f t="shared" si="970"/>
        <v>0</v>
      </c>
      <c r="BD439" s="28"/>
      <c r="BE439" s="28">
        <f t="shared" si="971"/>
        <v>3</v>
      </c>
      <c r="BF439" s="29"/>
      <c r="BG439" s="30"/>
      <c r="BH439" s="26"/>
      <c r="BI439" s="28" t="str">
        <f t="shared" si="972"/>
        <v/>
      </c>
      <c r="BJ439" s="28"/>
      <c r="BK439" s="28" t="str">
        <f t="shared" si="973"/>
        <v/>
      </c>
      <c r="BL439" s="28"/>
      <c r="BM439" s="28" t="str">
        <f t="shared" si="974"/>
        <v/>
      </c>
      <c r="BN439" s="29"/>
      <c r="BO439" s="30"/>
      <c r="BP439" s="26"/>
      <c r="BQ439" s="28" t="str">
        <f t="shared" si="975"/>
        <v/>
      </c>
      <c r="BR439" s="28"/>
      <c r="BS439" s="28" t="str">
        <f t="shared" si="976"/>
        <v/>
      </c>
      <c r="BT439" s="28"/>
      <c r="BU439" s="28" t="str">
        <f t="shared" si="977"/>
        <v/>
      </c>
      <c r="BV439" s="29"/>
      <c r="BW439" s="30"/>
      <c r="BX439" s="31"/>
      <c r="BY439" s="28" t="str">
        <f t="shared" si="978"/>
        <v/>
      </c>
      <c r="BZ439" s="28"/>
      <c r="CA439" s="28" t="str">
        <f t="shared" si="979"/>
        <v/>
      </c>
      <c r="CB439" s="28"/>
      <c r="CC439" s="28" t="str">
        <f t="shared" si="980"/>
        <v/>
      </c>
      <c r="CD439" s="29"/>
      <c r="CE439" s="25"/>
      <c r="CF439" s="25"/>
      <c r="CG439" s="28" t="str">
        <f t="shared" si="981"/>
        <v/>
      </c>
      <c r="CH439" s="28"/>
      <c r="CI439" s="28" t="str">
        <f t="shared" si="982"/>
        <v/>
      </c>
      <c r="CJ439" s="28"/>
      <c r="CK439" s="28" t="str">
        <f t="shared" si="983"/>
        <v/>
      </c>
      <c r="CL439" s="29"/>
    </row>
    <row r="440" spans="1:90" ht="36" customHeight="1" x14ac:dyDescent="0.25">
      <c r="A440" s="1"/>
      <c r="B440" s="2" t="s">
        <v>36</v>
      </c>
      <c r="C440" s="3" t="str">
        <f t="shared" si="1012"/>
        <v>13 - LE DEVELOPPEMENT DURABLE</v>
      </c>
      <c r="D440" s="99" t="str">
        <f t="shared" si="1025"/>
        <v>La valorisation de la région</v>
      </c>
      <c r="E440" s="2"/>
      <c r="F440" s="2"/>
      <c r="G440" s="20">
        <f t="shared" si="1026"/>
        <v>4</v>
      </c>
      <c r="H440" s="87" t="s">
        <v>65</v>
      </c>
      <c r="I440" s="23">
        <f>IF(G440&lt;&gt;"",MAX(I$1:I439)+1,"")</f>
        <v>357</v>
      </c>
      <c r="J440" s="252" t="s">
        <v>517</v>
      </c>
      <c r="K440" s="257">
        <v>3</v>
      </c>
      <c r="L440" s="254" t="s">
        <v>30</v>
      </c>
      <c r="M440" s="276"/>
      <c r="N440" s="288"/>
      <c r="O440" s="252" t="s">
        <v>518</v>
      </c>
      <c r="P440" s="348" t="s">
        <v>37</v>
      </c>
      <c r="Q440" s="90"/>
      <c r="R440" s="7"/>
      <c r="S440" s="26">
        <f t="shared" si="1027"/>
        <v>3</v>
      </c>
      <c r="T440" s="26">
        <f t="shared" si="1028"/>
        <v>1</v>
      </c>
      <c r="U440" s="26">
        <f t="shared" si="1029"/>
        <v>3</v>
      </c>
      <c r="V440" s="26"/>
      <c r="W440" s="26">
        <f t="shared" si="1030"/>
        <v>0</v>
      </c>
      <c r="X440" s="26"/>
      <c r="Y440" s="26">
        <f t="shared" si="1031"/>
        <v>3</v>
      </c>
      <c r="Z440" s="62"/>
      <c r="AA440" s="60"/>
      <c r="AB440" s="86"/>
      <c r="AC440" s="28" t="str">
        <f t="shared" si="960"/>
        <v/>
      </c>
      <c r="AD440" s="28"/>
      <c r="AE440" s="28" t="str">
        <f t="shared" si="961"/>
        <v/>
      </c>
      <c r="AF440" s="28"/>
      <c r="AG440" s="28" t="str">
        <f t="shared" si="962"/>
        <v/>
      </c>
      <c r="AH440" s="29"/>
      <c r="AI440" s="30"/>
      <c r="AJ440" s="28"/>
      <c r="AK440" s="28" t="str">
        <f t="shared" si="963"/>
        <v/>
      </c>
      <c r="AL440" s="28"/>
      <c r="AM440" s="28" t="str">
        <f t="shared" si="964"/>
        <v/>
      </c>
      <c r="AN440" s="28"/>
      <c r="AO440" s="28" t="str">
        <f t="shared" si="965"/>
        <v/>
      </c>
      <c r="AP440" s="29"/>
      <c r="AQ440" s="30"/>
      <c r="AR440" s="28"/>
      <c r="AS440" s="28" t="str">
        <f t="shared" si="966"/>
        <v/>
      </c>
      <c r="AT440" s="28"/>
      <c r="AU440" s="28" t="str">
        <f t="shared" si="967"/>
        <v/>
      </c>
      <c r="AV440" s="28"/>
      <c r="AW440" s="28" t="str">
        <f t="shared" si="968"/>
        <v/>
      </c>
      <c r="AX440" s="29"/>
      <c r="AY440" s="30"/>
      <c r="AZ440" s="28"/>
      <c r="BA440" s="28">
        <f t="shared" si="969"/>
        <v>3</v>
      </c>
      <c r="BB440" s="28"/>
      <c r="BC440" s="28">
        <f t="shared" si="970"/>
        <v>0</v>
      </c>
      <c r="BD440" s="28"/>
      <c r="BE440" s="28">
        <f t="shared" si="971"/>
        <v>3</v>
      </c>
      <c r="BF440" s="29"/>
      <c r="BG440" s="30"/>
      <c r="BH440" s="26"/>
      <c r="BI440" s="28" t="str">
        <f t="shared" si="972"/>
        <v/>
      </c>
      <c r="BJ440" s="28"/>
      <c r="BK440" s="28" t="str">
        <f t="shared" si="973"/>
        <v/>
      </c>
      <c r="BL440" s="28"/>
      <c r="BM440" s="28" t="str">
        <f t="shared" si="974"/>
        <v/>
      </c>
      <c r="BN440" s="29"/>
      <c r="BO440" s="30"/>
      <c r="BP440" s="26"/>
      <c r="BQ440" s="28" t="str">
        <f t="shared" si="975"/>
        <v/>
      </c>
      <c r="BR440" s="28"/>
      <c r="BS440" s="28" t="str">
        <f t="shared" si="976"/>
        <v/>
      </c>
      <c r="BT440" s="28"/>
      <c r="BU440" s="28" t="str">
        <f t="shared" si="977"/>
        <v/>
      </c>
      <c r="BV440" s="29"/>
      <c r="BW440" s="30"/>
      <c r="BX440" s="31"/>
      <c r="BY440" s="28" t="str">
        <f t="shared" si="978"/>
        <v/>
      </c>
      <c r="BZ440" s="28"/>
      <c r="CA440" s="28" t="str">
        <f t="shared" si="979"/>
        <v/>
      </c>
      <c r="CB440" s="28"/>
      <c r="CC440" s="28" t="str">
        <f t="shared" si="980"/>
        <v/>
      </c>
      <c r="CD440" s="29"/>
      <c r="CE440" s="25"/>
      <c r="CF440" s="25"/>
      <c r="CG440" s="28" t="str">
        <f t="shared" si="981"/>
        <v/>
      </c>
      <c r="CH440" s="28"/>
      <c r="CI440" s="28" t="str">
        <f t="shared" si="982"/>
        <v/>
      </c>
      <c r="CJ440" s="28"/>
      <c r="CK440" s="28" t="str">
        <f t="shared" si="983"/>
        <v/>
      </c>
      <c r="CL440" s="29"/>
    </row>
    <row r="441" spans="1:90" ht="43.5" customHeight="1" x14ac:dyDescent="0.25">
      <c r="A441" s="1"/>
      <c r="B441" s="2" t="s">
        <v>36</v>
      </c>
      <c r="C441" s="3" t="str">
        <f t="shared" si="1012"/>
        <v>13 - LE DEVELOPPEMENT DURABLE</v>
      </c>
      <c r="D441" s="99" t="str">
        <f t="shared" si="1025"/>
        <v>La valorisation de la région</v>
      </c>
      <c r="E441" s="2"/>
      <c r="F441" s="2"/>
      <c r="G441" s="20">
        <f t="shared" si="1026"/>
        <v>4</v>
      </c>
      <c r="H441" s="87" t="s">
        <v>65</v>
      </c>
      <c r="I441" s="23">
        <f>IF(G441&lt;&gt;"",MAX(I$1:I440)+1,"")</f>
        <v>358</v>
      </c>
      <c r="J441" s="252" t="s">
        <v>519</v>
      </c>
      <c r="K441" s="257">
        <v>1</v>
      </c>
      <c r="L441" s="254" t="s">
        <v>30</v>
      </c>
      <c r="M441" s="276"/>
      <c r="N441" s="288"/>
      <c r="O441" s="252" t="s">
        <v>520</v>
      </c>
      <c r="P441" s="348" t="s">
        <v>37</v>
      </c>
      <c r="Q441" s="90"/>
      <c r="R441" s="7"/>
      <c r="S441" s="26">
        <f t="shared" si="1027"/>
        <v>1</v>
      </c>
      <c r="T441" s="26">
        <f t="shared" si="1028"/>
        <v>1</v>
      </c>
      <c r="U441" s="26">
        <f t="shared" si="1029"/>
        <v>1</v>
      </c>
      <c r="V441" s="26"/>
      <c r="W441" s="26">
        <f t="shared" si="1030"/>
        <v>0</v>
      </c>
      <c r="X441" s="26"/>
      <c r="Y441" s="26">
        <f t="shared" si="1031"/>
        <v>1</v>
      </c>
      <c r="Z441" s="62"/>
      <c r="AA441" s="60"/>
      <c r="AB441" s="86"/>
      <c r="AC441" s="28" t="str">
        <f t="shared" si="960"/>
        <v/>
      </c>
      <c r="AD441" s="28"/>
      <c r="AE441" s="28" t="str">
        <f t="shared" si="961"/>
        <v/>
      </c>
      <c r="AF441" s="28"/>
      <c r="AG441" s="28" t="str">
        <f t="shared" si="962"/>
        <v/>
      </c>
      <c r="AH441" s="29"/>
      <c r="AI441" s="30"/>
      <c r="AJ441" s="28"/>
      <c r="AK441" s="28" t="str">
        <f t="shared" si="963"/>
        <v/>
      </c>
      <c r="AL441" s="28"/>
      <c r="AM441" s="28" t="str">
        <f t="shared" si="964"/>
        <v/>
      </c>
      <c r="AN441" s="28"/>
      <c r="AO441" s="28" t="str">
        <f t="shared" si="965"/>
        <v/>
      </c>
      <c r="AP441" s="29"/>
      <c r="AQ441" s="30"/>
      <c r="AR441" s="28"/>
      <c r="AS441" s="28" t="str">
        <f t="shared" si="966"/>
        <v/>
      </c>
      <c r="AT441" s="28"/>
      <c r="AU441" s="28" t="str">
        <f t="shared" si="967"/>
        <v/>
      </c>
      <c r="AV441" s="28"/>
      <c r="AW441" s="28" t="str">
        <f t="shared" si="968"/>
        <v/>
      </c>
      <c r="AX441" s="29"/>
      <c r="AY441" s="30"/>
      <c r="AZ441" s="28"/>
      <c r="BA441" s="28">
        <f t="shared" si="969"/>
        <v>1</v>
      </c>
      <c r="BB441" s="28"/>
      <c r="BC441" s="28">
        <f t="shared" si="970"/>
        <v>0</v>
      </c>
      <c r="BD441" s="28"/>
      <c r="BE441" s="28">
        <f t="shared" si="971"/>
        <v>1</v>
      </c>
      <c r="BF441" s="29"/>
      <c r="BG441" s="30"/>
      <c r="BH441" s="26"/>
      <c r="BI441" s="28" t="str">
        <f t="shared" si="972"/>
        <v/>
      </c>
      <c r="BJ441" s="28"/>
      <c r="BK441" s="28" t="str">
        <f t="shared" si="973"/>
        <v/>
      </c>
      <c r="BL441" s="28"/>
      <c r="BM441" s="28" t="str">
        <f t="shared" si="974"/>
        <v/>
      </c>
      <c r="BN441" s="29"/>
      <c r="BO441" s="30"/>
      <c r="BP441" s="26"/>
      <c r="BQ441" s="28" t="str">
        <f t="shared" si="975"/>
        <v/>
      </c>
      <c r="BR441" s="28"/>
      <c r="BS441" s="28" t="str">
        <f t="shared" si="976"/>
        <v/>
      </c>
      <c r="BT441" s="28"/>
      <c r="BU441" s="28" t="str">
        <f t="shared" si="977"/>
        <v/>
      </c>
      <c r="BV441" s="29"/>
      <c r="BW441" s="30"/>
      <c r="BX441" s="31"/>
      <c r="BY441" s="28" t="str">
        <f t="shared" si="978"/>
        <v/>
      </c>
      <c r="BZ441" s="28"/>
      <c r="CA441" s="28" t="str">
        <f t="shared" si="979"/>
        <v/>
      </c>
      <c r="CB441" s="28"/>
      <c r="CC441" s="28" t="str">
        <f t="shared" si="980"/>
        <v/>
      </c>
      <c r="CD441" s="29"/>
      <c r="CE441" s="25"/>
      <c r="CF441" s="25"/>
      <c r="CG441" s="28" t="str">
        <f t="shared" si="981"/>
        <v/>
      </c>
      <c r="CH441" s="28"/>
      <c r="CI441" s="28" t="str">
        <f t="shared" si="982"/>
        <v/>
      </c>
      <c r="CJ441" s="28"/>
      <c r="CK441" s="28" t="str">
        <f t="shared" si="983"/>
        <v/>
      </c>
      <c r="CL441" s="29"/>
    </row>
    <row r="442" spans="1:90" ht="32.25" customHeight="1" x14ac:dyDescent="0.25">
      <c r="A442" s="1"/>
      <c r="B442" s="2" t="s">
        <v>36</v>
      </c>
      <c r="C442" s="3" t="str">
        <f t="shared" si="1012"/>
        <v>13 - LE DEVELOPPEMENT DURABLE</v>
      </c>
      <c r="D442" s="99" t="str">
        <f t="shared" si="1025"/>
        <v>La valorisation de la région</v>
      </c>
      <c r="E442" s="2"/>
      <c r="F442" s="2"/>
      <c r="G442" s="20">
        <f t="shared" si="1026"/>
        <v>4</v>
      </c>
      <c r="H442" s="87" t="s">
        <v>65</v>
      </c>
      <c r="I442" s="23">
        <f>IF(G442&lt;&gt;"",MAX(I$1:I441)+1,"")</f>
        <v>359</v>
      </c>
      <c r="J442" s="252" t="s">
        <v>521</v>
      </c>
      <c r="K442" s="257">
        <v>1</v>
      </c>
      <c r="L442" s="254" t="s">
        <v>30</v>
      </c>
      <c r="M442" s="276"/>
      <c r="N442" s="288"/>
      <c r="O442" s="252" t="s">
        <v>522</v>
      </c>
      <c r="P442" s="348" t="s">
        <v>37</v>
      </c>
      <c r="Q442" s="90"/>
      <c r="R442" s="7"/>
      <c r="S442" s="26">
        <f t="shared" si="1027"/>
        <v>1</v>
      </c>
      <c r="T442" s="26">
        <f t="shared" si="1028"/>
        <v>1</v>
      </c>
      <c r="U442" s="26">
        <f t="shared" si="1029"/>
        <v>1</v>
      </c>
      <c r="V442" s="26"/>
      <c r="W442" s="26">
        <f t="shared" si="1030"/>
        <v>0</v>
      </c>
      <c r="X442" s="26"/>
      <c r="Y442" s="26">
        <f t="shared" si="1031"/>
        <v>1</v>
      </c>
      <c r="Z442" s="62"/>
      <c r="AA442" s="60"/>
      <c r="AB442" s="86"/>
      <c r="AC442" s="28" t="str">
        <f t="shared" si="960"/>
        <v/>
      </c>
      <c r="AD442" s="28"/>
      <c r="AE442" s="28" t="str">
        <f t="shared" si="961"/>
        <v/>
      </c>
      <c r="AF442" s="28"/>
      <c r="AG442" s="28" t="str">
        <f t="shared" si="962"/>
        <v/>
      </c>
      <c r="AH442" s="29"/>
      <c r="AI442" s="30"/>
      <c r="AJ442" s="28"/>
      <c r="AK442" s="28" t="str">
        <f t="shared" si="963"/>
        <v/>
      </c>
      <c r="AL442" s="28"/>
      <c r="AM442" s="28" t="str">
        <f t="shared" si="964"/>
        <v/>
      </c>
      <c r="AN442" s="28"/>
      <c r="AO442" s="28" t="str">
        <f t="shared" si="965"/>
        <v/>
      </c>
      <c r="AP442" s="29"/>
      <c r="AQ442" s="30"/>
      <c r="AR442" s="28"/>
      <c r="AS442" s="28" t="str">
        <f t="shared" si="966"/>
        <v/>
      </c>
      <c r="AT442" s="28"/>
      <c r="AU442" s="28" t="str">
        <f t="shared" si="967"/>
        <v/>
      </c>
      <c r="AV442" s="28"/>
      <c r="AW442" s="28" t="str">
        <f t="shared" si="968"/>
        <v/>
      </c>
      <c r="AX442" s="29"/>
      <c r="AY442" s="30"/>
      <c r="AZ442" s="28"/>
      <c r="BA442" s="28">
        <f t="shared" si="969"/>
        <v>1</v>
      </c>
      <c r="BB442" s="28"/>
      <c r="BC442" s="28">
        <f t="shared" si="970"/>
        <v>0</v>
      </c>
      <c r="BD442" s="28"/>
      <c r="BE442" s="28">
        <f t="shared" si="971"/>
        <v>1</v>
      </c>
      <c r="BF442" s="29"/>
      <c r="BG442" s="30"/>
      <c r="BH442" s="26"/>
      <c r="BI442" s="28" t="str">
        <f t="shared" si="972"/>
        <v/>
      </c>
      <c r="BJ442" s="28"/>
      <c r="BK442" s="28" t="str">
        <f t="shared" si="973"/>
        <v/>
      </c>
      <c r="BL442" s="28"/>
      <c r="BM442" s="28" t="str">
        <f t="shared" si="974"/>
        <v/>
      </c>
      <c r="BN442" s="29"/>
      <c r="BO442" s="30"/>
      <c r="BP442" s="26"/>
      <c r="BQ442" s="28" t="str">
        <f t="shared" si="975"/>
        <v/>
      </c>
      <c r="BR442" s="28"/>
      <c r="BS442" s="28" t="str">
        <f t="shared" si="976"/>
        <v/>
      </c>
      <c r="BT442" s="28"/>
      <c r="BU442" s="28" t="str">
        <f t="shared" si="977"/>
        <v/>
      </c>
      <c r="BV442" s="29"/>
      <c r="BW442" s="30"/>
      <c r="BX442" s="31"/>
      <c r="BY442" s="28" t="str">
        <f t="shared" si="978"/>
        <v/>
      </c>
      <c r="BZ442" s="28"/>
      <c r="CA442" s="28" t="str">
        <f t="shared" si="979"/>
        <v/>
      </c>
      <c r="CB442" s="28"/>
      <c r="CC442" s="28" t="str">
        <f t="shared" si="980"/>
        <v/>
      </c>
      <c r="CD442" s="29"/>
      <c r="CE442" s="25"/>
      <c r="CF442" s="25"/>
      <c r="CG442" s="28" t="str">
        <f t="shared" si="981"/>
        <v/>
      </c>
      <c r="CH442" s="28"/>
      <c r="CI442" s="28" t="str">
        <f t="shared" si="982"/>
        <v/>
      </c>
      <c r="CJ442" s="28"/>
      <c r="CK442" s="28" t="str">
        <f t="shared" si="983"/>
        <v/>
      </c>
      <c r="CL442" s="29"/>
    </row>
    <row r="443" spans="1:90" ht="19.5" customHeight="1" x14ac:dyDescent="0.25">
      <c r="A443" s="1"/>
      <c r="B443" s="2" t="s">
        <v>36</v>
      </c>
      <c r="C443" s="3" t="str">
        <f t="shared" si="1012"/>
        <v>13 - LE DEVELOPPEMENT DURABLE</v>
      </c>
      <c r="D443" s="99" t="str">
        <f t="shared" si="1025"/>
        <v>La valorisation de la région</v>
      </c>
      <c r="E443" s="2"/>
      <c r="F443" s="2"/>
      <c r="G443" s="20">
        <f t="shared" si="1026"/>
        <v>4</v>
      </c>
      <c r="H443" s="87" t="s">
        <v>65</v>
      </c>
      <c r="I443" s="23">
        <f>IF(G443&lt;&gt;"",MAX(I$1:I442)+1,"")</f>
        <v>360</v>
      </c>
      <c r="J443" s="252" t="s">
        <v>523</v>
      </c>
      <c r="K443" s="257">
        <v>3</v>
      </c>
      <c r="L443" s="254" t="s">
        <v>30</v>
      </c>
      <c r="M443" s="276"/>
      <c r="N443" s="288"/>
      <c r="O443" s="252"/>
      <c r="P443" s="348" t="s">
        <v>37</v>
      </c>
      <c r="Q443" s="90"/>
      <c r="R443" s="7"/>
      <c r="S443" s="26">
        <f t="shared" si="1027"/>
        <v>3</v>
      </c>
      <c r="T443" s="26">
        <f t="shared" si="1028"/>
        <v>1</v>
      </c>
      <c r="U443" s="26">
        <f t="shared" si="1029"/>
        <v>3</v>
      </c>
      <c r="V443" s="26"/>
      <c r="W443" s="26">
        <f t="shared" si="1030"/>
        <v>0</v>
      </c>
      <c r="X443" s="26"/>
      <c r="Y443" s="26">
        <f t="shared" si="1031"/>
        <v>3</v>
      </c>
      <c r="Z443" s="62"/>
      <c r="AA443" s="60"/>
      <c r="AB443" s="86"/>
      <c r="AC443" s="28" t="str">
        <f t="shared" si="960"/>
        <v/>
      </c>
      <c r="AD443" s="28"/>
      <c r="AE443" s="28" t="str">
        <f t="shared" si="961"/>
        <v/>
      </c>
      <c r="AF443" s="28"/>
      <c r="AG443" s="28" t="str">
        <f t="shared" si="962"/>
        <v/>
      </c>
      <c r="AH443" s="29"/>
      <c r="AI443" s="30"/>
      <c r="AJ443" s="28"/>
      <c r="AK443" s="28" t="str">
        <f t="shared" si="963"/>
        <v/>
      </c>
      <c r="AL443" s="28"/>
      <c r="AM443" s="28" t="str">
        <f t="shared" si="964"/>
        <v/>
      </c>
      <c r="AN443" s="28"/>
      <c r="AO443" s="28" t="str">
        <f t="shared" si="965"/>
        <v/>
      </c>
      <c r="AP443" s="29"/>
      <c r="AQ443" s="30"/>
      <c r="AR443" s="28"/>
      <c r="AS443" s="28" t="str">
        <f t="shared" si="966"/>
        <v/>
      </c>
      <c r="AT443" s="28"/>
      <c r="AU443" s="28" t="str">
        <f t="shared" si="967"/>
        <v/>
      </c>
      <c r="AV443" s="28"/>
      <c r="AW443" s="28" t="str">
        <f t="shared" si="968"/>
        <v/>
      </c>
      <c r="AX443" s="29"/>
      <c r="AY443" s="30"/>
      <c r="AZ443" s="28"/>
      <c r="BA443" s="28">
        <f t="shared" si="969"/>
        <v>3</v>
      </c>
      <c r="BB443" s="28"/>
      <c r="BC443" s="28">
        <f t="shared" si="970"/>
        <v>0</v>
      </c>
      <c r="BD443" s="28"/>
      <c r="BE443" s="28">
        <f t="shared" si="971"/>
        <v>3</v>
      </c>
      <c r="BF443" s="29"/>
      <c r="BG443" s="30"/>
      <c r="BH443" s="26"/>
      <c r="BI443" s="28" t="str">
        <f t="shared" si="972"/>
        <v/>
      </c>
      <c r="BJ443" s="28"/>
      <c r="BK443" s="28" t="str">
        <f t="shared" si="973"/>
        <v/>
      </c>
      <c r="BL443" s="28"/>
      <c r="BM443" s="28" t="str">
        <f t="shared" si="974"/>
        <v/>
      </c>
      <c r="BN443" s="29"/>
      <c r="BO443" s="30"/>
      <c r="BP443" s="26"/>
      <c r="BQ443" s="28" t="str">
        <f t="shared" si="975"/>
        <v/>
      </c>
      <c r="BR443" s="28"/>
      <c r="BS443" s="28" t="str">
        <f t="shared" si="976"/>
        <v/>
      </c>
      <c r="BT443" s="28"/>
      <c r="BU443" s="28" t="str">
        <f t="shared" si="977"/>
        <v/>
      </c>
      <c r="BV443" s="29"/>
      <c r="BW443" s="30"/>
      <c r="BX443" s="31"/>
      <c r="BY443" s="28" t="str">
        <f t="shared" si="978"/>
        <v/>
      </c>
      <c r="BZ443" s="28"/>
      <c r="CA443" s="28" t="str">
        <f t="shared" si="979"/>
        <v/>
      </c>
      <c r="CB443" s="28"/>
      <c r="CC443" s="28" t="str">
        <f t="shared" si="980"/>
        <v/>
      </c>
      <c r="CD443" s="29"/>
      <c r="CE443" s="25"/>
      <c r="CF443" s="25"/>
      <c r="CG443" s="28" t="str">
        <f t="shared" si="981"/>
        <v/>
      </c>
      <c r="CH443" s="28"/>
      <c r="CI443" s="28" t="str">
        <f t="shared" si="982"/>
        <v/>
      </c>
      <c r="CJ443" s="28"/>
      <c r="CK443" s="28" t="str">
        <f t="shared" si="983"/>
        <v/>
      </c>
      <c r="CL443" s="29"/>
    </row>
    <row r="444" spans="1:90" ht="19.5" customHeight="1" x14ac:dyDescent="0.25">
      <c r="A444" s="1"/>
      <c r="B444" s="2" t="s">
        <v>36</v>
      </c>
      <c r="C444" s="3" t="str">
        <f t="shared" si="1012"/>
        <v>13 - LE DEVELOPPEMENT DURABLE</v>
      </c>
      <c r="D444" s="99" t="str">
        <f t="shared" si="1025"/>
        <v>La valorisation de la région</v>
      </c>
      <c r="E444" s="2"/>
      <c r="F444" s="2"/>
      <c r="G444" s="20">
        <f t="shared" si="1026"/>
        <v>4</v>
      </c>
      <c r="H444" s="87" t="s">
        <v>65</v>
      </c>
      <c r="I444" s="23">
        <f>IF(G444&lt;&gt;"",MAX(I$1:I443)+1,"")</f>
        <v>361</v>
      </c>
      <c r="J444" s="252" t="s">
        <v>524</v>
      </c>
      <c r="K444" s="257">
        <v>3</v>
      </c>
      <c r="L444" s="254" t="s">
        <v>30</v>
      </c>
      <c r="M444" s="276"/>
      <c r="N444" s="288"/>
      <c r="O444" s="252" t="s">
        <v>752</v>
      </c>
      <c r="P444" s="348" t="s">
        <v>37</v>
      </c>
      <c r="Q444" s="90"/>
      <c r="R444" s="7"/>
      <c r="S444" s="26">
        <f t="shared" si="1027"/>
        <v>3</v>
      </c>
      <c r="T444" s="26">
        <f t="shared" si="1028"/>
        <v>1</v>
      </c>
      <c r="U444" s="26">
        <f t="shared" si="1029"/>
        <v>3</v>
      </c>
      <c r="V444" s="26"/>
      <c r="W444" s="26">
        <f t="shared" si="1030"/>
        <v>0</v>
      </c>
      <c r="X444" s="26"/>
      <c r="Y444" s="26">
        <f t="shared" si="1031"/>
        <v>3</v>
      </c>
      <c r="Z444" s="62"/>
      <c r="AA444" s="60"/>
      <c r="AB444" s="86"/>
      <c r="AC444" s="28" t="str">
        <f t="shared" si="960"/>
        <v/>
      </c>
      <c r="AD444" s="28"/>
      <c r="AE444" s="28" t="str">
        <f t="shared" si="961"/>
        <v/>
      </c>
      <c r="AF444" s="28"/>
      <c r="AG444" s="28" t="str">
        <f t="shared" si="962"/>
        <v/>
      </c>
      <c r="AH444" s="29"/>
      <c r="AI444" s="30"/>
      <c r="AJ444" s="28"/>
      <c r="AK444" s="28" t="str">
        <f t="shared" si="963"/>
        <v/>
      </c>
      <c r="AL444" s="28"/>
      <c r="AM444" s="28" t="str">
        <f t="shared" si="964"/>
        <v/>
      </c>
      <c r="AN444" s="28"/>
      <c r="AO444" s="28" t="str">
        <f t="shared" si="965"/>
        <v/>
      </c>
      <c r="AP444" s="29"/>
      <c r="AQ444" s="30"/>
      <c r="AR444" s="28"/>
      <c r="AS444" s="28" t="str">
        <f t="shared" si="966"/>
        <v/>
      </c>
      <c r="AT444" s="28"/>
      <c r="AU444" s="28" t="str">
        <f t="shared" si="967"/>
        <v/>
      </c>
      <c r="AV444" s="28"/>
      <c r="AW444" s="28" t="str">
        <f t="shared" si="968"/>
        <v/>
      </c>
      <c r="AX444" s="29"/>
      <c r="AY444" s="30"/>
      <c r="AZ444" s="28"/>
      <c r="BA444" s="28">
        <f t="shared" si="969"/>
        <v>3</v>
      </c>
      <c r="BB444" s="28"/>
      <c r="BC444" s="28">
        <f t="shared" si="970"/>
        <v>0</v>
      </c>
      <c r="BD444" s="28"/>
      <c r="BE444" s="28">
        <f t="shared" si="971"/>
        <v>3</v>
      </c>
      <c r="BF444" s="29"/>
      <c r="BG444" s="30"/>
      <c r="BH444" s="26"/>
      <c r="BI444" s="28" t="str">
        <f t="shared" si="972"/>
        <v/>
      </c>
      <c r="BJ444" s="28"/>
      <c r="BK444" s="28" t="str">
        <f t="shared" si="973"/>
        <v/>
      </c>
      <c r="BL444" s="28"/>
      <c r="BM444" s="28" t="str">
        <f t="shared" si="974"/>
        <v/>
      </c>
      <c r="BN444" s="29"/>
      <c r="BO444" s="30"/>
      <c r="BP444" s="26"/>
      <c r="BQ444" s="28" t="str">
        <f t="shared" si="975"/>
        <v/>
      </c>
      <c r="BR444" s="28"/>
      <c r="BS444" s="28" t="str">
        <f t="shared" si="976"/>
        <v/>
      </c>
      <c r="BT444" s="28"/>
      <c r="BU444" s="28" t="str">
        <f t="shared" si="977"/>
        <v/>
      </c>
      <c r="BV444" s="29"/>
      <c r="BW444" s="30"/>
      <c r="BX444" s="31"/>
      <c r="BY444" s="28" t="str">
        <f t="shared" si="978"/>
        <v/>
      </c>
      <c r="BZ444" s="28"/>
      <c r="CA444" s="28" t="str">
        <f t="shared" si="979"/>
        <v/>
      </c>
      <c r="CB444" s="28"/>
      <c r="CC444" s="28" t="str">
        <f t="shared" si="980"/>
        <v/>
      </c>
      <c r="CD444" s="29"/>
      <c r="CE444" s="25"/>
      <c r="CF444" s="25"/>
      <c r="CG444" s="28" t="str">
        <f t="shared" si="981"/>
        <v/>
      </c>
      <c r="CH444" s="28"/>
      <c r="CI444" s="28" t="str">
        <f t="shared" si="982"/>
        <v/>
      </c>
      <c r="CJ444" s="28"/>
      <c r="CK444" s="28" t="str">
        <f t="shared" si="983"/>
        <v/>
      </c>
      <c r="CL444" s="29"/>
    </row>
    <row r="445" spans="1:90" ht="63.75" customHeight="1" x14ac:dyDescent="0.25">
      <c r="A445" s="1"/>
      <c r="B445" s="2" t="s">
        <v>36</v>
      </c>
      <c r="C445" s="3" t="str">
        <f t="shared" si="1012"/>
        <v>13 - LE DEVELOPPEMENT DURABLE</v>
      </c>
      <c r="D445" s="99" t="str">
        <f t="shared" si="1025"/>
        <v>La valorisation de la région</v>
      </c>
      <c r="E445" s="2"/>
      <c r="F445" s="2"/>
      <c r="G445" s="20">
        <f t="shared" si="1026"/>
        <v>4</v>
      </c>
      <c r="H445" s="87" t="s">
        <v>65</v>
      </c>
      <c r="I445" s="23">
        <f>IF(G445&lt;&gt;"",MAX(I$1:I444)+1,"")</f>
        <v>362</v>
      </c>
      <c r="J445" s="247" t="s">
        <v>525</v>
      </c>
      <c r="K445" s="262">
        <v>1</v>
      </c>
      <c r="L445" s="249" t="s">
        <v>30</v>
      </c>
      <c r="M445" s="280"/>
      <c r="N445" s="284"/>
      <c r="O445" s="247" t="s">
        <v>526</v>
      </c>
      <c r="P445" s="348" t="s">
        <v>37</v>
      </c>
      <c r="Q445" s="90"/>
      <c r="R445" s="7"/>
      <c r="S445" s="26">
        <f t="shared" si="1027"/>
        <v>1</v>
      </c>
      <c r="T445" s="26">
        <f t="shared" si="1028"/>
        <v>1</v>
      </c>
      <c r="U445" s="26">
        <f t="shared" si="1029"/>
        <v>1</v>
      </c>
      <c r="V445" s="26"/>
      <c r="W445" s="26">
        <f t="shared" si="1030"/>
        <v>0</v>
      </c>
      <c r="X445" s="26"/>
      <c r="Y445" s="26">
        <f t="shared" si="1031"/>
        <v>1</v>
      </c>
      <c r="Z445" s="62"/>
      <c r="AA445" s="60"/>
      <c r="AB445" s="86"/>
      <c r="AC445" s="28" t="str">
        <f t="shared" si="960"/>
        <v/>
      </c>
      <c r="AD445" s="28"/>
      <c r="AE445" s="28" t="str">
        <f t="shared" si="961"/>
        <v/>
      </c>
      <c r="AF445" s="28"/>
      <c r="AG445" s="28" t="str">
        <f t="shared" si="962"/>
        <v/>
      </c>
      <c r="AH445" s="29"/>
      <c r="AI445" s="30"/>
      <c r="AJ445" s="28"/>
      <c r="AK445" s="28" t="str">
        <f t="shared" si="963"/>
        <v/>
      </c>
      <c r="AL445" s="28"/>
      <c r="AM445" s="28" t="str">
        <f t="shared" si="964"/>
        <v/>
      </c>
      <c r="AN445" s="28"/>
      <c r="AO445" s="28" t="str">
        <f t="shared" si="965"/>
        <v/>
      </c>
      <c r="AP445" s="29"/>
      <c r="AQ445" s="30"/>
      <c r="AR445" s="28"/>
      <c r="AS445" s="28" t="str">
        <f t="shared" si="966"/>
        <v/>
      </c>
      <c r="AT445" s="28"/>
      <c r="AU445" s="28" t="str">
        <f t="shared" si="967"/>
        <v/>
      </c>
      <c r="AV445" s="28"/>
      <c r="AW445" s="28" t="str">
        <f t="shared" si="968"/>
        <v/>
      </c>
      <c r="AX445" s="29"/>
      <c r="AY445" s="30"/>
      <c r="AZ445" s="28"/>
      <c r="BA445" s="28">
        <f t="shared" si="969"/>
        <v>1</v>
      </c>
      <c r="BB445" s="28"/>
      <c r="BC445" s="28">
        <f t="shared" si="970"/>
        <v>0</v>
      </c>
      <c r="BD445" s="28"/>
      <c r="BE445" s="28">
        <f t="shared" si="971"/>
        <v>1</v>
      </c>
      <c r="BF445" s="29"/>
      <c r="BG445" s="30"/>
      <c r="BH445" s="26"/>
      <c r="BI445" s="28" t="str">
        <f t="shared" si="972"/>
        <v/>
      </c>
      <c r="BJ445" s="28"/>
      <c r="BK445" s="28" t="str">
        <f t="shared" si="973"/>
        <v/>
      </c>
      <c r="BL445" s="28"/>
      <c r="BM445" s="28" t="str">
        <f t="shared" si="974"/>
        <v/>
      </c>
      <c r="BN445" s="29"/>
      <c r="BO445" s="30"/>
      <c r="BP445" s="26"/>
      <c r="BQ445" s="28" t="str">
        <f t="shared" si="975"/>
        <v/>
      </c>
      <c r="BR445" s="28"/>
      <c r="BS445" s="28" t="str">
        <f t="shared" si="976"/>
        <v/>
      </c>
      <c r="BT445" s="28"/>
      <c r="BU445" s="28" t="str">
        <f t="shared" si="977"/>
        <v/>
      </c>
      <c r="BV445" s="29"/>
      <c r="BW445" s="30"/>
      <c r="BX445" s="31"/>
      <c r="BY445" s="28" t="str">
        <f t="shared" si="978"/>
        <v/>
      </c>
      <c r="BZ445" s="28"/>
      <c r="CA445" s="28" t="str">
        <f t="shared" si="979"/>
        <v/>
      </c>
      <c r="CB445" s="28"/>
      <c r="CC445" s="28" t="str">
        <f t="shared" si="980"/>
        <v/>
      </c>
      <c r="CD445" s="29"/>
      <c r="CE445" s="25"/>
      <c r="CF445" s="25"/>
      <c r="CG445" s="28" t="str">
        <f t="shared" si="981"/>
        <v/>
      </c>
      <c r="CH445" s="28"/>
      <c r="CI445" s="28" t="str">
        <f t="shared" si="982"/>
        <v/>
      </c>
      <c r="CJ445" s="28"/>
      <c r="CK445" s="28" t="str">
        <f t="shared" si="983"/>
        <v/>
      </c>
      <c r="CL445" s="29"/>
    </row>
    <row r="446" spans="1:90" s="237" customFormat="1" ht="33" customHeight="1" x14ac:dyDescent="0.25">
      <c r="A446" s="46"/>
      <c r="B446" s="20"/>
      <c r="C446" s="21" t="str">
        <f>J446</f>
        <v>14 – LES DISPOSITIONS DE MANAGEMENT (si plus de 5 employés)</v>
      </c>
      <c r="D446" s="99" t="str">
        <f t="shared" ref="D446:D454" si="1061">J446</f>
        <v>14 – LES DISPOSITIONS DE MANAGEMENT (si plus de 5 employés)</v>
      </c>
      <c r="E446" s="20"/>
      <c r="F446" s="20"/>
      <c r="G446" s="20"/>
      <c r="H446" s="46"/>
      <c r="I446" s="23" t="str">
        <f>IF(G446&lt;&gt;"",MAX(I$1:I445)+1,"")</f>
        <v/>
      </c>
      <c r="J446" s="327" t="s">
        <v>680</v>
      </c>
      <c r="K446" s="328" t="s">
        <v>2</v>
      </c>
      <c r="L446" s="329" t="s">
        <v>3</v>
      </c>
      <c r="M446" s="330" t="s">
        <v>656</v>
      </c>
      <c r="N446" s="331" t="s">
        <v>4</v>
      </c>
      <c r="O446" s="327" t="s">
        <v>4</v>
      </c>
      <c r="P446" s="349" t="s">
        <v>778</v>
      </c>
      <c r="Q446" s="44"/>
      <c r="R446" s="25"/>
      <c r="S446" s="63"/>
      <c r="T446" s="63"/>
      <c r="U446" s="63"/>
      <c r="V446" s="26">
        <f>SUM(U423:U445)</f>
        <v>33</v>
      </c>
      <c r="W446" s="31"/>
      <c r="X446" s="26">
        <f>SUM(W423:W445)</f>
        <v>0</v>
      </c>
      <c r="Y446" s="31"/>
      <c r="Z446" s="26">
        <f>SUM(Y423:Y445)</f>
        <v>33</v>
      </c>
      <c r="AA446" s="27">
        <f>V446/Z446</f>
        <v>1</v>
      </c>
      <c r="AB446" s="63"/>
      <c r="AC446" s="28" t="str">
        <f t="shared" si="960"/>
        <v/>
      </c>
      <c r="AD446" s="28"/>
      <c r="AE446" s="28" t="str">
        <f t="shared" si="961"/>
        <v/>
      </c>
      <c r="AF446" s="28"/>
      <c r="AG446" s="28" t="str">
        <f t="shared" si="962"/>
        <v/>
      </c>
      <c r="AH446" s="29"/>
      <c r="AI446" s="30"/>
      <c r="AJ446" s="28"/>
      <c r="AK446" s="28" t="str">
        <f t="shared" si="963"/>
        <v/>
      </c>
      <c r="AL446" s="28"/>
      <c r="AM446" s="28" t="str">
        <f t="shared" si="964"/>
        <v/>
      </c>
      <c r="AN446" s="28"/>
      <c r="AO446" s="28" t="str">
        <f t="shared" si="965"/>
        <v/>
      </c>
      <c r="AP446" s="29"/>
      <c r="AQ446" s="30"/>
      <c r="AR446" s="28"/>
      <c r="AS446" s="28" t="str">
        <f t="shared" si="966"/>
        <v/>
      </c>
      <c r="AT446" s="28"/>
      <c r="AU446" s="28" t="str">
        <f t="shared" si="967"/>
        <v/>
      </c>
      <c r="AV446" s="28"/>
      <c r="AW446" s="28" t="str">
        <f t="shared" si="968"/>
        <v/>
      </c>
      <c r="AX446" s="29"/>
      <c r="AY446" s="30"/>
      <c r="AZ446" s="28"/>
      <c r="BA446" s="28" t="str">
        <f t="shared" si="969"/>
        <v/>
      </c>
      <c r="BB446" s="28"/>
      <c r="BC446" s="28" t="str">
        <f t="shared" si="970"/>
        <v/>
      </c>
      <c r="BD446" s="28"/>
      <c r="BE446" s="28" t="str">
        <f t="shared" si="971"/>
        <v/>
      </c>
      <c r="BF446" s="29"/>
      <c r="BG446" s="30"/>
      <c r="BH446" s="26"/>
      <c r="BI446" s="28" t="str">
        <f t="shared" si="972"/>
        <v/>
      </c>
      <c r="BJ446" s="28"/>
      <c r="BK446" s="28" t="str">
        <f t="shared" si="973"/>
        <v/>
      </c>
      <c r="BL446" s="28"/>
      <c r="BM446" s="28" t="str">
        <f t="shared" si="974"/>
        <v/>
      </c>
      <c r="BN446" s="29"/>
      <c r="BO446" s="30"/>
      <c r="BP446" s="26"/>
      <c r="BQ446" s="28" t="str">
        <f t="shared" si="975"/>
        <v/>
      </c>
      <c r="BR446" s="28"/>
      <c r="BS446" s="28" t="str">
        <f t="shared" si="976"/>
        <v/>
      </c>
      <c r="BT446" s="28"/>
      <c r="BU446" s="28" t="str">
        <f t="shared" si="977"/>
        <v/>
      </c>
      <c r="BV446" s="29"/>
      <c r="BW446" s="30"/>
      <c r="BX446" s="31"/>
      <c r="BY446" s="28" t="str">
        <f t="shared" si="978"/>
        <v/>
      </c>
      <c r="BZ446" s="28"/>
      <c r="CA446" s="28" t="str">
        <f t="shared" si="979"/>
        <v/>
      </c>
      <c r="CB446" s="28"/>
      <c r="CC446" s="28" t="str">
        <f t="shared" si="980"/>
        <v/>
      </c>
      <c r="CD446" s="29"/>
      <c r="CE446" s="25"/>
      <c r="CF446" s="25"/>
      <c r="CG446" s="28" t="str">
        <f t="shared" si="981"/>
        <v/>
      </c>
      <c r="CH446" s="28"/>
      <c r="CI446" s="28" t="str">
        <f t="shared" si="982"/>
        <v/>
      </c>
      <c r="CJ446" s="28"/>
      <c r="CK446" s="28" t="str">
        <f t="shared" si="983"/>
        <v/>
      </c>
      <c r="CL446" s="29"/>
    </row>
    <row r="447" spans="1:90" ht="67.5" customHeight="1" x14ac:dyDescent="0.25">
      <c r="A447" s="1"/>
      <c r="B447" s="97" t="s">
        <v>28</v>
      </c>
      <c r="C447" s="3" t="str">
        <f t="shared" ref="C447:C454" si="1062">J$446</f>
        <v>14 – LES DISPOSITIONS DE MANAGEMENT (si plus de 5 employés)</v>
      </c>
      <c r="D447" s="99" t="str">
        <f t="shared" si="1061"/>
        <v>Il y a une identification des besoins de formation et des compétences.</v>
      </c>
      <c r="E447" s="2"/>
      <c r="F447" s="2"/>
      <c r="G447" s="20">
        <f t="shared" ref="G447:G454" si="1063">IF(H447="Information et Communication",1,IF(H447="Savoir-faire Savoir-être",2,IF(H447="Confort et hygiène",3,IF(H447="Qualité de la prestation",5,IF(H447="Développement Durable",4)))))</f>
        <v>5</v>
      </c>
      <c r="H447" s="87" t="s">
        <v>130</v>
      </c>
      <c r="I447" s="23">
        <f>IF(G447&lt;&gt;"",MAX(I$1:I446)+1,"")</f>
        <v>363</v>
      </c>
      <c r="J447" s="242" t="s">
        <v>527</v>
      </c>
      <c r="K447" s="301">
        <v>1</v>
      </c>
      <c r="L447" s="244" t="s">
        <v>30</v>
      </c>
      <c r="M447" s="275"/>
      <c r="N447" s="283"/>
      <c r="O447" s="242" t="s">
        <v>528</v>
      </c>
      <c r="P447" s="360" t="s">
        <v>32</v>
      </c>
      <c r="Q447" s="90"/>
      <c r="R447" s="7"/>
      <c r="S447" s="26">
        <f t="shared" ref="S447:S454" si="1064">K447</f>
        <v>1</v>
      </c>
      <c r="T447" s="26">
        <f t="shared" ref="T447:T454" si="1065">IF(L447="OUI",1,IF(L447="NON",0,IF(L447="Non Mesuré","",0)))</f>
        <v>1</v>
      </c>
      <c r="U447" s="26">
        <f t="shared" ref="U447:U454" si="1066">IF(L447&lt;&gt;"Non Mesuré",S447*T447,"")</f>
        <v>1</v>
      </c>
      <c r="V447" s="26"/>
      <c r="W447" s="26">
        <f t="shared" ref="W447:W454" si="1067">IF(L447="Non Mesuré",S447,0)</f>
        <v>0</v>
      </c>
      <c r="X447" s="26"/>
      <c r="Y447" s="26">
        <f t="shared" ref="Y447:Y454" si="1068">S447-W447</f>
        <v>1</v>
      </c>
      <c r="Z447" s="62"/>
      <c r="AA447" s="60"/>
      <c r="AB447" s="86"/>
      <c r="AC447" s="28" t="str">
        <f t="shared" si="960"/>
        <v/>
      </c>
      <c r="AD447" s="28"/>
      <c r="AE447" s="28" t="str">
        <f t="shared" si="961"/>
        <v/>
      </c>
      <c r="AF447" s="28"/>
      <c r="AG447" s="28" t="str">
        <f t="shared" si="962"/>
        <v/>
      </c>
      <c r="AH447" s="29"/>
      <c r="AI447" s="30"/>
      <c r="AJ447" s="28"/>
      <c r="AK447" s="28" t="str">
        <f t="shared" si="963"/>
        <v/>
      </c>
      <c r="AL447" s="28"/>
      <c r="AM447" s="28" t="str">
        <f t="shared" si="964"/>
        <v/>
      </c>
      <c r="AN447" s="28"/>
      <c r="AO447" s="28" t="str">
        <f t="shared" si="965"/>
        <v/>
      </c>
      <c r="AP447" s="29"/>
      <c r="AQ447" s="30"/>
      <c r="AR447" s="28"/>
      <c r="AS447" s="28" t="str">
        <f t="shared" si="966"/>
        <v/>
      </c>
      <c r="AT447" s="28"/>
      <c r="AU447" s="28" t="str">
        <f t="shared" si="967"/>
        <v/>
      </c>
      <c r="AV447" s="28"/>
      <c r="AW447" s="28" t="str">
        <f t="shared" si="968"/>
        <v/>
      </c>
      <c r="AX447" s="29"/>
      <c r="AY447" s="30"/>
      <c r="AZ447" s="28"/>
      <c r="BA447" s="28" t="str">
        <f t="shared" si="969"/>
        <v/>
      </c>
      <c r="BB447" s="28"/>
      <c r="BC447" s="28" t="str">
        <f t="shared" si="970"/>
        <v/>
      </c>
      <c r="BD447" s="28"/>
      <c r="BE447" s="28" t="str">
        <f t="shared" si="971"/>
        <v/>
      </c>
      <c r="BF447" s="29"/>
      <c r="BG447" s="30"/>
      <c r="BH447" s="26"/>
      <c r="BI447" s="28">
        <f t="shared" si="972"/>
        <v>1</v>
      </c>
      <c r="BJ447" s="28"/>
      <c r="BK447" s="28">
        <f t="shared" si="973"/>
        <v>0</v>
      </c>
      <c r="BL447" s="28"/>
      <c r="BM447" s="28">
        <f t="shared" si="974"/>
        <v>1</v>
      </c>
      <c r="BN447" s="29"/>
      <c r="BO447" s="30"/>
      <c r="BP447" s="26"/>
      <c r="BQ447" s="28" t="str">
        <f t="shared" si="975"/>
        <v/>
      </c>
      <c r="BR447" s="28"/>
      <c r="BS447" s="28" t="str">
        <f t="shared" si="976"/>
        <v/>
      </c>
      <c r="BT447" s="28"/>
      <c r="BU447" s="28" t="str">
        <f t="shared" si="977"/>
        <v/>
      </c>
      <c r="BV447" s="29"/>
      <c r="BW447" s="30"/>
      <c r="BX447" s="31"/>
      <c r="BY447" s="28" t="str">
        <f t="shared" si="978"/>
        <v/>
      </c>
      <c r="BZ447" s="28"/>
      <c r="CA447" s="28" t="str">
        <f t="shared" si="979"/>
        <v/>
      </c>
      <c r="CB447" s="28"/>
      <c r="CC447" s="28" t="str">
        <f t="shared" si="980"/>
        <v/>
      </c>
      <c r="CD447" s="29"/>
      <c r="CE447" s="25"/>
      <c r="CF447" s="25"/>
      <c r="CG447" s="28" t="str">
        <f t="shared" si="981"/>
        <v/>
      </c>
      <c r="CH447" s="28"/>
      <c r="CI447" s="28" t="str">
        <f t="shared" si="982"/>
        <v/>
      </c>
      <c r="CJ447" s="28"/>
      <c r="CK447" s="28" t="str">
        <f t="shared" si="983"/>
        <v/>
      </c>
      <c r="CL447" s="29"/>
    </row>
    <row r="448" spans="1:90" ht="42" customHeight="1" x14ac:dyDescent="0.25">
      <c r="A448" s="1"/>
      <c r="B448" s="97" t="s">
        <v>36</v>
      </c>
      <c r="C448" s="3" t="str">
        <f t="shared" si="1062"/>
        <v>14 – LES DISPOSITIONS DE MANAGEMENT (si plus de 5 employés)</v>
      </c>
      <c r="D448" s="99" t="str">
        <f t="shared" si="1061"/>
        <v>Le personnel est informé de la démarche qualité.</v>
      </c>
      <c r="E448" s="2"/>
      <c r="F448" s="2"/>
      <c r="G448" s="20">
        <f t="shared" si="1063"/>
        <v>5</v>
      </c>
      <c r="H448" s="87" t="s">
        <v>130</v>
      </c>
      <c r="I448" s="23">
        <f>IF(G448&lt;&gt;"",MAX(I$1:I447)+1,"")</f>
        <v>364</v>
      </c>
      <c r="J448" s="252" t="s">
        <v>529</v>
      </c>
      <c r="K448" s="302">
        <v>1</v>
      </c>
      <c r="L448" s="254" t="s">
        <v>30</v>
      </c>
      <c r="M448" s="276"/>
      <c r="N448" s="288"/>
      <c r="O448" s="294" t="s">
        <v>530</v>
      </c>
      <c r="P448" s="356" t="s">
        <v>391</v>
      </c>
      <c r="Q448" s="90"/>
      <c r="R448" s="7"/>
      <c r="S448" s="26">
        <f t="shared" si="1064"/>
        <v>1</v>
      </c>
      <c r="T448" s="26">
        <f t="shared" si="1065"/>
        <v>1</v>
      </c>
      <c r="U448" s="26">
        <f t="shared" si="1066"/>
        <v>1</v>
      </c>
      <c r="V448" s="26"/>
      <c r="W448" s="26">
        <f t="shared" si="1067"/>
        <v>0</v>
      </c>
      <c r="X448" s="26"/>
      <c r="Y448" s="26">
        <f t="shared" si="1068"/>
        <v>1</v>
      </c>
      <c r="Z448" s="62"/>
      <c r="AA448" s="60"/>
      <c r="AB448" s="86"/>
      <c r="AC448" s="28" t="str">
        <f t="shared" si="960"/>
        <v/>
      </c>
      <c r="AD448" s="28"/>
      <c r="AE448" s="28" t="str">
        <f t="shared" si="961"/>
        <v/>
      </c>
      <c r="AF448" s="28"/>
      <c r="AG448" s="28" t="str">
        <f t="shared" si="962"/>
        <v/>
      </c>
      <c r="AH448" s="29"/>
      <c r="AI448" s="30"/>
      <c r="AJ448" s="28"/>
      <c r="AK448" s="28" t="str">
        <f t="shared" si="963"/>
        <v/>
      </c>
      <c r="AL448" s="28"/>
      <c r="AM448" s="28" t="str">
        <f t="shared" si="964"/>
        <v/>
      </c>
      <c r="AN448" s="28"/>
      <c r="AO448" s="28" t="str">
        <f t="shared" si="965"/>
        <v/>
      </c>
      <c r="AP448" s="29"/>
      <c r="AQ448" s="30"/>
      <c r="AR448" s="28"/>
      <c r="AS448" s="28" t="str">
        <f t="shared" si="966"/>
        <v/>
      </c>
      <c r="AT448" s="28"/>
      <c r="AU448" s="28" t="str">
        <f t="shared" si="967"/>
        <v/>
      </c>
      <c r="AV448" s="28"/>
      <c r="AW448" s="28" t="str">
        <f t="shared" si="968"/>
        <v/>
      </c>
      <c r="AX448" s="29"/>
      <c r="AY448" s="30"/>
      <c r="AZ448" s="28"/>
      <c r="BA448" s="28" t="str">
        <f t="shared" si="969"/>
        <v/>
      </c>
      <c r="BB448" s="28"/>
      <c r="BC448" s="28" t="str">
        <f t="shared" si="970"/>
        <v/>
      </c>
      <c r="BD448" s="28"/>
      <c r="BE448" s="28" t="str">
        <f t="shared" si="971"/>
        <v/>
      </c>
      <c r="BF448" s="29"/>
      <c r="BG448" s="30"/>
      <c r="BH448" s="26"/>
      <c r="BI448" s="28">
        <f t="shared" si="972"/>
        <v>1</v>
      </c>
      <c r="BJ448" s="28"/>
      <c r="BK448" s="28">
        <f t="shared" si="973"/>
        <v>0</v>
      </c>
      <c r="BL448" s="28"/>
      <c r="BM448" s="28">
        <f t="shared" si="974"/>
        <v>1</v>
      </c>
      <c r="BN448" s="29"/>
      <c r="BO448" s="30"/>
      <c r="BP448" s="26"/>
      <c r="BQ448" s="28" t="str">
        <f t="shared" si="975"/>
        <v/>
      </c>
      <c r="BR448" s="28"/>
      <c r="BS448" s="28" t="str">
        <f t="shared" si="976"/>
        <v/>
      </c>
      <c r="BT448" s="28"/>
      <c r="BU448" s="28" t="str">
        <f t="shared" si="977"/>
        <v/>
      </c>
      <c r="BV448" s="29"/>
      <c r="BW448" s="30"/>
      <c r="BX448" s="31"/>
      <c r="BY448" s="28" t="str">
        <f t="shared" si="978"/>
        <v/>
      </c>
      <c r="BZ448" s="28"/>
      <c r="CA448" s="28" t="str">
        <f t="shared" si="979"/>
        <v/>
      </c>
      <c r="CB448" s="28"/>
      <c r="CC448" s="28" t="str">
        <f t="shared" si="980"/>
        <v/>
      </c>
      <c r="CD448" s="29"/>
      <c r="CE448" s="25"/>
      <c r="CF448" s="25"/>
      <c r="CG448" s="28" t="str">
        <f t="shared" si="981"/>
        <v/>
      </c>
      <c r="CH448" s="28"/>
      <c r="CI448" s="28" t="str">
        <f t="shared" si="982"/>
        <v/>
      </c>
      <c r="CJ448" s="28"/>
      <c r="CK448" s="28" t="str">
        <f t="shared" si="983"/>
        <v/>
      </c>
      <c r="CL448" s="29"/>
    </row>
    <row r="449" spans="1:92" ht="32.25" customHeight="1" x14ac:dyDescent="0.25">
      <c r="A449" s="1"/>
      <c r="B449" s="98" t="s">
        <v>36</v>
      </c>
      <c r="C449" s="3" t="str">
        <f t="shared" si="1062"/>
        <v>14 – LES DISPOSITIONS DE MANAGEMENT (si plus de 5 employés)</v>
      </c>
      <c r="D449" s="99" t="str">
        <f t="shared" si="1061"/>
        <v>Le manager s'assure que l'ensemble du personnel (y compris stagiaires et bénévoles) est informé de la démarche qualité.</v>
      </c>
      <c r="E449" s="2"/>
      <c r="F449" s="2"/>
      <c r="G449" s="20">
        <f t="shared" si="1063"/>
        <v>5</v>
      </c>
      <c r="H449" s="87" t="s">
        <v>130</v>
      </c>
      <c r="I449" s="23">
        <f>IF(G449&lt;&gt;"",MAX(I$1:I448)+1,"")</f>
        <v>365</v>
      </c>
      <c r="J449" s="252" t="s">
        <v>531</v>
      </c>
      <c r="K449" s="257">
        <v>1</v>
      </c>
      <c r="L449" s="254" t="s">
        <v>30</v>
      </c>
      <c r="M449" s="276"/>
      <c r="N449" s="288"/>
      <c r="O449" s="252" t="s">
        <v>532</v>
      </c>
      <c r="P449" s="356" t="s">
        <v>391</v>
      </c>
      <c r="Q449" s="90"/>
      <c r="R449" s="7"/>
      <c r="S449" s="26">
        <f t="shared" si="1064"/>
        <v>1</v>
      </c>
      <c r="T449" s="26">
        <f t="shared" si="1065"/>
        <v>1</v>
      </c>
      <c r="U449" s="26">
        <f t="shared" si="1066"/>
        <v>1</v>
      </c>
      <c r="V449" s="26"/>
      <c r="W449" s="26">
        <f t="shared" si="1067"/>
        <v>0</v>
      </c>
      <c r="X449" s="26"/>
      <c r="Y449" s="26">
        <f t="shared" si="1068"/>
        <v>1</v>
      </c>
      <c r="Z449" s="62"/>
      <c r="AA449" s="60"/>
      <c r="AB449" s="86"/>
      <c r="AC449" s="28" t="str">
        <f t="shared" si="960"/>
        <v/>
      </c>
      <c r="AD449" s="28"/>
      <c r="AE449" s="28" t="str">
        <f t="shared" si="961"/>
        <v/>
      </c>
      <c r="AF449" s="28"/>
      <c r="AG449" s="28" t="str">
        <f t="shared" si="962"/>
        <v/>
      </c>
      <c r="AH449" s="29"/>
      <c r="AI449" s="30"/>
      <c r="AJ449" s="28"/>
      <c r="AK449" s="28" t="str">
        <f t="shared" si="963"/>
        <v/>
      </c>
      <c r="AL449" s="28"/>
      <c r="AM449" s="28" t="str">
        <f t="shared" si="964"/>
        <v/>
      </c>
      <c r="AN449" s="28"/>
      <c r="AO449" s="28" t="str">
        <f t="shared" si="965"/>
        <v/>
      </c>
      <c r="AP449" s="29"/>
      <c r="AQ449" s="30"/>
      <c r="AR449" s="28"/>
      <c r="AS449" s="28" t="str">
        <f t="shared" si="966"/>
        <v/>
      </c>
      <c r="AT449" s="28"/>
      <c r="AU449" s="28" t="str">
        <f t="shared" si="967"/>
        <v/>
      </c>
      <c r="AV449" s="28"/>
      <c r="AW449" s="28" t="str">
        <f t="shared" si="968"/>
        <v/>
      </c>
      <c r="AX449" s="29"/>
      <c r="AY449" s="30"/>
      <c r="AZ449" s="28"/>
      <c r="BA449" s="28" t="str">
        <f t="shared" si="969"/>
        <v/>
      </c>
      <c r="BB449" s="28"/>
      <c r="BC449" s="28" t="str">
        <f t="shared" si="970"/>
        <v/>
      </c>
      <c r="BD449" s="28"/>
      <c r="BE449" s="28" t="str">
        <f t="shared" si="971"/>
        <v/>
      </c>
      <c r="BF449" s="29"/>
      <c r="BG449" s="30"/>
      <c r="BH449" s="26"/>
      <c r="BI449" s="28">
        <f t="shared" si="972"/>
        <v>1</v>
      </c>
      <c r="BJ449" s="28"/>
      <c r="BK449" s="28">
        <f t="shared" si="973"/>
        <v>0</v>
      </c>
      <c r="BL449" s="28"/>
      <c r="BM449" s="28">
        <f t="shared" si="974"/>
        <v>1</v>
      </c>
      <c r="BN449" s="29"/>
      <c r="BO449" s="30"/>
      <c r="BP449" s="26"/>
      <c r="BQ449" s="28" t="str">
        <f t="shared" si="975"/>
        <v/>
      </c>
      <c r="BR449" s="28"/>
      <c r="BS449" s="28" t="str">
        <f t="shared" si="976"/>
        <v/>
      </c>
      <c r="BT449" s="28"/>
      <c r="BU449" s="28" t="str">
        <f t="shared" si="977"/>
        <v/>
      </c>
      <c r="BV449" s="29"/>
      <c r="BW449" s="30"/>
      <c r="BX449" s="31"/>
      <c r="BY449" s="28" t="str">
        <f t="shared" si="978"/>
        <v/>
      </c>
      <c r="BZ449" s="28"/>
      <c r="CA449" s="28" t="str">
        <f t="shared" si="979"/>
        <v/>
      </c>
      <c r="CB449" s="28"/>
      <c r="CC449" s="28" t="str">
        <f t="shared" si="980"/>
        <v/>
      </c>
      <c r="CD449" s="29"/>
      <c r="CE449" s="25"/>
      <c r="CF449" s="25"/>
      <c r="CG449" s="28" t="str">
        <f t="shared" si="981"/>
        <v/>
      </c>
      <c r="CH449" s="28"/>
      <c r="CI449" s="28" t="str">
        <f t="shared" si="982"/>
        <v/>
      </c>
      <c r="CJ449" s="28"/>
      <c r="CK449" s="28" t="str">
        <f t="shared" si="983"/>
        <v/>
      </c>
      <c r="CL449" s="29"/>
    </row>
    <row r="450" spans="1:92" ht="31.5" customHeight="1" x14ac:dyDescent="0.25">
      <c r="A450" s="1"/>
      <c r="B450" s="97" t="s">
        <v>28</v>
      </c>
      <c r="C450" s="3" t="str">
        <f t="shared" si="1062"/>
        <v>14 – LES DISPOSITIONS DE MANAGEMENT (si plus de 5 employés)</v>
      </c>
      <c r="D450" s="99" t="str">
        <f t="shared" si="1061"/>
        <v>Une réunion du personnel annuelle sur le déploiement de la démarche qualité est organisée.</v>
      </c>
      <c r="E450" s="2"/>
      <c r="F450" s="2"/>
      <c r="G450" s="20">
        <f t="shared" si="1063"/>
        <v>5</v>
      </c>
      <c r="H450" s="87" t="s">
        <v>130</v>
      </c>
      <c r="I450" s="23">
        <f>IF(G450&lt;&gt;"",MAX(I$1:I449)+1,"")</f>
        <v>366</v>
      </c>
      <c r="J450" s="252" t="s">
        <v>533</v>
      </c>
      <c r="K450" s="302">
        <v>1</v>
      </c>
      <c r="L450" s="254" t="s">
        <v>30</v>
      </c>
      <c r="M450" s="276"/>
      <c r="N450" s="288"/>
      <c r="O450" s="303" t="s">
        <v>534</v>
      </c>
      <c r="P450" s="356" t="s">
        <v>391</v>
      </c>
      <c r="Q450" s="90"/>
      <c r="R450" s="7"/>
      <c r="S450" s="26">
        <f t="shared" si="1064"/>
        <v>1</v>
      </c>
      <c r="T450" s="26">
        <f t="shared" si="1065"/>
        <v>1</v>
      </c>
      <c r="U450" s="26">
        <f t="shared" si="1066"/>
        <v>1</v>
      </c>
      <c r="V450" s="26"/>
      <c r="W450" s="26">
        <f t="shared" si="1067"/>
        <v>0</v>
      </c>
      <c r="X450" s="26"/>
      <c r="Y450" s="26">
        <f t="shared" si="1068"/>
        <v>1</v>
      </c>
      <c r="Z450" s="62"/>
      <c r="AA450" s="60"/>
      <c r="AB450" s="86"/>
      <c r="AC450" s="28" t="str">
        <f t="shared" si="960"/>
        <v/>
      </c>
      <c r="AD450" s="28"/>
      <c r="AE450" s="28" t="str">
        <f t="shared" si="961"/>
        <v/>
      </c>
      <c r="AF450" s="28"/>
      <c r="AG450" s="28" t="str">
        <f t="shared" si="962"/>
        <v/>
      </c>
      <c r="AH450" s="29"/>
      <c r="AI450" s="30"/>
      <c r="AJ450" s="28"/>
      <c r="AK450" s="28" t="str">
        <f t="shared" si="963"/>
        <v/>
      </c>
      <c r="AL450" s="28"/>
      <c r="AM450" s="28" t="str">
        <f t="shared" si="964"/>
        <v/>
      </c>
      <c r="AN450" s="28"/>
      <c r="AO450" s="28" t="str">
        <f t="shared" si="965"/>
        <v/>
      </c>
      <c r="AP450" s="29"/>
      <c r="AQ450" s="30"/>
      <c r="AR450" s="28"/>
      <c r="AS450" s="28" t="str">
        <f t="shared" si="966"/>
        <v/>
      </c>
      <c r="AT450" s="28"/>
      <c r="AU450" s="28" t="str">
        <f t="shared" si="967"/>
        <v/>
      </c>
      <c r="AV450" s="28"/>
      <c r="AW450" s="28" t="str">
        <f t="shared" si="968"/>
        <v/>
      </c>
      <c r="AX450" s="29"/>
      <c r="AY450" s="30"/>
      <c r="AZ450" s="28"/>
      <c r="BA450" s="28" t="str">
        <f t="shared" si="969"/>
        <v/>
      </c>
      <c r="BB450" s="28"/>
      <c r="BC450" s="28" t="str">
        <f t="shared" si="970"/>
        <v/>
      </c>
      <c r="BD450" s="28"/>
      <c r="BE450" s="28" t="str">
        <f t="shared" si="971"/>
        <v/>
      </c>
      <c r="BF450" s="29"/>
      <c r="BG450" s="30"/>
      <c r="BH450" s="26"/>
      <c r="BI450" s="28">
        <f t="shared" si="972"/>
        <v>1</v>
      </c>
      <c r="BJ450" s="28"/>
      <c r="BK450" s="28">
        <f t="shared" si="973"/>
        <v>0</v>
      </c>
      <c r="BL450" s="28"/>
      <c r="BM450" s="28">
        <f t="shared" si="974"/>
        <v>1</v>
      </c>
      <c r="BN450" s="29"/>
      <c r="BO450" s="30"/>
      <c r="BP450" s="26"/>
      <c r="BQ450" s="28" t="str">
        <f t="shared" si="975"/>
        <v/>
      </c>
      <c r="BR450" s="28"/>
      <c r="BS450" s="28" t="str">
        <f t="shared" si="976"/>
        <v/>
      </c>
      <c r="BT450" s="28"/>
      <c r="BU450" s="28" t="str">
        <f t="shared" si="977"/>
        <v/>
      </c>
      <c r="BV450" s="29"/>
      <c r="BW450" s="30"/>
      <c r="BX450" s="31"/>
      <c r="BY450" s="28" t="str">
        <f t="shared" si="978"/>
        <v/>
      </c>
      <c r="BZ450" s="28"/>
      <c r="CA450" s="28" t="str">
        <f t="shared" si="979"/>
        <v/>
      </c>
      <c r="CB450" s="28"/>
      <c r="CC450" s="28" t="str">
        <f t="shared" si="980"/>
        <v/>
      </c>
      <c r="CD450" s="29"/>
      <c r="CE450" s="25"/>
      <c r="CF450" s="25"/>
      <c r="CG450" s="28" t="str">
        <f t="shared" si="981"/>
        <v/>
      </c>
      <c r="CH450" s="28"/>
      <c r="CI450" s="28" t="str">
        <f t="shared" si="982"/>
        <v/>
      </c>
      <c r="CJ450" s="28"/>
      <c r="CK450" s="28" t="str">
        <f t="shared" si="983"/>
        <v/>
      </c>
      <c r="CL450" s="29"/>
    </row>
    <row r="451" spans="1:92" ht="81" customHeight="1" x14ac:dyDescent="0.25">
      <c r="A451" s="1"/>
      <c r="B451" s="97" t="s">
        <v>28</v>
      </c>
      <c r="C451" s="3" t="str">
        <f t="shared" si="1062"/>
        <v>14 – LES DISPOSITIONS DE MANAGEMENT (si plus de 5 employés)</v>
      </c>
      <c r="D451" s="99" t="str">
        <f t="shared" si="1061"/>
        <v>Il y a une réunion de présentation de la saison et une réunion de bilan.</v>
      </c>
      <c r="E451" s="2"/>
      <c r="F451" s="2"/>
      <c r="G451" s="20">
        <f t="shared" si="1063"/>
        <v>5</v>
      </c>
      <c r="H451" s="87" t="s">
        <v>130</v>
      </c>
      <c r="I451" s="23">
        <f>IF(G451&lt;&gt;"",MAX(I$1:I450)+1,"")</f>
        <v>367</v>
      </c>
      <c r="J451" s="252" t="s">
        <v>535</v>
      </c>
      <c r="K451" s="302">
        <v>1</v>
      </c>
      <c r="L451" s="254" t="s">
        <v>30</v>
      </c>
      <c r="M451" s="276"/>
      <c r="N451" s="288"/>
      <c r="O451" s="252" t="s">
        <v>536</v>
      </c>
      <c r="P451" s="356" t="s">
        <v>391</v>
      </c>
      <c r="Q451" s="90"/>
      <c r="R451" s="7"/>
      <c r="S451" s="26">
        <f t="shared" si="1064"/>
        <v>1</v>
      </c>
      <c r="T451" s="26">
        <f t="shared" si="1065"/>
        <v>1</v>
      </c>
      <c r="U451" s="26">
        <f t="shared" si="1066"/>
        <v>1</v>
      </c>
      <c r="V451" s="26"/>
      <c r="W451" s="26">
        <f t="shared" si="1067"/>
        <v>0</v>
      </c>
      <c r="X451" s="26"/>
      <c r="Y451" s="26">
        <f t="shared" si="1068"/>
        <v>1</v>
      </c>
      <c r="Z451" s="62"/>
      <c r="AA451" s="60"/>
      <c r="AB451" s="86"/>
      <c r="AC451" s="28" t="str">
        <f t="shared" si="960"/>
        <v/>
      </c>
      <c r="AD451" s="28"/>
      <c r="AE451" s="28" t="str">
        <f t="shared" si="961"/>
        <v/>
      </c>
      <c r="AF451" s="28"/>
      <c r="AG451" s="28" t="str">
        <f t="shared" si="962"/>
        <v/>
      </c>
      <c r="AH451" s="29"/>
      <c r="AI451" s="30"/>
      <c r="AJ451" s="28"/>
      <c r="AK451" s="28" t="str">
        <f t="shared" si="963"/>
        <v/>
      </c>
      <c r="AL451" s="28"/>
      <c r="AM451" s="28" t="str">
        <f t="shared" si="964"/>
        <v/>
      </c>
      <c r="AN451" s="28"/>
      <c r="AO451" s="28" t="str">
        <f t="shared" si="965"/>
        <v/>
      </c>
      <c r="AP451" s="29"/>
      <c r="AQ451" s="30"/>
      <c r="AR451" s="28"/>
      <c r="AS451" s="28" t="str">
        <f t="shared" si="966"/>
        <v/>
      </c>
      <c r="AT451" s="28"/>
      <c r="AU451" s="28" t="str">
        <f t="shared" si="967"/>
        <v/>
      </c>
      <c r="AV451" s="28"/>
      <c r="AW451" s="28" t="str">
        <f t="shared" si="968"/>
        <v/>
      </c>
      <c r="AX451" s="29"/>
      <c r="AY451" s="30"/>
      <c r="AZ451" s="28"/>
      <c r="BA451" s="28" t="str">
        <f t="shared" si="969"/>
        <v/>
      </c>
      <c r="BB451" s="28"/>
      <c r="BC451" s="28" t="str">
        <f t="shared" si="970"/>
        <v/>
      </c>
      <c r="BD451" s="28"/>
      <c r="BE451" s="28" t="str">
        <f t="shared" si="971"/>
        <v/>
      </c>
      <c r="BF451" s="29"/>
      <c r="BG451" s="30"/>
      <c r="BH451" s="26"/>
      <c r="BI451" s="28">
        <f t="shared" si="972"/>
        <v>1</v>
      </c>
      <c r="BJ451" s="28"/>
      <c r="BK451" s="28">
        <f t="shared" si="973"/>
        <v>0</v>
      </c>
      <c r="BL451" s="28"/>
      <c r="BM451" s="28">
        <f t="shared" si="974"/>
        <v>1</v>
      </c>
      <c r="BN451" s="29"/>
      <c r="BO451" s="30"/>
      <c r="BP451" s="26"/>
      <c r="BQ451" s="28" t="str">
        <f t="shared" si="975"/>
        <v/>
      </c>
      <c r="BR451" s="28"/>
      <c r="BS451" s="28" t="str">
        <f t="shared" si="976"/>
        <v/>
      </c>
      <c r="BT451" s="28"/>
      <c r="BU451" s="28" t="str">
        <f t="shared" si="977"/>
        <v/>
      </c>
      <c r="BV451" s="29"/>
      <c r="BW451" s="30"/>
      <c r="BX451" s="31"/>
      <c r="BY451" s="28" t="str">
        <f t="shared" si="978"/>
        <v/>
      </c>
      <c r="BZ451" s="28"/>
      <c r="CA451" s="28" t="str">
        <f t="shared" si="979"/>
        <v/>
      </c>
      <c r="CB451" s="28"/>
      <c r="CC451" s="28" t="str">
        <f t="shared" si="980"/>
        <v/>
      </c>
      <c r="CD451" s="29"/>
      <c r="CE451" s="25"/>
      <c r="CF451" s="25"/>
      <c r="CG451" s="28" t="str">
        <f t="shared" si="981"/>
        <v/>
      </c>
      <c r="CH451" s="28"/>
      <c r="CI451" s="28" t="str">
        <f t="shared" si="982"/>
        <v/>
      </c>
      <c r="CJ451" s="28"/>
      <c r="CK451" s="28" t="str">
        <f t="shared" si="983"/>
        <v/>
      </c>
      <c r="CL451" s="29"/>
    </row>
    <row r="452" spans="1:92" ht="31.5" customHeight="1" x14ac:dyDescent="0.25">
      <c r="A452" s="1"/>
      <c r="B452" s="44" t="s">
        <v>36</v>
      </c>
      <c r="C452" s="3" t="str">
        <f t="shared" si="1062"/>
        <v>14 – LES DISPOSITIONS DE MANAGEMENT (si plus de 5 employés)</v>
      </c>
      <c r="D452" s="99" t="str">
        <f t="shared" si="1061"/>
        <v>Il est remis un livret d'accueil aux nouveaux embauchés. Ce livret présente les principales caractéristiques de l'entreprise et son environnement proche.</v>
      </c>
      <c r="E452" s="2"/>
      <c r="F452" s="2"/>
      <c r="G452" s="20">
        <f t="shared" si="1063"/>
        <v>5</v>
      </c>
      <c r="H452" s="87" t="s">
        <v>130</v>
      </c>
      <c r="I452" s="23">
        <f>IF(G452&lt;&gt;"",MAX(I$1:I451)+1,"")</f>
        <v>368</v>
      </c>
      <c r="J452" s="252" t="s">
        <v>537</v>
      </c>
      <c r="K452" s="257">
        <v>1</v>
      </c>
      <c r="L452" s="254" t="s">
        <v>30</v>
      </c>
      <c r="M452" s="276"/>
      <c r="N452" s="288"/>
      <c r="O452" s="252" t="s">
        <v>532</v>
      </c>
      <c r="P452" s="348" t="s">
        <v>37</v>
      </c>
      <c r="Q452" s="90"/>
      <c r="R452" s="7"/>
      <c r="S452" s="26">
        <f t="shared" si="1064"/>
        <v>1</v>
      </c>
      <c r="T452" s="26">
        <f t="shared" si="1065"/>
        <v>1</v>
      </c>
      <c r="U452" s="26">
        <f t="shared" si="1066"/>
        <v>1</v>
      </c>
      <c r="V452" s="26"/>
      <c r="W452" s="26">
        <f t="shared" si="1067"/>
        <v>0</v>
      </c>
      <c r="X452" s="26"/>
      <c r="Y452" s="26">
        <f t="shared" si="1068"/>
        <v>1</v>
      </c>
      <c r="Z452" s="62"/>
      <c r="AA452" s="60"/>
      <c r="AB452" s="86"/>
      <c r="AC452" s="28" t="str">
        <f t="shared" si="960"/>
        <v/>
      </c>
      <c r="AD452" s="28"/>
      <c r="AE452" s="28" t="str">
        <f t="shared" si="961"/>
        <v/>
      </c>
      <c r="AF452" s="28"/>
      <c r="AG452" s="28" t="str">
        <f t="shared" si="962"/>
        <v/>
      </c>
      <c r="AH452" s="29"/>
      <c r="AI452" s="30"/>
      <c r="AJ452" s="28"/>
      <c r="AK452" s="28" t="str">
        <f t="shared" si="963"/>
        <v/>
      </c>
      <c r="AL452" s="28"/>
      <c r="AM452" s="28" t="str">
        <f t="shared" si="964"/>
        <v/>
      </c>
      <c r="AN452" s="28"/>
      <c r="AO452" s="28" t="str">
        <f t="shared" si="965"/>
        <v/>
      </c>
      <c r="AP452" s="29"/>
      <c r="AQ452" s="30"/>
      <c r="AR452" s="28"/>
      <c r="AS452" s="28" t="str">
        <f t="shared" si="966"/>
        <v/>
      </c>
      <c r="AT452" s="28"/>
      <c r="AU452" s="28" t="str">
        <f t="shared" si="967"/>
        <v/>
      </c>
      <c r="AV452" s="28"/>
      <c r="AW452" s="28" t="str">
        <f t="shared" si="968"/>
        <v/>
      </c>
      <c r="AX452" s="29"/>
      <c r="AY452" s="30"/>
      <c r="AZ452" s="28"/>
      <c r="BA452" s="28" t="str">
        <f t="shared" si="969"/>
        <v/>
      </c>
      <c r="BB452" s="28"/>
      <c r="BC452" s="28" t="str">
        <f t="shared" si="970"/>
        <v/>
      </c>
      <c r="BD452" s="28"/>
      <c r="BE452" s="28" t="str">
        <f t="shared" si="971"/>
        <v/>
      </c>
      <c r="BF452" s="29"/>
      <c r="BG452" s="30"/>
      <c r="BH452" s="26"/>
      <c r="BI452" s="28">
        <f t="shared" si="972"/>
        <v>1</v>
      </c>
      <c r="BJ452" s="28"/>
      <c r="BK452" s="28">
        <f t="shared" si="973"/>
        <v>0</v>
      </c>
      <c r="BL452" s="28"/>
      <c r="BM452" s="28">
        <f t="shared" si="974"/>
        <v>1</v>
      </c>
      <c r="BN452" s="29"/>
      <c r="BO452" s="30"/>
      <c r="BP452" s="26"/>
      <c r="BQ452" s="28" t="str">
        <f t="shared" si="975"/>
        <v/>
      </c>
      <c r="BR452" s="28"/>
      <c r="BS452" s="28" t="str">
        <f t="shared" si="976"/>
        <v/>
      </c>
      <c r="BT452" s="28"/>
      <c r="BU452" s="28" t="str">
        <f t="shared" si="977"/>
        <v/>
      </c>
      <c r="BV452" s="29"/>
      <c r="BW452" s="30"/>
      <c r="BX452" s="31"/>
      <c r="BY452" s="28" t="str">
        <f t="shared" si="978"/>
        <v/>
      </c>
      <c r="BZ452" s="28"/>
      <c r="CA452" s="28" t="str">
        <f t="shared" si="979"/>
        <v/>
      </c>
      <c r="CB452" s="28"/>
      <c r="CC452" s="28" t="str">
        <f t="shared" si="980"/>
        <v/>
      </c>
      <c r="CD452" s="29"/>
      <c r="CE452" s="25"/>
      <c r="CF452" s="25"/>
      <c r="CG452" s="28" t="str">
        <f t="shared" si="981"/>
        <v/>
      </c>
      <c r="CH452" s="28"/>
      <c r="CI452" s="28" t="str">
        <f t="shared" si="982"/>
        <v/>
      </c>
      <c r="CJ452" s="28"/>
      <c r="CK452" s="28" t="str">
        <f t="shared" si="983"/>
        <v/>
      </c>
      <c r="CL452" s="29"/>
    </row>
    <row r="453" spans="1:92" ht="34.5" customHeight="1" x14ac:dyDescent="0.25">
      <c r="A453" s="1"/>
      <c r="B453" s="44" t="s">
        <v>36</v>
      </c>
      <c r="C453" s="3" t="str">
        <f t="shared" si="1062"/>
        <v>14 – LES DISPOSITIONS DE MANAGEMENT (si plus de 5 employés)</v>
      </c>
      <c r="D453" s="99" t="str">
        <f t="shared" si="1061"/>
        <v>Un plan de nettoyage et de maintenance est mis en œuvre dans le camping.</v>
      </c>
      <c r="E453" s="2"/>
      <c r="F453" s="2"/>
      <c r="G453" s="20">
        <f t="shared" si="1063"/>
        <v>5</v>
      </c>
      <c r="H453" s="87" t="s">
        <v>130</v>
      </c>
      <c r="I453" s="23">
        <f>IF(G453&lt;&gt;"",MAX(I$1:I452)+1,"")</f>
        <v>369</v>
      </c>
      <c r="J453" s="252" t="s">
        <v>777</v>
      </c>
      <c r="K453" s="302">
        <v>1</v>
      </c>
      <c r="L453" s="254" t="s">
        <v>30</v>
      </c>
      <c r="M453" s="276"/>
      <c r="N453" s="288"/>
      <c r="O453" s="252" t="s">
        <v>532</v>
      </c>
      <c r="P453" s="360" t="s">
        <v>32</v>
      </c>
      <c r="Q453" s="90"/>
      <c r="R453" s="7"/>
      <c r="S453" s="26">
        <f t="shared" si="1064"/>
        <v>1</v>
      </c>
      <c r="T453" s="26">
        <f t="shared" si="1065"/>
        <v>1</v>
      </c>
      <c r="U453" s="26">
        <f t="shared" si="1066"/>
        <v>1</v>
      </c>
      <c r="V453" s="26"/>
      <c r="W453" s="26">
        <f t="shared" si="1067"/>
        <v>0</v>
      </c>
      <c r="X453" s="26"/>
      <c r="Y453" s="26">
        <f t="shared" si="1068"/>
        <v>1</v>
      </c>
      <c r="Z453" s="62"/>
      <c r="AA453" s="60"/>
      <c r="AB453" s="86"/>
      <c r="AC453" s="28" t="str">
        <f t="shared" si="960"/>
        <v/>
      </c>
      <c r="AD453" s="28"/>
      <c r="AE453" s="28" t="str">
        <f t="shared" si="961"/>
        <v/>
      </c>
      <c r="AF453" s="28"/>
      <c r="AG453" s="28" t="str">
        <f t="shared" si="962"/>
        <v/>
      </c>
      <c r="AH453" s="29"/>
      <c r="AI453" s="30"/>
      <c r="AJ453" s="28"/>
      <c r="AK453" s="28" t="str">
        <f t="shared" si="963"/>
        <v/>
      </c>
      <c r="AL453" s="28"/>
      <c r="AM453" s="28" t="str">
        <f t="shared" si="964"/>
        <v/>
      </c>
      <c r="AN453" s="28"/>
      <c r="AO453" s="28" t="str">
        <f t="shared" si="965"/>
        <v/>
      </c>
      <c r="AP453" s="29"/>
      <c r="AQ453" s="30"/>
      <c r="AR453" s="28"/>
      <c r="AS453" s="28" t="str">
        <f t="shared" si="966"/>
        <v/>
      </c>
      <c r="AT453" s="28"/>
      <c r="AU453" s="28" t="str">
        <f t="shared" si="967"/>
        <v/>
      </c>
      <c r="AV453" s="28"/>
      <c r="AW453" s="28" t="str">
        <f t="shared" si="968"/>
        <v/>
      </c>
      <c r="AX453" s="29"/>
      <c r="AY453" s="30"/>
      <c r="AZ453" s="28"/>
      <c r="BA453" s="28" t="str">
        <f t="shared" si="969"/>
        <v/>
      </c>
      <c r="BB453" s="28"/>
      <c r="BC453" s="28" t="str">
        <f t="shared" si="970"/>
        <v/>
      </c>
      <c r="BD453" s="28"/>
      <c r="BE453" s="28" t="str">
        <f t="shared" si="971"/>
        <v/>
      </c>
      <c r="BF453" s="29"/>
      <c r="BG453" s="30"/>
      <c r="BH453" s="26"/>
      <c r="BI453" s="28">
        <f t="shared" si="972"/>
        <v>1</v>
      </c>
      <c r="BJ453" s="28"/>
      <c r="BK453" s="28">
        <f t="shared" si="973"/>
        <v>0</v>
      </c>
      <c r="BL453" s="28"/>
      <c r="BM453" s="28">
        <f t="shared" si="974"/>
        <v>1</v>
      </c>
      <c r="BN453" s="29"/>
      <c r="BO453" s="30"/>
      <c r="BP453" s="26"/>
      <c r="BQ453" s="28" t="str">
        <f t="shared" si="975"/>
        <v/>
      </c>
      <c r="BR453" s="28"/>
      <c r="BS453" s="28" t="str">
        <f t="shared" si="976"/>
        <v/>
      </c>
      <c r="BT453" s="28"/>
      <c r="BU453" s="28" t="str">
        <f t="shared" si="977"/>
        <v/>
      </c>
      <c r="BV453" s="29"/>
      <c r="BW453" s="30"/>
      <c r="BX453" s="31"/>
      <c r="BY453" s="28" t="str">
        <f t="shared" si="978"/>
        <v/>
      </c>
      <c r="BZ453" s="28"/>
      <c r="CA453" s="28" t="str">
        <f t="shared" si="979"/>
        <v/>
      </c>
      <c r="CB453" s="28"/>
      <c r="CC453" s="28" t="str">
        <f t="shared" si="980"/>
        <v/>
      </c>
      <c r="CD453" s="29"/>
      <c r="CE453" s="25"/>
      <c r="CF453" s="25"/>
      <c r="CG453" s="28" t="str">
        <f t="shared" si="981"/>
        <v/>
      </c>
      <c r="CH453" s="28"/>
      <c r="CI453" s="28" t="str">
        <f t="shared" si="982"/>
        <v/>
      </c>
      <c r="CJ453" s="28"/>
      <c r="CK453" s="28" t="str">
        <f t="shared" si="983"/>
        <v/>
      </c>
      <c r="CL453" s="29"/>
    </row>
    <row r="454" spans="1:92" ht="36.75" customHeight="1" x14ac:dyDescent="0.25">
      <c r="A454" s="1"/>
      <c r="B454" s="44" t="s">
        <v>36</v>
      </c>
      <c r="C454" s="3" t="str">
        <f t="shared" si="1062"/>
        <v>14 – LES DISPOSITIONS DE MANAGEMENT (si plus de 5 employés)</v>
      </c>
      <c r="D454" s="99" t="str">
        <f t="shared" si="1061"/>
        <v>Un plan d'action relatif à la démarche qualité est mis en place annuellement.</v>
      </c>
      <c r="E454" s="2"/>
      <c r="F454" s="2"/>
      <c r="G454" s="20">
        <f t="shared" si="1063"/>
        <v>5</v>
      </c>
      <c r="H454" s="87" t="s">
        <v>130</v>
      </c>
      <c r="I454" s="23">
        <f>IF(G454&lt;&gt;"",MAX(I$1:I453)+1,"")</f>
        <v>370</v>
      </c>
      <c r="J454" s="247" t="s">
        <v>538</v>
      </c>
      <c r="K454" s="304">
        <v>1</v>
      </c>
      <c r="L454" s="249" t="s">
        <v>30</v>
      </c>
      <c r="M454" s="280"/>
      <c r="N454" s="284"/>
      <c r="O454" s="247" t="s">
        <v>539</v>
      </c>
      <c r="P454" s="360" t="s">
        <v>32</v>
      </c>
      <c r="Q454" s="90"/>
      <c r="R454" s="7"/>
      <c r="S454" s="26">
        <f t="shared" si="1064"/>
        <v>1</v>
      </c>
      <c r="T454" s="26">
        <f t="shared" si="1065"/>
        <v>1</v>
      </c>
      <c r="U454" s="26">
        <f t="shared" si="1066"/>
        <v>1</v>
      </c>
      <c r="V454" s="26"/>
      <c r="W454" s="26">
        <f t="shared" si="1067"/>
        <v>0</v>
      </c>
      <c r="X454" s="26"/>
      <c r="Y454" s="26">
        <f t="shared" si="1068"/>
        <v>1</v>
      </c>
      <c r="Z454" s="62"/>
      <c r="AA454" s="60"/>
      <c r="AB454" s="86"/>
      <c r="AC454" s="28" t="str">
        <f t="shared" si="960"/>
        <v/>
      </c>
      <c r="AD454" s="28"/>
      <c r="AE454" s="28" t="str">
        <f t="shared" si="961"/>
        <v/>
      </c>
      <c r="AF454" s="28"/>
      <c r="AG454" s="28" t="str">
        <f t="shared" si="962"/>
        <v/>
      </c>
      <c r="AH454" s="29"/>
      <c r="AI454" s="30"/>
      <c r="AJ454" s="28"/>
      <c r="AK454" s="28" t="str">
        <f t="shared" si="963"/>
        <v/>
      </c>
      <c r="AL454" s="28"/>
      <c r="AM454" s="28" t="str">
        <f t="shared" si="964"/>
        <v/>
      </c>
      <c r="AN454" s="28"/>
      <c r="AO454" s="28" t="str">
        <f t="shared" si="965"/>
        <v/>
      </c>
      <c r="AP454" s="29"/>
      <c r="AQ454" s="30"/>
      <c r="AR454" s="28"/>
      <c r="AS454" s="28" t="str">
        <f t="shared" si="966"/>
        <v/>
      </c>
      <c r="AT454" s="28"/>
      <c r="AU454" s="28" t="str">
        <f t="shared" si="967"/>
        <v/>
      </c>
      <c r="AV454" s="28"/>
      <c r="AW454" s="28" t="str">
        <f t="shared" si="968"/>
        <v/>
      </c>
      <c r="AX454" s="29"/>
      <c r="AY454" s="30"/>
      <c r="AZ454" s="28"/>
      <c r="BA454" s="28" t="str">
        <f t="shared" si="969"/>
        <v/>
      </c>
      <c r="BB454" s="28"/>
      <c r="BC454" s="28" t="str">
        <f t="shared" si="970"/>
        <v/>
      </c>
      <c r="BD454" s="28"/>
      <c r="BE454" s="28" t="str">
        <f t="shared" si="971"/>
        <v/>
      </c>
      <c r="BF454" s="29"/>
      <c r="BG454" s="30"/>
      <c r="BH454" s="26"/>
      <c r="BI454" s="28">
        <f t="shared" si="972"/>
        <v>1</v>
      </c>
      <c r="BJ454" s="28"/>
      <c r="BK454" s="28">
        <f t="shared" si="973"/>
        <v>0</v>
      </c>
      <c r="BL454" s="28"/>
      <c r="BM454" s="28">
        <f t="shared" si="974"/>
        <v>1</v>
      </c>
      <c r="BN454" s="29"/>
      <c r="BO454" s="30"/>
      <c r="BP454" s="26"/>
      <c r="BQ454" s="28" t="str">
        <f t="shared" si="975"/>
        <v/>
      </c>
      <c r="BR454" s="28"/>
      <c r="BS454" s="28" t="str">
        <f t="shared" si="976"/>
        <v/>
      </c>
      <c r="BT454" s="28"/>
      <c r="BU454" s="28" t="str">
        <f t="shared" si="977"/>
        <v/>
      </c>
      <c r="BV454" s="29"/>
      <c r="BW454" s="30"/>
      <c r="BX454" s="31"/>
      <c r="BY454" s="28" t="str">
        <f t="shared" si="978"/>
        <v/>
      </c>
      <c r="BZ454" s="28"/>
      <c r="CA454" s="28" t="str">
        <f t="shared" si="979"/>
        <v/>
      </c>
      <c r="CB454" s="28"/>
      <c r="CC454" s="28" t="str">
        <f t="shared" si="980"/>
        <v/>
      </c>
      <c r="CD454" s="29"/>
      <c r="CE454" s="25"/>
      <c r="CF454" s="25"/>
      <c r="CG454" s="28" t="str">
        <f t="shared" si="981"/>
        <v/>
      </c>
      <c r="CH454" s="28"/>
      <c r="CI454" s="28" t="str">
        <f t="shared" si="982"/>
        <v/>
      </c>
      <c r="CJ454" s="28"/>
      <c r="CK454" s="28" t="str">
        <f t="shared" si="983"/>
        <v/>
      </c>
      <c r="CL454" s="29"/>
    </row>
    <row r="455" spans="1:92" ht="15.75" x14ac:dyDescent="0.25">
      <c r="A455" s="1"/>
      <c r="B455" s="2"/>
      <c r="C455" s="3"/>
      <c r="D455" s="99"/>
      <c r="E455" s="2"/>
      <c r="F455" s="2"/>
      <c r="G455" s="2"/>
      <c r="H455" s="87"/>
      <c r="I455" s="90"/>
      <c r="J455" s="96"/>
      <c r="K455" s="44"/>
      <c r="L455" s="88"/>
      <c r="M455" s="375"/>
      <c r="N455" s="89"/>
      <c r="O455" s="96"/>
      <c r="P455" s="358"/>
      <c r="Q455" s="90"/>
      <c r="R455" s="7"/>
      <c r="S455" s="86"/>
      <c r="T455" s="86"/>
      <c r="U455" s="86"/>
      <c r="V455" s="26">
        <f>SUM(U447:U454)</f>
        <v>8</v>
      </c>
      <c r="W455" s="31"/>
      <c r="X455" s="26">
        <f>SUM(W447:W454)</f>
        <v>0</v>
      </c>
      <c r="Y455" s="31"/>
      <c r="Z455" s="26">
        <f>SUM(Y447:Y454)</f>
        <v>8</v>
      </c>
      <c r="AA455" s="27">
        <f>V455/Z455</f>
        <v>1</v>
      </c>
      <c r="AB455" s="86"/>
      <c r="AC455" s="86"/>
      <c r="AD455" s="86"/>
      <c r="AE455" s="86"/>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86"/>
      <c r="BI455" s="86"/>
      <c r="BJ455" s="86"/>
      <c r="BK455" s="86"/>
      <c r="BL455" s="86"/>
      <c r="BM455" s="86"/>
      <c r="BN455" s="86"/>
      <c r="BO455" s="86"/>
      <c r="BP455" s="86"/>
      <c r="BQ455" s="86"/>
      <c r="BR455" s="86"/>
      <c r="BS455" s="86"/>
      <c r="BT455" s="86"/>
      <c r="BU455" s="86"/>
      <c r="BV455" s="86"/>
      <c r="BW455" s="86"/>
      <c r="BX455" s="86"/>
      <c r="BY455" s="7"/>
      <c r="BZ455" s="7"/>
      <c r="CA455" s="7"/>
      <c r="CB455" s="7"/>
      <c r="CC455" s="7"/>
      <c r="CD455" s="7"/>
      <c r="CE455" s="7"/>
      <c r="CF455" s="7"/>
      <c r="CG455" s="7"/>
      <c r="CH455" s="7"/>
      <c r="CI455" s="7"/>
      <c r="CJ455" s="7"/>
      <c r="CK455" s="7"/>
      <c r="CL455" s="7"/>
    </row>
    <row r="456" spans="1:92" ht="15.75" x14ac:dyDescent="0.25">
      <c r="A456" s="1"/>
      <c r="B456" s="2"/>
      <c r="C456" s="3"/>
      <c r="D456" s="99"/>
      <c r="E456" s="2"/>
      <c r="F456" s="2"/>
      <c r="G456" s="2"/>
      <c r="H456" s="87"/>
      <c r="I456" s="90"/>
      <c r="J456" s="96"/>
      <c r="K456" s="44"/>
      <c r="L456" s="88"/>
      <c r="M456" s="375"/>
      <c r="N456" s="89"/>
      <c r="O456" s="96"/>
      <c r="P456" s="358"/>
      <c r="Q456" s="90"/>
      <c r="R456" s="7"/>
      <c r="S456" s="25"/>
      <c r="T456" s="25"/>
      <c r="U456" s="25"/>
      <c r="V456" s="26"/>
      <c r="W456" s="26"/>
      <c r="X456" s="26"/>
      <c r="Y456" s="26"/>
      <c r="Z456" s="26"/>
      <c r="AA456" s="27"/>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row>
    <row r="457" spans="1:92" ht="15.75" x14ac:dyDescent="0.25">
      <c r="A457" s="1"/>
      <c r="B457" s="2"/>
      <c r="C457" s="3"/>
      <c r="D457" s="99"/>
      <c r="E457" s="2"/>
      <c r="F457" s="2"/>
      <c r="G457" s="2"/>
      <c r="H457" s="87"/>
      <c r="I457" s="90"/>
      <c r="J457" s="96"/>
      <c r="K457" s="44"/>
      <c r="L457" s="88" t="s">
        <v>30</v>
      </c>
      <c r="M457" s="375"/>
      <c r="N457" s="89"/>
      <c r="O457" s="96"/>
      <c r="P457" s="358"/>
      <c r="Q457" s="90"/>
      <c r="R457" s="7"/>
      <c r="S457" s="108"/>
      <c r="T457" s="108"/>
      <c r="U457" s="108"/>
      <c r="V457" s="108"/>
      <c r="W457" s="19" t="s">
        <v>554</v>
      </c>
      <c r="X457" s="108"/>
      <c r="Y457" s="108"/>
      <c r="Z457" s="108"/>
      <c r="AA457" s="108"/>
      <c r="AB457" s="86"/>
      <c r="AC457" s="86"/>
      <c r="AD457" s="86"/>
      <c r="AE457" s="86"/>
      <c r="AF457" s="19" t="s">
        <v>20</v>
      </c>
      <c r="AG457" s="86"/>
      <c r="AH457" s="86"/>
      <c r="AI457" s="86"/>
      <c r="AJ457" s="86"/>
      <c r="AK457" s="86"/>
      <c r="AL457" s="86"/>
      <c r="AM457" s="86"/>
      <c r="AN457" s="19" t="s">
        <v>21</v>
      </c>
      <c r="AO457" s="86"/>
      <c r="AP457" s="86"/>
      <c r="AQ457" s="86"/>
      <c r="AR457" s="86"/>
      <c r="AS457" s="86"/>
      <c r="AT457" s="86"/>
      <c r="AU457" s="86"/>
      <c r="AV457" s="19" t="s">
        <v>22</v>
      </c>
      <c r="AW457" s="86"/>
      <c r="AX457" s="86"/>
      <c r="AY457" s="86"/>
      <c r="AZ457" s="86"/>
      <c r="BA457" s="86"/>
      <c r="BB457" s="86"/>
      <c r="BC457" s="86"/>
      <c r="BD457" s="19" t="s">
        <v>23</v>
      </c>
      <c r="BE457" s="86"/>
      <c r="BF457" s="86"/>
      <c r="BG457" s="86"/>
      <c r="BH457" s="86"/>
      <c r="BI457" s="86"/>
      <c r="BJ457" s="86"/>
      <c r="BK457" s="86"/>
      <c r="BL457" s="19" t="s">
        <v>24</v>
      </c>
      <c r="BM457" s="86"/>
      <c r="BN457" s="86"/>
      <c r="BO457" s="86"/>
      <c r="BP457" s="26"/>
      <c r="BQ457" s="86"/>
      <c r="BR457" s="86"/>
      <c r="BS457" s="86"/>
      <c r="BT457" s="19" t="s">
        <v>25</v>
      </c>
      <c r="BU457" s="86"/>
      <c r="BV457" s="86"/>
      <c r="BW457" s="86"/>
      <c r="BX457" s="31"/>
      <c r="BY457" s="86"/>
      <c r="BZ457" s="86"/>
      <c r="CA457" s="86"/>
      <c r="CB457" s="19" t="s">
        <v>26</v>
      </c>
      <c r="CC457" s="86"/>
      <c r="CD457" s="86"/>
      <c r="CE457" s="86"/>
      <c r="CF457" s="25"/>
      <c r="CG457" s="86"/>
      <c r="CH457" s="86"/>
      <c r="CI457" s="86"/>
      <c r="CJ457" s="19" t="s">
        <v>27</v>
      </c>
      <c r="CK457" s="86"/>
      <c r="CL457" s="86"/>
      <c r="CM457" s="86"/>
      <c r="CN457" s="25"/>
    </row>
    <row r="458" spans="1:92" ht="19.5" x14ac:dyDescent="0.25">
      <c r="A458" s="1"/>
      <c r="B458" s="2"/>
      <c r="C458" s="3"/>
      <c r="D458" s="99"/>
      <c r="E458" s="2"/>
      <c r="F458" s="2"/>
      <c r="G458" s="2"/>
      <c r="H458" s="87"/>
      <c r="I458" s="90"/>
      <c r="J458" s="96"/>
      <c r="K458" s="44"/>
      <c r="L458" s="88" t="s">
        <v>549</v>
      </c>
      <c r="M458" s="375"/>
      <c r="N458" s="89"/>
      <c r="O458" s="96"/>
      <c r="P458" s="358"/>
      <c r="Q458" s="90"/>
      <c r="R458" s="7"/>
      <c r="S458" s="8" t="s">
        <v>5</v>
      </c>
      <c r="T458" s="8" t="s">
        <v>6</v>
      </c>
      <c r="U458" s="8" t="s">
        <v>7</v>
      </c>
      <c r="V458" s="9" t="s">
        <v>8</v>
      </c>
      <c r="W458" s="8" t="s">
        <v>9</v>
      </c>
      <c r="X458" s="8" t="s">
        <v>10</v>
      </c>
      <c r="Y458" s="8" t="s">
        <v>11</v>
      </c>
      <c r="Z458" s="8" t="s">
        <v>12</v>
      </c>
      <c r="AA458" s="10" t="s">
        <v>13</v>
      </c>
      <c r="AB458" s="10"/>
      <c r="AC458" s="8" t="s">
        <v>14</v>
      </c>
      <c r="AD458" s="8" t="s">
        <v>15</v>
      </c>
      <c r="AE458" s="8" t="s">
        <v>9</v>
      </c>
      <c r="AF458" s="8" t="s">
        <v>10</v>
      </c>
      <c r="AG458" s="8" t="s">
        <v>11</v>
      </c>
      <c r="AH458" s="11" t="s">
        <v>16</v>
      </c>
      <c r="AI458" s="12" t="s">
        <v>13</v>
      </c>
      <c r="AJ458" s="10"/>
      <c r="AK458" s="8" t="s">
        <v>14</v>
      </c>
      <c r="AL458" s="8" t="s">
        <v>17</v>
      </c>
      <c r="AM458" s="8" t="s">
        <v>9</v>
      </c>
      <c r="AN458" s="8" t="s">
        <v>10</v>
      </c>
      <c r="AO458" s="8" t="s">
        <v>11</v>
      </c>
      <c r="AP458" s="10" t="s">
        <v>12</v>
      </c>
      <c r="AQ458" s="12" t="s">
        <v>13</v>
      </c>
      <c r="AR458" s="10"/>
      <c r="AS458" s="10" t="s">
        <v>14</v>
      </c>
      <c r="AT458" s="8" t="s">
        <v>17</v>
      </c>
      <c r="AU458" s="8" t="s">
        <v>9</v>
      </c>
      <c r="AV458" s="8" t="s">
        <v>10</v>
      </c>
      <c r="AW458" s="8" t="s">
        <v>11</v>
      </c>
      <c r="AX458" s="10" t="s">
        <v>12</v>
      </c>
      <c r="AY458" s="12" t="s">
        <v>13</v>
      </c>
      <c r="AZ458" s="10"/>
      <c r="BA458" s="10" t="s">
        <v>14</v>
      </c>
      <c r="BB458" s="8" t="s">
        <v>17</v>
      </c>
      <c r="BC458" s="8" t="s">
        <v>9</v>
      </c>
      <c r="BD458" s="8" t="s">
        <v>10</v>
      </c>
      <c r="BE458" s="8" t="s">
        <v>11</v>
      </c>
      <c r="BF458" s="10" t="s">
        <v>12</v>
      </c>
      <c r="BG458" s="12" t="s">
        <v>13</v>
      </c>
      <c r="BH458" s="8"/>
      <c r="BI458" s="10" t="s">
        <v>14</v>
      </c>
      <c r="BJ458" s="8" t="s">
        <v>17</v>
      </c>
      <c r="BK458" s="8" t="s">
        <v>9</v>
      </c>
      <c r="BL458" s="8" t="s">
        <v>10</v>
      </c>
      <c r="BM458" s="8" t="s">
        <v>11</v>
      </c>
      <c r="BN458" s="10" t="s">
        <v>12</v>
      </c>
      <c r="BO458" s="12" t="s">
        <v>13</v>
      </c>
      <c r="BP458" s="26"/>
      <c r="BQ458" s="10" t="s">
        <v>14</v>
      </c>
      <c r="BR458" s="8" t="s">
        <v>17</v>
      </c>
      <c r="BS458" s="8" t="s">
        <v>9</v>
      </c>
      <c r="BT458" s="8" t="s">
        <v>10</v>
      </c>
      <c r="BU458" s="8" t="s">
        <v>11</v>
      </c>
      <c r="BV458" s="10" t="s">
        <v>12</v>
      </c>
      <c r="BW458" s="12" t="s">
        <v>13</v>
      </c>
      <c r="BX458" s="31"/>
      <c r="BY458" s="10" t="s">
        <v>14</v>
      </c>
      <c r="BZ458" s="8" t="s">
        <v>17</v>
      </c>
      <c r="CA458" s="8" t="s">
        <v>9</v>
      </c>
      <c r="CB458" s="8" t="s">
        <v>10</v>
      </c>
      <c r="CC458" s="8" t="s">
        <v>11</v>
      </c>
      <c r="CD458" s="10" t="s">
        <v>12</v>
      </c>
      <c r="CE458" s="12" t="s">
        <v>13</v>
      </c>
      <c r="CF458" s="25"/>
      <c r="CG458" s="10" t="s">
        <v>14</v>
      </c>
      <c r="CH458" s="8" t="s">
        <v>17</v>
      </c>
      <c r="CI458" s="8" t="s">
        <v>9</v>
      </c>
      <c r="CJ458" s="8" t="s">
        <v>10</v>
      </c>
      <c r="CK458" s="8" t="s">
        <v>11</v>
      </c>
      <c r="CL458" s="10" t="s">
        <v>12</v>
      </c>
      <c r="CM458" s="12" t="s">
        <v>13</v>
      </c>
      <c r="CN458" s="25"/>
    </row>
    <row r="459" spans="1:92" ht="15.75" x14ac:dyDescent="0.25">
      <c r="A459" s="1"/>
      <c r="B459" s="2"/>
      <c r="C459" s="3"/>
      <c r="D459" s="99"/>
      <c r="E459" s="2"/>
      <c r="F459" s="2"/>
      <c r="G459" s="2"/>
      <c r="H459" s="87"/>
      <c r="I459" s="90"/>
      <c r="J459" s="96"/>
      <c r="K459" s="44">
        <f>SUM(K3:K455)</f>
        <v>960</v>
      </c>
      <c r="L459" s="88" t="s">
        <v>550</v>
      </c>
      <c r="M459" s="375"/>
      <c r="N459" s="89"/>
      <c r="O459" s="96"/>
      <c r="P459" s="358"/>
      <c r="Q459" s="90"/>
      <c r="R459" s="7"/>
      <c r="S459" s="63"/>
      <c r="T459" s="63"/>
      <c r="U459" s="63">
        <f>SUM(U3:U455)</f>
        <v>960</v>
      </c>
      <c r="V459" s="63">
        <f>SUM(V3:V455)</f>
        <v>947</v>
      </c>
      <c r="W459" s="63"/>
      <c r="X459" s="63">
        <f>SUM(X3:X455)</f>
        <v>0</v>
      </c>
      <c r="Y459" s="63"/>
      <c r="Z459" s="63">
        <f>SUM(Z3:Z455)</f>
        <v>947</v>
      </c>
      <c r="AA459" s="10">
        <f>V459/Z459</f>
        <v>1</v>
      </c>
      <c r="AB459" s="63"/>
      <c r="AC459" s="63"/>
      <c r="AD459" s="110">
        <f>SUM(AC3:AC455)</f>
        <v>134</v>
      </c>
      <c r="AE459" s="110"/>
      <c r="AF459" s="110">
        <f>SUM(AE3:AE455)</f>
        <v>0</v>
      </c>
      <c r="AG459" s="110"/>
      <c r="AH459" s="110">
        <f>SUM(AG3:AG455)</f>
        <v>134</v>
      </c>
      <c r="AI459" s="10">
        <f>AD459/AH459</f>
        <v>1</v>
      </c>
      <c r="AJ459" s="63"/>
      <c r="AK459" s="63"/>
      <c r="AL459" s="110">
        <f>SUM(AK3:AK455)</f>
        <v>175</v>
      </c>
      <c r="AM459" s="63"/>
      <c r="AN459" s="110">
        <f>SUM(AM3:AM455)</f>
        <v>0</v>
      </c>
      <c r="AO459" s="63"/>
      <c r="AP459" s="110">
        <f>SUM(AO3:AO455)</f>
        <v>175</v>
      </c>
      <c r="AQ459" s="10">
        <f>AL459/AP459</f>
        <v>1</v>
      </c>
      <c r="AR459" s="63"/>
      <c r="AS459" s="63"/>
      <c r="AT459" s="110">
        <f>SUM(AS3:AS455)</f>
        <v>454</v>
      </c>
      <c r="AU459" s="63"/>
      <c r="AV459" s="110">
        <f>SUM(AU3:AU455)</f>
        <v>0</v>
      </c>
      <c r="AW459" s="63"/>
      <c r="AX459" s="110">
        <f>SUM(AW3:AW455)</f>
        <v>454</v>
      </c>
      <c r="AY459" s="10">
        <f>AT459/AX459</f>
        <v>1</v>
      </c>
      <c r="AZ459" s="63"/>
      <c r="BA459" s="63"/>
      <c r="BB459" s="110">
        <f>SUM(BA3:BA455)</f>
        <v>36</v>
      </c>
      <c r="BC459" s="63"/>
      <c r="BD459" s="110">
        <f>SUM(BC3:BC455)</f>
        <v>0</v>
      </c>
      <c r="BE459" s="63"/>
      <c r="BF459" s="110">
        <f>SUM(BE3:BE455)</f>
        <v>36</v>
      </c>
      <c r="BG459" s="10">
        <f>BB459/BF459</f>
        <v>1</v>
      </c>
      <c r="BH459" s="63"/>
      <c r="BI459" s="63"/>
      <c r="BJ459" s="110">
        <f>SUM(BI3:BI455)</f>
        <v>161</v>
      </c>
      <c r="BK459" s="63"/>
      <c r="BL459" s="110">
        <f>SUM(BK3:BK455)</f>
        <v>0</v>
      </c>
      <c r="BM459" s="63"/>
      <c r="BN459" s="110">
        <f>SUM(BM3:BM455)</f>
        <v>161</v>
      </c>
      <c r="BO459" s="10">
        <f>BJ459/BN459</f>
        <v>1</v>
      </c>
      <c r="BP459" s="26"/>
      <c r="BQ459" s="63"/>
      <c r="BR459" s="110">
        <f>SUM(BQ3:BQ455)</f>
        <v>171</v>
      </c>
      <c r="BS459" s="63"/>
      <c r="BT459" s="110">
        <f>SUM(BS3:BS455)</f>
        <v>0</v>
      </c>
      <c r="BU459" s="63"/>
      <c r="BV459" s="110">
        <f>SUM(BU3:BU455)</f>
        <v>171</v>
      </c>
      <c r="BW459" s="10">
        <f>BR459/BV459</f>
        <v>1</v>
      </c>
      <c r="BX459" s="31"/>
      <c r="BY459" s="63"/>
      <c r="BZ459" s="110">
        <f>SUM(BY3:BY455)</f>
        <v>126</v>
      </c>
      <c r="CA459" s="63"/>
      <c r="CB459" s="110">
        <f>SUM(CA3:CA455)</f>
        <v>0</v>
      </c>
      <c r="CC459" s="63"/>
      <c r="CD459" s="110">
        <f>SUM(CC3:CC455)</f>
        <v>126</v>
      </c>
      <c r="CE459" s="10">
        <f>BZ459/CD459</f>
        <v>1</v>
      </c>
      <c r="CF459" s="25"/>
      <c r="CG459" s="63"/>
      <c r="CH459" s="110">
        <f>SUM(CG3:CG455)</f>
        <v>157</v>
      </c>
      <c r="CI459" s="63"/>
      <c r="CJ459" s="110">
        <f>SUM(CI3:CI455)</f>
        <v>0</v>
      </c>
      <c r="CK459" s="63"/>
      <c r="CL459" s="110">
        <f>SUM(CK3:CK455)</f>
        <v>157</v>
      </c>
      <c r="CM459" s="10">
        <f>CH459/CL459</f>
        <v>1</v>
      </c>
      <c r="CN459" s="25"/>
    </row>
    <row r="460" spans="1:92" ht="15.75" x14ac:dyDescent="0.25">
      <c r="A460" s="1"/>
      <c r="B460" s="2"/>
      <c r="C460" s="3"/>
      <c r="D460" s="99"/>
      <c r="E460" s="2"/>
      <c r="F460" s="2"/>
      <c r="G460" s="2"/>
      <c r="H460" s="87"/>
      <c r="I460" s="90"/>
      <c r="J460" s="96"/>
      <c r="K460" s="44"/>
      <c r="L460" s="88"/>
      <c r="M460" s="375"/>
      <c r="N460" s="89"/>
      <c r="O460" s="96"/>
      <c r="P460" s="358"/>
      <c r="Q460" s="90"/>
      <c r="R460" s="7"/>
      <c r="S460" s="63"/>
      <c r="T460" s="63"/>
      <c r="U460" s="63"/>
      <c r="V460" s="63"/>
      <c r="W460" s="63"/>
      <c r="X460" s="63"/>
      <c r="Y460" s="63"/>
      <c r="Z460" s="63"/>
      <c r="AA460" s="60"/>
      <c r="AB460" s="63"/>
      <c r="AC460" s="63"/>
      <c r="AD460" s="63"/>
      <c r="AE460" s="63"/>
      <c r="AF460" s="63"/>
      <c r="AG460" s="63"/>
      <c r="AH460" s="63"/>
      <c r="AI460" s="63">
        <v>0.1</v>
      </c>
      <c r="AJ460" s="63"/>
      <c r="AK460" s="63"/>
      <c r="AL460" s="63"/>
      <c r="AM460" s="63"/>
      <c r="AN460" s="63"/>
      <c r="AO460" s="63"/>
      <c r="AP460" s="63"/>
      <c r="AQ460" s="63">
        <v>0.35</v>
      </c>
      <c r="AR460" s="63"/>
      <c r="AS460" s="63"/>
      <c r="AT460" s="63"/>
      <c r="AU460" s="63"/>
      <c r="AV460" s="63"/>
      <c r="AW460" s="63"/>
      <c r="AX460" s="63"/>
      <c r="AY460" s="63">
        <v>0.25</v>
      </c>
      <c r="AZ460" s="63"/>
      <c r="BA460" s="63"/>
      <c r="BB460" s="63"/>
      <c r="BC460" s="63"/>
      <c r="BD460" s="63"/>
      <c r="BE460" s="63"/>
      <c r="BF460" s="63"/>
      <c r="BG460" s="63">
        <v>0.1</v>
      </c>
      <c r="BH460" s="63"/>
      <c r="BI460" s="63"/>
      <c r="BJ460" s="63"/>
      <c r="BK460" s="63"/>
      <c r="BL460" s="63"/>
      <c r="BM460" s="63"/>
      <c r="BN460" s="63"/>
      <c r="BO460" s="63">
        <v>0.2</v>
      </c>
      <c r="BP460" s="26"/>
      <c r="BQ460" s="28"/>
      <c r="BR460" s="28"/>
      <c r="BS460" s="28"/>
      <c r="BT460" s="28"/>
      <c r="BU460" s="28"/>
      <c r="BV460" s="29"/>
      <c r="BW460" s="63">
        <v>0</v>
      </c>
      <c r="BX460" s="31"/>
      <c r="BY460" s="28"/>
      <c r="BZ460" s="28"/>
      <c r="CA460" s="28"/>
      <c r="CB460" s="28"/>
      <c r="CC460" s="28"/>
      <c r="CD460" s="29"/>
      <c r="CE460" s="63">
        <v>0</v>
      </c>
      <c r="CF460" s="25"/>
      <c r="CG460" s="25"/>
      <c r="CH460" s="25"/>
      <c r="CI460" s="25"/>
      <c r="CJ460" s="25"/>
      <c r="CK460" s="25"/>
      <c r="CL460" s="25"/>
      <c r="CM460" s="109">
        <v>0</v>
      </c>
      <c r="CN460" s="25"/>
    </row>
    <row r="461" spans="1:92" ht="15.75" x14ac:dyDescent="0.25">
      <c r="L461" s="103" t="s">
        <v>39</v>
      </c>
      <c r="S461" s="86"/>
      <c r="T461" s="86"/>
      <c r="U461" s="86"/>
      <c r="V461" s="86"/>
      <c r="W461" s="19" t="s">
        <v>400</v>
      </c>
      <c r="X461" s="86"/>
      <c r="Y461" s="86"/>
      <c r="Z461" s="86"/>
      <c r="AA461" s="60"/>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26"/>
      <c r="BQ461" s="28"/>
      <c r="BR461" s="28"/>
      <c r="BS461" s="28"/>
      <c r="BT461" s="28"/>
      <c r="BU461" s="28"/>
      <c r="BV461" s="29"/>
      <c r="BW461" s="30"/>
      <c r="BX461" s="31"/>
      <c r="BY461" s="25"/>
      <c r="BZ461" s="25"/>
      <c r="CA461" s="25"/>
      <c r="CB461" s="25"/>
      <c r="CC461" s="25"/>
      <c r="CD461" s="25"/>
      <c r="CE461" s="25"/>
      <c r="CF461" s="25"/>
      <c r="CG461" s="25"/>
      <c r="CH461" s="25"/>
      <c r="CI461" s="25"/>
      <c r="CJ461" s="25"/>
      <c r="CK461" s="25"/>
      <c r="CL461" s="25"/>
      <c r="CM461" s="25"/>
      <c r="CN461" s="25"/>
    </row>
    <row r="462" spans="1:92" ht="19.5" x14ac:dyDescent="0.25">
      <c r="L462" s="103" t="s">
        <v>551</v>
      </c>
      <c r="S462" s="8" t="s">
        <v>5</v>
      </c>
      <c r="T462" s="8" t="s">
        <v>6</v>
      </c>
      <c r="U462" s="8" t="s">
        <v>7</v>
      </c>
      <c r="V462" s="9" t="s">
        <v>8</v>
      </c>
      <c r="W462" s="8" t="s">
        <v>9</v>
      </c>
      <c r="X462" s="8" t="s">
        <v>10</v>
      </c>
      <c r="Y462" s="8" t="s">
        <v>11</v>
      </c>
      <c r="Z462" s="8" t="s">
        <v>12</v>
      </c>
      <c r="AA462" s="10" t="s">
        <v>13</v>
      </c>
      <c r="AB462" s="63"/>
      <c r="AC462" s="63"/>
      <c r="AD462" s="63"/>
      <c r="AE462" s="63"/>
      <c r="AF462" s="63"/>
      <c r="AG462" s="63"/>
      <c r="AH462" s="63"/>
      <c r="AI462" s="63"/>
      <c r="AJ462" s="63"/>
      <c r="AK462" s="63"/>
      <c r="AL462" s="63"/>
      <c r="AM462" s="63"/>
      <c r="AN462" s="63"/>
      <c r="AO462" s="63"/>
      <c r="AP462" s="63"/>
      <c r="AQ462" s="63"/>
      <c r="AR462" s="63"/>
      <c r="AS462" s="86"/>
      <c r="AT462" s="86"/>
      <c r="AU462" s="86"/>
      <c r="AV462" s="19"/>
      <c r="AW462" s="86"/>
      <c r="AX462" s="86"/>
      <c r="AY462" s="86"/>
      <c r="AZ462" s="63"/>
      <c r="BA462" s="63"/>
      <c r="BB462" s="63"/>
      <c r="BC462" s="63"/>
      <c r="BD462" s="63"/>
      <c r="BE462" s="63"/>
      <c r="BF462" s="63"/>
      <c r="BG462" s="63"/>
      <c r="BH462" s="63"/>
      <c r="BI462" s="63"/>
      <c r="BJ462" s="63"/>
      <c r="BK462" s="63"/>
      <c r="BL462" s="63"/>
      <c r="BM462" s="63"/>
      <c r="BN462" s="63"/>
      <c r="BO462" s="63"/>
      <c r="BP462" s="26"/>
      <c r="BQ462" s="28"/>
      <c r="BR462" s="28"/>
      <c r="BS462" s="28"/>
      <c r="BT462" s="28"/>
      <c r="BU462" s="28"/>
      <c r="BV462" s="29"/>
      <c r="BW462" s="30"/>
      <c r="BX462" s="31"/>
      <c r="BY462" s="25"/>
      <c r="BZ462" s="25"/>
      <c r="CA462" s="25"/>
      <c r="CB462" s="25"/>
      <c r="CC462" s="25"/>
      <c r="CD462" s="25"/>
      <c r="CE462" s="25"/>
      <c r="CF462" s="25"/>
      <c r="CG462" s="25"/>
      <c r="CH462" s="25"/>
      <c r="CI462" s="25"/>
      <c r="CJ462" s="25"/>
      <c r="CK462" s="25"/>
      <c r="CL462" s="25"/>
      <c r="CM462" s="25"/>
      <c r="CN462" s="25"/>
    </row>
    <row r="463" spans="1:92" ht="15.75" x14ac:dyDescent="0.25">
      <c r="L463" s="103" t="s">
        <v>552</v>
      </c>
      <c r="S463" s="63"/>
      <c r="T463" s="63"/>
      <c r="U463" s="63"/>
      <c r="V463" s="63"/>
      <c r="W463" s="63"/>
      <c r="X463" s="63"/>
      <c r="Y463" s="63"/>
      <c r="Z463" s="63"/>
      <c r="AA463" s="10">
        <f>(AI459*AI460)+(AQ459*AQ460)+(AY459*AY460)+(BG459*BG460)+(BO459*BO460)</f>
        <v>1</v>
      </c>
      <c r="AB463" s="63"/>
      <c r="AC463" s="63"/>
      <c r="AD463" s="63"/>
      <c r="AE463" s="63"/>
      <c r="AF463" s="63"/>
      <c r="AG463" s="63"/>
      <c r="AH463" s="63"/>
      <c r="AI463" s="63"/>
      <c r="AJ463" s="63"/>
      <c r="AK463" s="63"/>
      <c r="AL463" s="63"/>
      <c r="AM463" s="63"/>
      <c r="AN463" s="63"/>
      <c r="AO463" s="63"/>
      <c r="AP463" s="63"/>
      <c r="AQ463" s="63"/>
      <c r="AR463" s="63"/>
      <c r="AS463" s="10"/>
      <c r="AT463" s="8"/>
      <c r="AU463" s="8"/>
      <c r="AV463" s="8"/>
      <c r="AW463" s="8"/>
      <c r="AX463" s="10"/>
      <c r="AY463" s="12"/>
      <c r="AZ463" s="63"/>
      <c r="BA463" s="63"/>
      <c r="BB463" s="63"/>
      <c r="BC463" s="63"/>
      <c r="BD463" s="63"/>
      <c r="BE463" s="63"/>
      <c r="BF463" s="63"/>
      <c r="BG463" s="63"/>
      <c r="BH463" s="63"/>
      <c r="BI463" s="63"/>
      <c r="BJ463" s="63"/>
      <c r="BK463" s="63"/>
      <c r="BL463" s="63"/>
      <c r="BM463" s="63"/>
      <c r="BN463" s="63"/>
      <c r="BO463" s="63"/>
      <c r="BP463" s="26"/>
      <c r="BQ463" s="28"/>
      <c r="BR463" s="28"/>
      <c r="BS463" s="28"/>
      <c r="BT463" s="28"/>
      <c r="BU463" s="28"/>
      <c r="BV463" s="29"/>
      <c r="BW463" s="30"/>
      <c r="BX463" s="31"/>
      <c r="BY463" s="25"/>
      <c r="BZ463" s="25"/>
      <c r="CA463" s="25"/>
      <c r="CB463" s="25"/>
      <c r="CC463" s="25"/>
      <c r="CD463" s="25"/>
      <c r="CE463" s="25"/>
      <c r="CF463" s="25"/>
      <c r="CG463" s="25"/>
      <c r="CH463" s="25"/>
      <c r="CI463" s="25"/>
      <c r="CJ463" s="25"/>
      <c r="CK463" s="25"/>
      <c r="CL463" s="25"/>
      <c r="CM463" s="25"/>
      <c r="CN463" s="25"/>
    </row>
    <row r="464" spans="1:92" ht="15.75" x14ac:dyDescent="0.25">
      <c r="L464" s="103" t="s">
        <v>553</v>
      </c>
      <c r="S464" s="25"/>
      <c r="T464" s="63"/>
      <c r="U464" s="63"/>
      <c r="V464" s="63"/>
      <c r="W464" s="63"/>
      <c r="X464" s="63"/>
      <c r="Y464" s="63"/>
      <c r="Z464" s="63"/>
      <c r="AA464" s="63"/>
      <c r="AB464" s="10">
        <f>(AJ460*AJ461)+(AR460*AR461)+(AZ460*AZ461)+(BH460*BH461)+(BP460*BP461)</f>
        <v>0</v>
      </c>
      <c r="AC464" s="63"/>
      <c r="AD464" s="63"/>
      <c r="AE464" s="63"/>
      <c r="AF464" s="63"/>
      <c r="AG464" s="63"/>
      <c r="AH464" s="63"/>
      <c r="AI464" s="63"/>
      <c r="AJ464" s="63"/>
      <c r="AK464" s="63"/>
      <c r="AL464" s="63"/>
      <c r="AM464" s="63"/>
      <c r="AN464" s="63"/>
      <c r="AO464" s="63"/>
      <c r="AP464" s="63"/>
      <c r="AQ464" s="63"/>
      <c r="AR464" s="63"/>
      <c r="AS464" s="63"/>
      <c r="AT464" s="10"/>
      <c r="AU464" s="8"/>
      <c r="AV464" s="8"/>
      <c r="AW464" s="8"/>
      <c r="AX464" s="8"/>
      <c r="AY464" s="10"/>
      <c r="AZ464" s="12"/>
      <c r="BA464" s="63"/>
      <c r="BB464" s="63"/>
      <c r="BC464" s="63"/>
      <c r="BD464" s="63"/>
      <c r="BE464" s="63"/>
      <c r="BF464" s="63"/>
      <c r="BG464" s="63"/>
      <c r="BH464" s="63"/>
      <c r="BI464" s="63"/>
      <c r="BJ464" s="63"/>
      <c r="BK464" s="63"/>
      <c r="BL464" s="63"/>
      <c r="BM464" s="63"/>
      <c r="BN464" s="63"/>
      <c r="BO464" s="63"/>
      <c r="BP464" s="63"/>
      <c r="BQ464" s="26"/>
      <c r="BR464" s="28"/>
      <c r="BS464" s="28"/>
      <c r="BT464" s="28"/>
      <c r="BU464" s="28"/>
      <c r="BV464" s="28"/>
      <c r="BW464" s="29"/>
      <c r="BX464" s="30"/>
      <c r="BY464" s="31"/>
      <c r="BZ464" s="25"/>
      <c r="CA464" s="25"/>
      <c r="CB464" s="25"/>
      <c r="CC464" s="25"/>
      <c r="CD464" s="25"/>
      <c r="CE464" s="25"/>
      <c r="CF464" s="25"/>
      <c r="CG464" s="25"/>
      <c r="CH464" s="25"/>
      <c r="CI464" s="25"/>
      <c r="CJ464" s="25"/>
      <c r="CK464" s="25"/>
      <c r="CL464" s="25"/>
      <c r="CM464" s="25"/>
      <c r="CN464" s="25"/>
    </row>
    <row r="465" spans="12:92" ht="15.75" x14ac:dyDescent="0.25">
      <c r="L465" s="103" t="s">
        <v>550</v>
      </c>
      <c r="S465" s="25"/>
      <c r="T465" s="86"/>
      <c r="U465" s="86"/>
      <c r="V465" s="86"/>
      <c r="W465" s="86"/>
      <c r="X465" s="92" t="s">
        <v>409</v>
      </c>
      <c r="Y465" s="86"/>
      <c r="Z465" s="86"/>
      <c r="AA465" s="86"/>
      <c r="AB465" s="60"/>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26"/>
      <c r="BR465" s="28"/>
      <c r="BS465" s="28"/>
      <c r="BT465" s="28"/>
      <c r="BU465" s="28"/>
      <c r="BV465" s="28"/>
      <c r="BW465" s="29"/>
      <c r="BX465" s="30"/>
      <c r="BY465" s="31"/>
      <c r="BZ465" s="25"/>
      <c r="CA465" s="25"/>
      <c r="CB465" s="25"/>
      <c r="CC465" s="25"/>
      <c r="CD465" s="25"/>
      <c r="CE465" s="25"/>
      <c r="CF465" s="25"/>
      <c r="CG465" s="25"/>
      <c r="CH465" s="25"/>
      <c r="CI465" s="25"/>
      <c r="CJ465" s="25"/>
      <c r="CK465" s="25"/>
      <c r="CL465" s="25"/>
      <c r="CM465" s="25"/>
      <c r="CN465" s="25"/>
    </row>
    <row r="466" spans="12:92" ht="19.5" x14ac:dyDescent="0.25">
      <c r="S466" s="25"/>
      <c r="T466" s="8" t="s">
        <v>5</v>
      </c>
      <c r="U466" s="8" t="s">
        <v>6</v>
      </c>
      <c r="V466" s="8" t="s">
        <v>7</v>
      </c>
      <c r="W466" s="9" t="s">
        <v>8</v>
      </c>
      <c r="X466" s="8" t="s">
        <v>9</v>
      </c>
      <c r="Y466" s="8" t="s">
        <v>10</v>
      </c>
      <c r="Z466" s="8" t="s">
        <v>11</v>
      </c>
      <c r="AA466" s="8" t="s">
        <v>12</v>
      </c>
      <c r="AB466" s="10" t="s">
        <v>13</v>
      </c>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26"/>
      <c r="BR466" s="28"/>
      <c r="BS466" s="28"/>
      <c r="BT466" s="28"/>
      <c r="BU466" s="28"/>
      <c r="BV466" s="28"/>
      <c r="BW466" s="29"/>
      <c r="BX466" s="30"/>
      <c r="BY466" s="31"/>
      <c r="BZ466" s="25"/>
      <c r="CA466" s="25"/>
      <c r="CB466" s="25"/>
      <c r="CC466" s="25"/>
      <c r="CD466" s="25"/>
      <c r="CE466" s="25"/>
      <c r="CF466" s="25"/>
      <c r="CG466" s="25"/>
      <c r="CH466" s="25"/>
      <c r="CI466" s="25"/>
      <c r="CJ466" s="25"/>
      <c r="CK466" s="25"/>
      <c r="CL466" s="25"/>
      <c r="CM466" s="25"/>
      <c r="CN466" s="25"/>
    </row>
    <row r="467" spans="12:92" ht="15.75" x14ac:dyDescent="0.25">
      <c r="S467" s="25"/>
      <c r="T467" s="63"/>
      <c r="U467" s="63"/>
      <c r="V467" s="63"/>
      <c r="W467" s="63">
        <f>W460</f>
        <v>0</v>
      </c>
      <c r="X467" s="63"/>
      <c r="Y467" s="63">
        <f>Y460</f>
        <v>0</v>
      </c>
      <c r="Z467" s="63"/>
      <c r="AA467" s="63">
        <f>AA460</f>
        <v>0</v>
      </c>
      <c r="AB467" s="10"/>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26"/>
      <c r="BR467" s="28"/>
      <c r="BS467" s="28"/>
      <c r="BT467" s="28"/>
      <c r="BU467" s="28"/>
      <c r="BV467" s="28"/>
      <c r="BW467" s="29"/>
      <c r="BX467" s="30"/>
      <c r="BY467" s="31"/>
      <c r="BZ467" s="25"/>
      <c r="CA467" s="25"/>
      <c r="CB467" s="25"/>
      <c r="CC467" s="25"/>
      <c r="CD467" s="25"/>
      <c r="CE467" s="25"/>
      <c r="CF467" s="25"/>
      <c r="CG467" s="25"/>
      <c r="CH467" s="25"/>
      <c r="CI467" s="25"/>
      <c r="CJ467" s="25"/>
      <c r="CK467" s="25"/>
      <c r="CL467" s="25"/>
      <c r="CM467" s="25"/>
      <c r="CN467" s="25"/>
    </row>
    <row r="468" spans="12:92" ht="15.75" x14ac:dyDescent="0.25">
      <c r="S468" s="25"/>
      <c r="T468" s="63"/>
      <c r="U468" s="63"/>
      <c r="V468" s="63"/>
      <c r="W468" s="63">
        <f>SUM(AE460,AM460,AU460,BC460,BK460)</f>
        <v>0</v>
      </c>
      <c r="X468" s="63"/>
      <c r="Y468" s="63">
        <f>SUM(AG460,AO460,AW460,BE460,BM460,BU460,CC460,CK460)</f>
        <v>0</v>
      </c>
      <c r="Z468" s="63"/>
      <c r="AA468" s="63">
        <f>SUM(AI460,AQ460,AY460,BG460,BO460)</f>
        <v>1</v>
      </c>
      <c r="AB468" s="60"/>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26"/>
      <c r="BR468" s="28"/>
      <c r="BS468" s="28"/>
      <c r="BT468" s="28"/>
      <c r="BU468" s="28"/>
      <c r="BV468" s="28"/>
      <c r="BW468" s="29"/>
      <c r="BX468" s="30"/>
      <c r="BY468" s="31"/>
      <c r="BZ468" s="25"/>
      <c r="CA468" s="25"/>
      <c r="CB468" s="25"/>
      <c r="CC468" s="25"/>
      <c r="CD468" s="25"/>
      <c r="CE468" s="25"/>
      <c r="CF468" s="25"/>
      <c r="CG468" s="25"/>
      <c r="CH468" s="25"/>
      <c r="CI468" s="25"/>
      <c r="CJ468" s="25"/>
      <c r="CK468" s="25"/>
      <c r="CL468" s="25"/>
      <c r="CM468" s="25"/>
      <c r="CN468" s="25"/>
    </row>
  </sheetData>
  <autoFilter ref="A1:P460"/>
  <conditionalFormatting sqref="L393:L395 L401:L404 L406:L411 L413:L417 L419:L421 L424:L425 L427:L432 L434 L372:L377 L351:L352 L364 L436:L454 L240:L275 L235:L238 L206:L233 L176:L179 L181:L204 L172:L174 L142:L148 L150:L151 L40:L42 L62:L67 L44:L60 L69:L122 L153:L170 L3 L124:L139 M261 L389:L391 L397:L399 L354:L357 L359:L362 L366:L370 L379:L386 L277:L349 L5:L7 L9:L37">
    <cfRule type="cellIs" dxfId="134" priority="101" stopIfTrue="1" operator="equal">
      <formula>"NON"</formula>
    </cfRule>
    <cfRule type="cellIs" dxfId="133" priority="102" stopIfTrue="1" operator="equal">
      <formula>"OUI"</formula>
    </cfRule>
  </conditionalFormatting>
  <conditionalFormatting sqref="L372:L377 L379:L386 K353 L354:L355 L364 L366:L367 L313:L314 L308 L295:L297 L284:L293 L9:L280 M261 L389:L390 L397 L359 L321:L327 L335:L344 L346:L348">
    <cfRule type="cellIs" dxfId="132" priority="98" stopIfTrue="1" operator="equal">
      <formula>"Très Insatisfaisant"</formula>
    </cfRule>
    <cfRule type="cellIs" dxfId="131" priority="99" stopIfTrue="1" operator="equal">
      <formula>"Insatisfaisant"</formula>
    </cfRule>
    <cfRule type="cellIs" dxfId="130" priority="100" stopIfTrue="1" operator="equal">
      <formula>"Satisfaisant"</formula>
    </cfRule>
  </conditionalFormatting>
  <conditionalFormatting sqref="L372:L377 L379:L386 L354:L355 L364 L366:L367 L313:L314 L296:L297 L308 L272:L274 L278 L241:L242 L247:L250 L253:L257 L261:L269 L211:L218 L220:L236 L284:L293 L188:L191 L207:L209 L178:L179 L181:L185 L200:L201 L164:L169 L172:L174 L147:L150 L90:L91 L87:L88 L93:L94 L100:L101 L107:L108 L114 L65:L66 L68:L69 L9:L10 L22:L25 L74:L81 L83:L85 L152:L157 M261 L389:L390 L397 L359 L321:L327 L336:L337 L339 L347:L348">
    <cfRule type="cellIs" dxfId="129" priority="97" stopIfTrue="1" operator="equal">
      <formula>"Très Satisfaisant"</formula>
    </cfRule>
  </conditionalFormatting>
  <conditionalFormatting sqref="L384:L386 K353 L291:L293 L32 L37 L18 L335:L344 L346:L348">
    <cfRule type="cellIs" dxfId="128" priority="95" stopIfTrue="1" operator="equal">
      <formula>"NON"</formula>
    </cfRule>
    <cfRule type="cellIs" dxfId="127" priority="96" stopIfTrue="1" operator="equal">
      <formula>"OUI"</formula>
    </cfRule>
  </conditionalFormatting>
  <conditionalFormatting sqref="L308">
    <cfRule type="cellIs" dxfId="126" priority="14" stopIfTrue="1" operator="equal">
      <formula>"Très Insatisfaisant"</formula>
    </cfRule>
    <cfRule type="cellIs" dxfId="125" priority="15" stopIfTrue="1" operator="equal">
      <formula>"Insatisfaisant"</formula>
    </cfRule>
    <cfRule type="cellIs" dxfId="124" priority="16" stopIfTrue="1" operator="equal">
      <formula>"Satisfaisant"</formula>
    </cfRule>
  </conditionalFormatting>
  <conditionalFormatting sqref="L308">
    <cfRule type="cellIs" dxfId="123" priority="13" stopIfTrue="1" operator="equal">
      <formula>"Très Satisfaisant"</formula>
    </cfRule>
  </conditionalFormatting>
  <conditionalFormatting sqref="L391">
    <cfRule type="cellIs" dxfId="122" priority="10" stopIfTrue="1" operator="equal">
      <formula>"Très Insatisfaisant"</formula>
    </cfRule>
    <cfRule type="cellIs" dxfId="121" priority="11" stopIfTrue="1" operator="equal">
      <formula>"Insatisfaisant"</formula>
    </cfRule>
    <cfRule type="cellIs" dxfId="120" priority="12" stopIfTrue="1" operator="equal">
      <formula>"Satisfaisant"</formula>
    </cfRule>
  </conditionalFormatting>
  <conditionalFormatting sqref="L391">
    <cfRule type="cellIs" dxfId="119" priority="9" stopIfTrue="1" operator="equal">
      <formula>"Très Satisfaisant"</formula>
    </cfRule>
  </conditionalFormatting>
  <conditionalFormatting sqref="L398">
    <cfRule type="cellIs" dxfId="118" priority="6" stopIfTrue="1" operator="equal">
      <formula>"Très Insatisfaisant"</formula>
    </cfRule>
    <cfRule type="cellIs" dxfId="117" priority="7" stopIfTrue="1" operator="equal">
      <formula>"Insatisfaisant"</formula>
    </cfRule>
    <cfRule type="cellIs" dxfId="116" priority="8" stopIfTrue="1" operator="equal">
      <formula>"Satisfaisant"</formula>
    </cfRule>
  </conditionalFormatting>
  <conditionalFormatting sqref="L398">
    <cfRule type="cellIs" dxfId="115" priority="5" stopIfTrue="1" operator="equal">
      <formula>"Très Satisfaisant"</formula>
    </cfRule>
  </conditionalFormatting>
  <conditionalFormatting sqref="L4">
    <cfRule type="cellIs" dxfId="114" priority="3" stopIfTrue="1" operator="equal">
      <formula>"NON"</formula>
    </cfRule>
    <cfRule type="cellIs" dxfId="113" priority="4" stopIfTrue="1" operator="equal">
      <formula>"OUI"</formula>
    </cfRule>
  </conditionalFormatting>
  <conditionalFormatting sqref="L8">
    <cfRule type="cellIs" dxfId="112" priority="1" stopIfTrue="1" operator="equal">
      <formula>"NON"</formula>
    </cfRule>
    <cfRule type="cellIs" dxfId="111" priority="2" stopIfTrue="1" operator="equal">
      <formula>"OUI"</formula>
    </cfRule>
  </conditionalFormatting>
  <dataValidations count="5">
    <dataValidation type="list" allowBlank="1" showErrorMessage="1" sqref="L368:L370 L3:L5 L340:L344 L338 L257 L259:L260 L252:L253 L153:L155 L204 L78 L434 L427:L432 L424:L425 L419:L421 L413:L417 L406:L411 L401:L404 L391 L436:L445 L307 L360:L362 L356:L357 L398 L269 L334:L335 L329:L332 L319:L320 L384 L315:L316 L310:L312 L351:L352 L300:L305 L298 L295 L282:L283 L279:L280 L277 L273:L275 L202 L194:L199 L187:L192 L183:L184 L176:L177 L170 L159:L163 L150:L151 L142:L148 L76 L128:L133 L124:L126 L115:L122 L111:L113 L103:L106 L99 L95:L96 L90:L92 L81:L82 L86 L291 L72:L73 L10:L18 L69:L70 L62:L66 L57:L60 L51:L55 L44:L49 L40:L42 L346 L20:L21 L23:L37 L135:L139 L209 L206 L240 L447:L454 L237:L238 L243 L245:L247 L250 L266 L287:L288 L393:L395 L7:L8">
      <formula1>$L$457:$L$459</formula1>
    </dataValidation>
    <dataValidation type="list" allowBlank="1" showErrorMessage="1" sqref="L397 L292:L293 L385:L386 L372:L377 L339 L267:L268 L220:L227 L308 L262:L265 L359 L366:L367 L364 L389:L390 L354:L355 L336:L337 L321:L327 L379:L382 L313:L314 L296:L297 L278 L272 L83:L84 L211:L218 L200:L201 L185 L181:L182 L178:L179 L172:L174 L164:L169 L156:L157 L114 L107:L108 L100:L101 L93:L94 L87:L88 L74:L75 L22 L79:L80 L9 L207:L208 L230:L233 L254:L256 L241:L242 L235:L236 L248:L249 L284:L285 L289:L290 L347:L348">
      <formula1>$L$461:$L$465</formula1>
    </dataValidation>
    <dataValidation type="list" allowBlank="1" showErrorMessage="1" sqref="L446 L306 L85 L71 L286 L158 L109:L110 L270:L271 L294 L219 L210 L299 L134 L19 L6 L328 L50 L317:L318 L56 L67 L186 L193 L97:L98 L203 L345 L127 L309 L89 L102 L77 L333 L349 L399 L383">
      <formula1>$L$344:$L$353</formula1>
    </dataValidation>
    <dataValidation type="list" allowBlank="1" showErrorMessage="1" sqref="K353">
      <formula1>$L$487:$L$489</formula1>
    </dataValidation>
    <dataValidation type="list" allowBlank="1" showErrorMessage="1" sqref="L261:M261 L68 L152 L234 L149">
      <formula1>$L$355:$L$359</formula1>
    </dataValidation>
  </dataValidations>
  <pageMargins left="0.70866141732283472" right="0.70866141732283472" top="0.74803149606299213" bottom="0.74803149606299213" header="0.31496062992125984" footer="0.31496062992125984"/>
  <pageSetup paperSize="9" scale="46" fitToHeight="30" orientation="landscape" r:id="rId1"/>
  <rowBreaks count="19" manualBreakCount="19">
    <brk id="18" min="8" max="15" man="1"/>
    <brk id="37" min="8" max="15" man="1"/>
    <brk id="66" min="8" max="15" man="1"/>
    <brk id="96" min="8" max="15" man="1"/>
    <brk id="108" min="8" max="15" man="1"/>
    <brk id="139" min="8" max="15" man="1"/>
    <brk id="174" min="8" max="15" man="1"/>
    <brk id="209" min="8" max="15" man="1"/>
    <brk id="227" min="8" max="15" man="1"/>
    <brk id="260" min="8" max="15" man="1"/>
    <brk id="269" min="8" max="15" man="1"/>
    <brk id="305" min="8" max="15" man="1"/>
    <brk id="316" min="8" max="15" man="1"/>
    <brk id="348" min="8" max="15" man="1"/>
    <brk id="364" min="8" max="15" man="1"/>
    <brk id="386" min="8" max="15" man="1"/>
    <brk id="398" min="8" max="15" man="1"/>
    <brk id="421" min="8" max="15" man="1"/>
    <brk id="445" min="8" max="15" man="1"/>
  </rowBreaks>
  <ignoredErrors>
    <ignoredError sqref="T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pageSetUpPr fitToPage="1"/>
  </sheetPr>
  <dimension ref="A1:H380"/>
  <sheetViews>
    <sheetView view="pageBreakPreview" topLeftCell="A364" zoomScale="70" zoomScaleNormal="80" zoomScaleSheetLayoutView="70" workbookViewId="0">
      <selection activeCell="B180" sqref="B180"/>
    </sheetView>
  </sheetViews>
  <sheetFormatPr baseColWidth="10" defaultRowHeight="15.75" x14ac:dyDescent="0.25"/>
  <cols>
    <col min="1" max="1" width="6" style="97" customWidth="1"/>
    <col min="2" max="2" width="81.5703125" style="97" customWidth="1"/>
    <col min="3" max="3" width="8.28515625" style="97" customWidth="1"/>
    <col min="4" max="4" width="20.85546875" style="97" customWidth="1"/>
    <col min="5" max="5" width="56.85546875" style="403" customWidth="1"/>
    <col min="6" max="6" width="8.7109375" style="373" customWidth="1"/>
    <col min="7" max="7" width="28.42578125" style="97" customWidth="1"/>
    <col min="8" max="16384" width="11.42578125" style="97"/>
  </cols>
  <sheetData>
    <row r="1" spans="1:8" s="365" customFormat="1" ht="28.5" x14ac:dyDescent="0.25">
      <c r="A1" s="453" t="s">
        <v>792</v>
      </c>
      <c r="B1" s="453"/>
      <c r="C1" s="453"/>
      <c r="D1" s="453"/>
      <c r="E1" s="453"/>
      <c r="F1" s="453"/>
      <c r="G1" s="453"/>
      <c r="H1" s="453"/>
    </row>
    <row r="2" spans="1:8" s="365" customFormat="1" x14ac:dyDescent="0.25">
      <c r="A2" s="366"/>
      <c r="B2" s="367"/>
      <c r="C2" s="368"/>
      <c r="D2" s="366"/>
      <c r="E2" s="369"/>
      <c r="F2" s="368"/>
      <c r="G2" s="370"/>
      <c r="H2" s="370"/>
    </row>
    <row r="3" spans="1:8" ht="30" customHeight="1" x14ac:dyDescent="0.25">
      <c r="A3" s="362"/>
      <c r="B3" s="392" t="s">
        <v>20</v>
      </c>
      <c r="C3" s="393" t="s">
        <v>2</v>
      </c>
      <c r="D3" s="393" t="s">
        <v>3</v>
      </c>
      <c r="E3" s="404" t="s">
        <v>793</v>
      </c>
      <c r="F3" s="363" t="s">
        <v>794</v>
      </c>
      <c r="G3" s="364" t="s">
        <v>795</v>
      </c>
      <c r="H3" s="364" t="s">
        <v>796</v>
      </c>
    </row>
    <row r="4" spans="1:8" ht="31.5" x14ac:dyDescent="0.25">
      <c r="A4" s="376">
        <f>'SAISIE HPA'!I3</f>
        <v>1</v>
      </c>
      <c r="B4" s="377" t="str">
        <f>'SAISIE HPA'!J3</f>
        <v>Au moins 2 actions de communication ou de promotion sont engagées par le camping et accessibles à la clientèle.</v>
      </c>
      <c r="C4" s="378">
        <f>'SAISIE HPA'!K3</f>
        <v>1</v>
      </c>
      <c r="D4" s="379" t="str">
        <f>'SAISIE HPA'!L3</f>
        <v>OUI</v>
      </c>
      <c r="E4" s="380">
        <f>'SAISIE HPA'!M3</f>
        <v>0</v>
      </c>
      <c r="F4" s="394" t="str">
        <f>'SAISIE HPA'!B3</f>
        <v>R</v>
      </c>
      <c r="G4" s="395"/>
      <c r="H4" s="395"/>
    </row>
    <row r="5" spans="1:8" ht="31.5" x14ac:dyDescent="0.25">
      <c r="A5" s="376">
        <f>'SAISIE HPA'!I4</f>
        <v>2</v>
      </c>
      <c r="B5" s="377" t="str">
        <f>'SAISIE HPA'!J4</f>
        <v>Les actions de communication et de promotion du camping sont effectuées à au moins 2 niveaux (local, régional, national, international).</v>
      </c>
      <c r="C5" s="378">
        <f>'SAISIE HPA'!K4</f>
        <v>1</v>
      </c>
      <c r="D5" s="379" t="str">
        <f>'SAISIE HPA'!L4</f>
        <v>OUI</v>
      </c>
      <c r="E5" s="380">
        <f>'SAISIE HPA'!M4</f>
        <v>0</v>
      </c>
      <c r="F5" s="394" t="str">
        <f>'SAISIE HPA'!B4</f>
        <v>R</v>
      </c>
      <c r="G5" s="395"/>
      <c r="H5" s="395"/>
    </row>
    <row r="6" spans="1:8" x14ac:dyDescent="0.25">
      <c r="A6" s="376">
        <f>'SAISIE HPA'!I5</f>
        <v>3</v>
      </c>
      <c r="B6" s="377" t="str">
        <f>'SAISIE HPA'!J5</f>
        <v>L'établissement est présent sur les réseaux sociaux</v>
      </c>
      <c r="C6" s="378">
        <f>'SAISIE HPA'!K5</f>
        <v>1</v>
      </c>
      <c r="D6" s="379" t="str">
        <f>'SAISIE HPA'!L5</f>
        <v>OUI</v>
      </c>
      <c r="E6" s="380">
        <f>'SAISIE HPA'!M5</f>
        <v>0</v>
      </c>
      <c r="F6" s="394" t="str">
        <f>'SAISIE HPA'!B5</f>
        <v>R</v>
      </c>
      <c r="G6" s="395"/>
      <c r="H6" s="395"/>
    </row>
    <row r="7" spans="1:8" ht="31.5" x14ac:dyDescent="0.25">
      <c r="A7" s="376">
        <f>'SAISIE HPA'!I7</f>
        <v>4</v>
      </c>
      <c r="B7" s="377" t="str">
        <f>'SAISIE HPA'!J7</f>
        <v>Il existe une cohérence graphique entre les différents outils de communication de la structure.</v>
      </c>
      <c r="C7" s="378">
        <f>'SAISIE HPA'!K7</f>
        <v>3</v>
      </c>
      <c r="D7" s="379" t="str">
        <f>'SAISIE HPA'!L7</f>
        <v>OUI</v>
      </c>
      <c r="E7" s="380">
        <f>'SAISIE HPA'!M7</f>
        <v>0</v>
      </c>
      <c r="F7" s="394" t="str">
        <f>'SAISIE HPA'!B7</f>
        <v>R</v>
      </c>
      <c r="G7" s="395"/>
      <c r="H7" s="395"/>
    </row>
    <row r="8" spans="1:8" ht="31.5" x14ac:dyDescent="0.25">
      <c r="A8" s="376">
        <f>'SAISIE HPA'!I8</f>
        <v>5</v>
      </c>
      <c r="B8" s="377" t="str">
        <f>'SAISIE HPA'!J8</f>
        <v>Le camping possède son propre outil de communication.</v>
      </c>
      <c r="C8" s="378">
        <f>'SAISIE HPA'!K8</f>
        <v>3</v>
      </c>
      <c r="D8" s="379" t="str">
        <f>'SAISIE HPA'!L8</f>
        <v>OUI</v>
      </c>
      <c r="E8" s="380">
        <f>'SAISIE HPA'!M8</f>
        <v>0</v>
      </c>
      <c r="F8" s="394" t="str">
        <f>'SAISIE HPA'!B8</f>
        <v>R</v>
      </c>
      <c r="G8" s="395"/>
      <c r="H8" s="395"/>
    </row>
    <row r="9" spans="1:8" x14ac:dyDescent="0.25">
      <c r="A9" s="376">
        <f>'SAISIE HPA'!I9</f>
        <v>6</v>
      </c>
      <c r="B9" s="377" t="str">
        <f>'SAISIE HPA'!J9</f>
        <v>La présentation de l'outil de communication est soignée et attractive.</v>
      </c>
      <c r="C9" s="378">
        <f>'SAISIE HPA'!K9</f>
        <v>3</v>
      </c>
      <c r="D9" s="379" t="str">
        <f>'SAISIE HPA'!L9</f>
        <v>Très Satisfaisant</v>
      </c>
      <c r="E9" s="380">
        <f>'SAISIE HPA'!M9</f>
        <v>0</v>
      </c>
      <c r="F9" s="394" t="str">
        <f>'SAISIE HPA'!B9</f>
        <v>R</v>
      </c>
      <c r="G9" s="395"/>
      <c r="H9" s="395"/>
    </row>
    <row r="10" spans="1:8" x14ac:dyDescent="0.25">
      <c r="A10" s="376">
        <f>'SAISIE HPA'!I10</f>
        <v>7</v>
      </c>
      <c r="B10" s="377" t="str">
        <f>'SAISIE HPA'!J10</f>
        <v xml:space="preserve">L'outil de communication est représentatif de l'offre. </v>
      </c>
      <c r="C10" s="378">
        <f>'SAISIE HPA'!K10</f>
        <v>1</v>
      </c>
      <c r="D10" s="379" t="str">
        <f>'SAISIE HPA'!L10</f>
        <v>OUI</v>
      </c>
      <c r="E10" s="380">
        <f>'SAISIE HPA'!M10</f>
        <v>0</v>
      </c>
      <c r="F10" s="394" t="str">
        <f>'SAISIE HPA'!B10</f>
        <v>R</v>
      </c>
      <c r="G10" s="395"/>
      <c r="H10" s="395"/>
    </row>
    <row r="11" spans="1:8" ht="31.5" x14ac:dyDescent="0.25">
      <c r="A11" s="376">
        <f>'SAISIE HPA'!I11</f>
        <v>8</v>
      </c>
      <c r="B11" s="377" t="str">
        <f>'SAISIE HPA'!J11</f>
        <v>L'outil de communication contient les coordonnées du camping : l'adresse, le site internet, le courriel et le numéro de téléphone.</v>
      </c>
      <c r="C11" s="378">
        <f>'SAISIE HPA'!K11</f>
        <v>1</v>
      </c>
      <c r="D11" s="379" t="str">
        <f>'SAISIE HPA'!L11</f>
        <v>OUI</v>
      </c>
      <c r="E11" s="380">
        <f>'SAISIE HPA'!M11</f>
        <v>0</v>
      </c>
      <c r="F11" s="394" t="str">
        <f>'SAISIE HPA'!B11</f>
        <v>R</v>
      </c>
      <c r="G11" s="395"/>
      <c r="H11" s="395"/>
    </row>
    <row r="12" spans="1:8" ht="31.5" x14ac:dyDescent="0.25">
      <c r="A12" s="376">
        <f>'SAISIE HPA'!I12</f>
        <v>9</v>
      </c>
      <c r="B12" s="377" t="str">
        <f>'SAISIE HPA'!J12</f>
        <v>Le nombre total d'emplacements du camping, le nombre d'hébergements locatifs et la superficie du terrain sont précisés sur le support de communication.</v>
      </c>
      <c r="C12" s="378">
        <f>'SAISIE HPA'!K12</f>
        <v>1</v>
      </c>
      <c r="D12" s="379" t="str">
        <f>'SAISIE HPA'!L12</f>
        <v>OUI</v>
      </c>
      <c r="E12" s="380">
        <f>'SAISIE HPA'!M12</f>
        <v>0</v>
      </c>
      <c r="F12" s="394" t="str">
        <f>'SAISIE HPA'!B12</f>
        <v>R</v>
      </c>
      <c r="G12" s="395"/>
      <c r="H12" s="395"/>
    </row>
    <row r="13" spans="1:8" ht="47.25" x14ac:dyDescent="0.25">
      <c r="A13" s="376">
        <f>'SAISIE HPA'!I13</f>
        <v>10</v>
      </c>
      <c r="B13" s="377" t="str">
        <f>'SAISIE HPA'!J13</f>
        <v>L'outil de communication contient les informations suivantes : le classement, le confort des locatifs,  type de restauration, les services du camping, l'accueil des personnes en situation de handicap, les tarifs et les moyens de paiement acceptés.</v>
      </c>
      <c r="C13" s="378">
        <f>'SAISIE HPA'!K13</f>
        <v>1</v>
      </c>
      <c r="D13" s="379" t="str">
        <f>'SAISIE HPA'!L13</f>
        <v>OUI</v>
      </c>
      <c r="E13" s="380">
        <f>'SAISIE HPA'!M13</f>
        <v>0</v>
      </c>
      <c r="F13" s="394" t="str">
        <f>'SAISIE HPA'!B13</f>
        <v>R</v>
      </c>
      <c r="G13" s="395"/>
      <c r="H13" s="395"/>
    </row>
    <row r="14" spans="1:8" x14ac:dyDescent="0.25">
      <c r="A14" s="376">
        <f>'SAISIE HPA'!I14</f>
        <v>11</v>
      </c>
      <c r="B14" s="377" t="str">
        <f>'SAISIE HPA'!J14</f>
        <v>L'outil de communication contient des informations sur l'accès au camping.</v>
      </c>
      <c r="C14" s="378">
        <f>'SAISIE HPA'!K14</f>
        <v>1</v>
      </c>
      <c r="D14" s="379" t="str">
        <f>'SAISIE HPA'!L14</f>
        <v>OUI</v>
      </c>
      <c r="E14" s="380">
        <f>'SAISIE HPA'!M14</f>
        <v>0</v>
      </c>
      <c r="F14" s="394" t="str">
        <f>'SAISIE HPA'!B14</f>
        <v>R</v>
      </c>
      <c r="G14" s="395"/>
      <c r="H14" s="395"/>
    </row>
    <row r="15" spans="1:8" x14ac:dyDescent="0.25">
      <c r="A15" s="376">
        <f>'SAISIE HPA'!I15</f>
        <v>12</v>
      </c>
      <c r="B15" s="377" t="str">
        <f>'SAISIE HPA'!J15</f>
        <v>L'outil de communication est actualisé.</v>
      </c>
      <c r="C15" s="378">
        <f>'SAISIE HPA'!K15</f>
        <v>1</v>
      </c>
      <c r="D15" s="379" t="str">
        <f>'SAISIE HPA'!L15</f>
        <v>OUI</v>
      </c>
      <c r="E15" s="380">
        <f>'SAISIE HPA'!M15</f>
        <v>0</v>
      </c>
      <c r="F15" s="394" t="str">
        <f>'SAISIE HPA'!B15</f>
        <v>R</v>
      </c>
      <c r="G15" s="395"/>
      <c r="H15" s="395"/>
    </row>
    <row r="16" spans="1:8" x14ac:dyDescent="0.25">
      <c r="A16" s="376">
        <f>'SAISIE HPA'!I16</f>
        <v>13</v>
      </c>
      <c r="B16" s="377" t="str">
        <f>'SAISIE HPA'!J16</f>
        <v>L'outil de communication est traduit dans une langue étrangère au moins.</v>
      </c>
      <c r="C16" s="378">
        <f>'SAISIE HPA'!K16</f>
        <v>3</v>
      </c>
      <c r="D16" s="379" t="str">
        <f>'SAISIE HPA'!L16</f>
        <v>OUI</v>
      </c>
      <c r="E16" s="380">
        <f>'SAISIE HPA'!M16</f>
        <v>0</v>
      </c>
      <c r="F16" s="394" t="str">
        <f>'SAISIE HPA'!B16</f>
        <v>R</v>
      </c>
      <c r="G16" s="395"/>
      <c r="H16" s="395"/>
    </row>
    <row r="17" spans="1:8" x14ac:dyDescent="0.25">
      <c r="A17" s="376">
        <f>'SAISIE HPA'!I17</f>
        <v>14</v>
      </c>
      <c r="B17" s="377" t="str">
        <f>'SAISIE HPA'!J17</f>
        <v>L'outil de communication est traduit dans une deuxième langue étrangère.</v>
      </c>
      <c r="C17" s="376">
        <f>'SAISIE HPA'!K17</f>
        <v>3</v>
      </c>
      <c r="D17" s="379" t="str">
        <f>'SAISIE HPA'!L17</f>
        <v>OUI</v>
      </c>
      <c r="E17" s="380">
        <f>'SAISIE HPA'!M17</f>
        <v>0</v>
      </c>
      <c r="F17" s="394" t="str">
        <f>'SAISIE HPA'!B17</f>
        <v>R</v>
      </c>
      <c r="G17" s="395"/>
      <c r="H17" s="395"/>
    </row>
    <row r="18" spans="1:8" x14ac:dyDescent="0.25">
      <c r="A18" s="376">
        <f>'SAISIE HPA'!I18</f>
        <v>15</v>
      </c>
      <c r="B18" s="377" t="str">
        <f>'SAISIE HPA'!J18</f>
        <v>Le logo Qualité Tourisme™  est présent sur un outil de communication.</v>
      </c>
      <c r="C18" s="378">
        <f>'SAISIE HPA'!K18</f>
        <v>3</v>
      </c>
      <c r="D18" s="379" t="str">
        <f>'SAISIE HPA'!L18</f>
        <v>OUI</v>
      </c>
      <c r="E18" s="380">
        <f>'SAISIE HPA'!M18</f>
        <v>0</v>
      </c>
      <c r="F18" s="394" t="str">
        <f>'SAISIE HPA'!B18</f>
        <v>R</v>
      </c>
      <c r="G18" s="395"/>
      <c r="H18" s="395"/>
    </row>
    <row r="19" spans="1:8" x14ac:dyDescent="0.25">
      <c r="A19" s="376">
        <f>'SAISIE HPA'!I20</f>
        <v>16</v>
      </c>
      <c r="B19" s="377" t="str">
        <f>'SAISIE HPA'!J20</f>
        <v>Le camping possède un site internet dédié</v>
      </c>
      <c r="C19" s="378">
        <f>'SAISIE HPA'!K20</f>
        <v>9</v>
      </c>
      <c r="D19" s="379" t="str">
        <f>'SAISIE HPA'!L20</f>
        <v>OUI</v>
      </c>
      <c r="E19" s="380">
        <f>'SAISIE HPA'!M20</f>
        <v>0</v>
      </c>
      <c r="F19" s="394" t="str">
        <f>'SAISIE HPA'!B20</f>
        <v>R</v>
      </c>
      <c r="G19" s="395"/>
      <c r="H19" s="395"/>
    </row>
    <row r="20" spans="1:8" x14ac:dyDescent="0.25">
      <c r="A20" s="376">
        <f>'SAISIE HPA'!I21</f>
        <v>17</v>
      </c>
      <c r="B20" s="377" t="str">
        <f>'SAISIE HPA'!J21</f>
        <v>Le site internet est bien référencé.</v>
      </c>
      <c r="C20" s="378">
        <f>'SAISIE HPA'!K21</f>
        <v>1</v>
      </c>
      <c r="D20" s="379" t="str">
        <f>'SAISIE HPA'!L21</f>
        <v>OUI</v>
      </c>
      <c r="E20" s="380">
        <f>'SAISIE HPA'!M21</f>
        <v>0</v>
      </c>
      <c r="F20" s="394" t="str">
        <f>'SAISIE HPA'!B21</f>
        <v>R</v>
      </c>
      <c r="G20" s="395"/>
      <c r="H20" s="395"/>
    </row>
    <row r="21" spans="1:8" x14ac:dyDescent="0.25">
      <c r="A21" s="376">
        <f>'SAISIE HPA'!I22</f>
        <v>18</v>
      </c>
      <c r="B21" s="377" t="str">
        <f>'SAISIE HPA'!J22</f>
        <v>La présentation du site internet est soignée, attractive et ergonomique.</v>
      </c>
      <c r="C21" s="378">
        <f>'SAISIE HPA'!K22</f>
        <v>3</v>
      </c>
      <c r="D21" s="379" t="str">
        <f>'SAISIE HPA'!L22</f>
        <v>Très Satisfaisant</v>
      </c>
      <c r="E21" s="380">
        <f>'SAISIE HPA'!M22</f>
        <v>0</v>
      </c>
      <c r="F21" s="394" t="str">
        <f>'SAISIE HPA'!B22</f>
        <v>R</v>
      </c>
      <c r="G21" s="395"/>
      <c r="H21" s="395"/>
    </row>
    <row r="22" spans="1:8" ht="31.5" x14ac:dyDescent="0.25">
      <c r="A22" s="376">
        <f>'SAISIE HPA'!I23</f>
        <v>19</v>
      </c>
      <c r="B22" s="377" t="str">
        <f>'SAISIE HPA'!J23</f>
        <v>Le site internet contient les coordonnées du camping : l'adresse, le courriel et le numéro de téléphone.</v>
      </c>
      <c r="C22" s="378">
        <f>'SAISIE HPA'!K23</f>
        <v>1</v>
      </c>
      <c r="D22" s="379" t="str">
        <f>'SAISIE HPA'!L23</f>
        <v>OUI</v>
      </c>
      <c r="E22" s="380">
        <f>'SAISIE HPA'!M23</f>
        <v>0</v>
      </c>
      <c r="F22" s="394" t="str">
        <f>'SAISIE HPA'!B23</f>
        <v>R</v>
      </c>
      <c r="G22" s="395"/>
      <c r="H22" s="395"/>
    </row>
    <row r="23" spans="1:8" ht="31.5" x14ac:dyDescent="0.25">
      <c r="A23" s="376">
        <f>'SAISIE HPA'!I24</f>
        <v>20</v>
      </c>
      <c r="B23" s="377" t="str">
        <f>'SAISIE HPA'!J24</f>
        <v xml:space="preserve">Le nombre d'emplacements total du camping, le nombre d'hébergements locatifs et la superficie du terrain sont précisés sur le site internet. </v>
      </c>
      <c r="C23" s="378">
        <f>'SAISIE HPA'!K24</f>
        <v>1</v>
      </c>
      <c r="D23" s="379" t="str">
        <f>'SAISIE HPA'!L24</f>
        <v>OUI</v>
      </c>
      <c r="E23" s="380">
        <f>'SAISIE HPA'!M24</f>
        <v>0</v>
      </c>
      <c r="F23" s="394" t="str">
        <f>'SAISIE HPA'!B24</f>
        <v>R</v>
      </c>
      <c r="G23" s="395"/>
      <c r="H23" s="395"/>
    </row>
    <row r="24" spans="1:8" x14ac:dyDescent="0.25">
      <c r="A24" s="376">
        <f>'SAISIE HPA'!I25</f>
        <v>21</v>
      </c>
      <c r="B24" s="377" t="str">
        <f>'SAISIE HPA'!J25</f>
        <v xml:space="preserve">Le site internet est représentatif de l'offre </v>
      </c>
      <c r="C24" s="378">
        <f>'SAISIE HPA'!K25</f>
        <v>1</v>
      </c>
      <c r="D24" s="379" t="str">
        <f>'SAISIE HPA'!L25</f>
        <v>OUI</v>
      </c>
      <c r="E24" s="380">
        <f>'SAISIE HPA'!M25</f>
        <v>0</v>
      </c>
      <c r="F24" s="394" t="str">
        <f>'SAISIE HPA'!B25</f>
        <v>R</v>
      </c>
      <c r="G24" s="395"/>
      <c r="H24" s="395"/>
    </row>
    <row r="25" spans="1:8" ht="63" x14ac:dyDescent="0.25">
      <c r="A25" s="376">
        <f>'SAISIE HPA'!I26</f>
        <v>22</v>
      </c>
      <c r="B25" s="377" t="str">
        <f>'SAISIE HPA'!J26</f>
        <v>Le site internet contient les informations suivantes : la catégorie, le confort des locatifs (inventaire minimum et surface), l'accueil des personnes en situation de handicap, le type de restauration, les services du camping, les tarifs, les moyens de paiement acceptés et les périodes d'ouverture (du camping et des services )</v>
      </c>
      <c r="C25" s="378">
        <f>'SAISIE HPA'!K26</f>
        <v>1</v>
      </c>
      <c r="D25" s="379" t="str">
        <f>'SAISIE HPA'!L26</f>
        <v>OUI</v>
      </c>
      <c r="E25" s="380">
        <f>'SAISIE HPA'!M26</f>
        <v>0</v>
      </c>
      <c r="F25" s="394" t="str">
        <f>'SAISIE HPA'!B26</f>
        <v>R</v>
      </c>
      <c r="G25" s="395"/>
      <c r="H25" s="395"/>
    </row>
    <row r="26" spans="1:8" ht="47.25" x14ac:dyDescent="0.25">
      <c r="A26" s="376">
        <f>'SAISIE HPA'!I27</f>
        <v>23</v>
      </c>
      <c r="B26" s="377" t="str">
        <f>'SAISIE HPA'!J27</f>
        <v>Le site internet contient des informations sur l'accès au camping. Le plan d'accès est téléchargeable et imprimable et/ou des outils de gestion d'itinéraire sont mis à disposition.</v>
      </c>
      <c r="C26" s="378">
        <f>'SAISIE HPA'!K27</f>
        <v>1</v>
      </c>
      <c r="D26" s="379" t="str">
        <f>'SAISIE HPA'!L27</f>
        <v>OUI</v>
      </c>
      <c r="E26" s="380">
        <f>'SAISIE HPA'!M27</f>
        <v>0</v>
      </c>
      <c r="F26" s="394" t="str">
        <f>'SAISIE HPA'!B27</f>
        <v>R</v>
      </c>
      <c r="G26" s="395"/>
      <c r="H26" s="395"/>
    </row>
    <row r="27" spans="1:8" x14ac:dyDescent="0.25">
      <c r="A27" s="376">
        <f>'SAISIE HPA'!I28</f>
        <v>24</v>
      </c>
      <c r="B27" s="377" t="str">
        <f>'SAISIE HPA'!J28</f>
        <v>Les informations du site internet sont actualisées.</v>
      </c>
      <c r="C27" s="378">
        <f>'SAISIE HPA'!K28</f>
        <v>9</v>
      </c>
      <c r="D27" s="379" t="str">
        <f>'SAISIE HPA'!L28</f>
        <v>OUI</v>
      </c>
      <c r="E27" s="380">
        <f>'SAISIE HPA'!M28</f>
        <v>0</v>
      </c>
      <c r="F27" s="394" t="str">
        <f>'SAISIE HPA'!B28</f>
        <v>R</v>
      </c>
      <c r="G27" s="395"/>
      <c r="H27" s="395"/>
    </row>
    <row r="28" spans="1:8" ht="31.5" x14ac:dyDescent="0.25">
      <c r="A28" s="376">
        <f>'SAISIE HPA'!I29</f>
        <v>25</v>
      </c>
      <c r="B28" s="377" t="str">
        <f>'SAISIE HPA'!J29</f>
        <v>Les informations relatives aux modalités de réservation et d'annulation sont facilement accessibles.</v>
      </c>
      <c r="C28" s="378">
        <f>'SAISIE HPA'!K29</f>
        <v>1</v>
      </c>
      <c r="D28" s="379" t="str">
        <f>'SAISIE HPA'!L29</f>
        <v>OUI</v>
      </c>
      <c r="E28" s="380">
        <f>'SAISIE HPA'!M29</f>
        <v>0</v>
      </c>
      <c r="F28" s="394" t="str">
        <f>'SAISIE HPA'!B29</f>
        <v>R</v>
      </c>
      <c r="G28" s="395"/>
      <c r="H28" s="395"/>
    </row>
    <row r="29" spans="1:8" x14ac:dyDescent="0.25">
      <c r="A29" s="376">
        <f>'SAISIE HPA'!I30</f>
        <v>26</v>
      </c>
      <c r="B29" s="377" t="str">
        <f>'SAISIE HPA'!J30</f>
        <v>Le site internet permet une réservation par voie numérique.</v>
      </c>
      <c r="C29" s="378">
        <f>'SAISIE HPA'!K30</f>
        <v>1</v>
      </c>
      <c r="D29" s="379" t="str">
        <f>'SAISIE HPA'!L30</f>
        <v>OUI</v>
      </c>
      <c r="E29" s="380">
        <f>'SAISIE HPA'!M30</f>
        <v>0</v>
      </c>
      <c r="F29" s="394" t="str">
        <f>'SAISIE HPA'!B30</f>
        <v>R</v>
      </c>
      <c r="G29" s="395"/>
      <c r="H29" s="395"/>
    </row>
    <row r="30" spans="1:8" x14ac:dyDescent="0.25">
      <c r="A30" s="376">
        <f>'SAISIE HPA'!I31</f>
        <v>27</v>
      </c>
      <c r="B30" s="377" t="str">
        <f>'SAISIE HPA'!J31</f>
        <v>Le site internet est traduit dans une langue étrangère au moins.</v>
      </c>
      <c r="C30" s="378">
        <f>'SAISIE HPA'!K31</f>
        <v>3</v>
      </c>
      <c r="D30" s="379" t="str">
        <f>'SAISIE HPA'!L31</f>
        <v>OUI</v>
      </c>
      <c r="E30" s="380">
        <f>'SAISIE HPA'!M31</f>
        <v>0</v>
      </c>
      <c r="F30" s="394" t="str">
        <f>'SAISIE HPA'!B31</f>
        <v>R</v>
      </c>
      <c r="G30" s="395"/>
      <c r="H30" s="395"/>
    </row>
    <row r="31" spans="1:8" x14ac:dyDescent="0.25">
      <c r="A31" s="376">
        <f>'SAISIE HPA'!I32</f>
        <v>28</v>
      </c>
      <c r="B31" s="377" t="str">
        <f>'SAISIE HPA'!J32</f>
        <v>Le site internet est traduit dans une deuxième langue étrangère.</v>
      </c>
      <c r="C31" s="376">
        <f>'SAISIE HPA'!K32</f>
        <v>3</v>
      </c>
      <c r="D31" s="379" t="str">
        <f>'SAISIE HPA'!L32</f>
        <v>OUI</v>
      </c>
      <c r="E31" s="380">
        <f>'SAISIE HPA'!M32</f>
        <v>0</v>
      </c>
      <c r="F31" s="394" t="str">
        <f>'SAISIE HPA'!B32</f>
        <v>R</v>
      </c>
      <c r="G31" s="395"/>
      <c r="H31" s="395"/>
    </row>
    <row r="32" spans="1:8" ht="31.5" x14ac:dyDescent="0.25">
      <c r="A32" s="376">
        <f>'SAISIE HPA'!I34</f>
        <v>30</v>
      </c>
      <c r="B32" s="377" t="str">
        <f>'SAISIE HPA'!J34</f>
        <v xml:space="preserve">Le camping informe ses clients par mail ou / et sur son site internet des offres particulières, des nouveaux équipements, etc. </v>
      </c>
      <c r="C32" s="378">
        <f>'SAISIE HPA'!K34</f>
        <v>1</v>
      </c>
      <c r="D32" s="379" t="str">
        <f>'SAISIE HPA'!L34</f>
        <v>OUI</v>
      </c>
      <c r="E32" s="380">
        <f>'SAISIE HPA'!M34</f>
        <v>0</v>
      </c>
      <c r="F32" s="394" t="str">
        <f>'SAISIE HPA'!B34</f>
        <v>R</v>
      </c>
      <c r="G32" s="395"/>
      <c r="H32" s="395"/>
    </row>
    <row r="33" spans="1:8" x14ac:dyDescent="0.25">
      <c r="A33" s="376">
        <f>'SAISIE HPA'!I35</f>
        <v>31</v>
      </c>
      <c r="B33" s="377" t="str">
        <f>'SAISIE HPA'!J35</f>
        <v>Le logo Qualité Tourisme™  est présent sur le site internet.</v>
      </c>
      <c r="C33" s="378">
        <f>'SAISIE HPA'!K35</f>
        <v>3</v>
      </c>
      <c r="D33" s="379" t="str">
        <f>'SAISIE HPA'!L35</f>
        <v>OUI</v>
      </c>
      <c r="E33" s="380">
        <f>'SAISIE HPA'!M35</f>
        <v>0</v>
      </c>
      <c r="F33" s="394" t="str">
        <f>'SAISIE HPA'!B35</f>
        <v>R</v>
      </c>
      <c r="G33" s="395"/>
      <c r="H33" s="395"/>
    </row>
    <row r="34" spans="1:8" ht="31.5" x14ac:dyDescent="0.25">
      <c r="A34" s="376">
        <f>'SAISIE HPA'!I36</f>
        <v>32</v>
      </c>
      <c r="B34" s="377" t="str">
        <f>'SAISIE HPA'!J36</f>
        <v xml:space="preserve">La démarche Qualité Tourisme™ est explicitée sur le site internet ou il existe un lien vers le site de Qualité Tourisme™. </v>
      </c>
      <c r="C34" s="378">
        <f>'SAISIE HPA'!K36</f>
        <v>3</v>
      </c>
      <c r="D34" s="379" t="str">
        <f>'SAISIE HPA'!L36</f>
        <v>OUI</v>
      </c>
      <c r="E34" s="380">
        <f>'SAISIE HPA'!M36</f>
        <v>0</v>
      </c>
      <c r="F34" s="394" t="str">
        <f>'SAISIE HPA'!B36</f>
        <v>R</v>
      </c>
      <c r="G34" s="395"/>
      <c r="H34" s="395"/>
    </row>
    <row r="35" spans="1:8" x14ac:dyDescent="0.25">
      <c r="A35" s="376">
        <f>'SAISIE HPA'!I37</f>
        <v>33</v>
      </c>
      <c r="B35" s="381" t="str">
        <f>'SAISIE HPA'!J37</f>
        <v>Le site Internet est consultable sur smartphone et/ou tablette</v>
      </c>
      <c r="C35" s="376">
        <f>'SAISIE HPA'!K37</f>
        <v>1</v>
      </c>
      <c r="D35" s="379" t="str">
        <f>'SAISIE HPA'!L37</f>
        <v>OUI</v>
      </c>
      <c r="E35" s="380">
        <f>'SAISIE HPA'!M37</f>
        <v>0</v>
      </c>
      <c r="F35" s="394" t="str">
        <f>'SAISIE HPA'!B37</f>
        <v>R</v>
      </c>
      <c r="G35" s="395"/>
      <c r="H35" s="395"/>
    </row>
    <row r="36" spans="1:8" x14ac:dyDescent="0.25">
      <c r="A36" s="376">
        <f>'SAISIE HPA'!I90</f>
        <v>74</v>
      </c>
      <c r="B36" s="377" t="str">
        <f>'SAISIE HPA'!J90</f>
        <v>La plaque Qualité Tourisme™ est apposée à l'entrée du camping.</v>
      </c>
      <c r="C36" s="378">
        <f>'SAISIE HPA'!K90</f>
        <v>3</v>
      </c>
      <c r="D36" s="379" t="str">
        <f>'SAISIE HPA'!L90</f>
        <v>OUI</v>
      </c>
      <c r="E36" s="380">
        <f>'SAISIE HPA'!M90</f>
        <v>0</v>
      </c>
      <c r="F36" s="394" t="str">
        <f>'SAISIE HPA'!B90</f>
        <v>R</v>
      </c>
      <c r="G36" s="395"/>
      <c r="H36" s="395"/>
    </row>
    <row r="37" spans="1:8" ht="47.25" x14ac:dyDescent="0.25">
      <c r="A37" s="376">
        <f>'SAISIE HPA'!I91</f>
        <v>75</v>
      </c>
      <c r="B37" s="377" t="str">
        <f>'SAISIE HPA'!J91</f>
        <v>A minima, il est affiché le panonceau classement, les prix, les horaires et les périodes d'ouverture, l'accessibilité du camping, l'ensemble des moyens de paiement acceptés.</v>
      </c>
      <c r="C37" s="378">
        <f>'SAISIE HPA'!K91</f>
        <v>1</v>
      </c>
      <c r="D37" s="379" t="str">
        <f>'SAISIE HPA'!L91</f>
        <v>OUI</v>
      </c>
      <c r="E37" s="380">
        <f>'SAISIE HPA'!M91</f>
        <v>0</v>
      </c>
      <c r="F37" s="394" t="str">
        <f>'SAISIE HPA'!B91</f>
        <v>R</v>
      </c>
      <c r="G37" s="395"/>
      <c r="H37" s="395"/>
    </row>
    <row r="38" spans="1:8" x14ac:dyDescent="0.25">
      <c r="A38" s="376">
        <f>'SAISIE HPA'!I92</f>
        <v>76</v>
      </c>
      <c r="B38" s="377" t="str">
        <f>'SAISIE HPA'!J92</f>
        <v>Les affichages extérieurs sont soignés et à jour.</v>
      </c>
      <c r="C38" s="378">
        <f>'SAISIE HPA'!K92</f>
        <v>1</v>
      </c>
      <c r="D38" s="379" t="str">
        <f>'SAISIE HPA'!L92</f>
        <v>OUI</v>
      </c>
      <c r="E38" s="380">
        <f>'SAISIE HPA'!M92</f>
        <v>0</v>
      </c>
      <c r="F38" s="394" t="str">
        <f>'SAISIE HPA'!B92</f>
        <v>R</v>
      </c>
      <c r="G38" s="395"/>
      <c r="H38" s="395"/>
    </row>
    <row r="39" spans="1:8" x14ac:dyDescent="0.25">
      <c r="A39" s="376">
        <f>'SAISIE HPA'!I95</f>
        <v>79</v>
      </c>
      <c r="B39" s="377" t="str">
        <f>'SAISIE HPA'!J95</f>
        <v>Les affichages extérieurs sont traduits dans une langue étrangère au moins.</v>
      </c>
      <c r="C39" s="378">
        <f>'SAISIE HPA'!K95</f>
        <v>3</v>
      </c>
      <c r="D39" s="379" t="str">
        <f>'SAISIE HPA'!L95</f>
        <v>OUI</v>
      </c>
      <c r="E39" s="380">
        <f>'SAISIE HPA'!M95</f>
        <v>0</v>
      </c>
      <c r="F39" s="394" t="str">
        <f>'SAISIE HPA'!B95</f>
        <v>R</v>
      </c>
      <c r="G39" s="395"/>
      <c r="H39" s="395"/>
    </row>
    <row r="40" spans="1:8" x14ac:dyDescent="0.25">
      <c r="A40" s="376">
        <f>'SAISIE HPA'!I96</f>
        <v>80</v>
      </c>
      <c r="B40" s="377" t="str">
        <f>'SAISIE HPA'!J96</f>
        <v>Les affichages extérieurs sont traduits dans une deuxième langue étrangère.</v>
      </c>
      <c r="C40" s="378">
        <f>'SAISIE HPA'!K96</f>
        <v>3</v>
      </c>
      <c r="D40" s="379" t="str">
        <f>'SAISIE HPA'!L96</f>
        <v>OUI</v>
      </c>
      <c r="E40" s="380">
        <f>'SAISIE HPA'!M96</f>
        <v>0</v>
      </c>
      <c r="F40" s="394" t="str">
        <f>'SAISIE HPA'!B96</f>
        <v>R</v>
      </c>
      <c r="G40" s="395"/>
      <c r="H40" s="395"/>
    </row>
    <row r="41" spans="1:8" x14ac:dyDescent="0.25">
      <c r="A41" s="376">
        <f>'SAISIE HPA'!I122</f>
        <v>101</v>
      </c>
      <c r="B41" s="377" t="str">
        <f>'SAISIE HPA'!J122</f>
        <v>Le contrat de location est traduit en anglais.</v>
      </c>
      <c r="C41" s="378">
        <f>'SAISIE HPA'!K122</f>
        <v>1</v>
      </c>
      <c r="D41" s="379" t="str">
        <f>'SAISIE HPA'!L122</f>
        <v>OUI</v>
      </c>
      <c r="E41" s="380">
        <f>'SAISIE HPA'!M122</f>
        <v>0</v>
      </c>
      <c r="F41" s="394" t="str">
        <f>'SAISIE HPA'!$B$122</f>
        <v>R</v>
      </c>
      <c r="G41" s="395"/>
      <c r="H41" s="395"/>
    </row>
    <row r="42" spans="1:8" x14ac:dyDescent="0.25">
      <c r="A42" s="376">
        <f>'SAISIE HPA'!I135</f>
        <v>111</v>
      </c>
      <c r="B42" s="377" t="str">
        <f>'SAISIE HPA'!J135</f>
        <v>Les informations essentielles sont affichées.</v>
      </c>
      <c r="C42" s="378">
        <f>'SAISIE HPA'!K135</f>
        <v>3</v>
      </c>
      <c r="D42" s="379" t="str">
        <f>'SAISIE HPA'!L135</f>
        <v>OUI</v>
      </c>
      <c r="E42" s="380">
        <f>'SAISIE HPA'!M135</f>
        <v>0</v>
      </c>
      <c r="F42" s="394" t="str">
        <f>'SAISIE HPA'!$B$135</f>
        <v>R</v>
      </c>
      <c r="G42" s="395"/>
      <c r="H42" s="395"/>
    </row>
    <row r="43" spans="1:8" ht="31.5" x14ac:dyDescent="0.25">
      <c r="A43" s="376">
        <f>'SAISIE HPA'!I137</f>
        <v>113</v>
      </c>
      <c r="B43" s="377" t="str">
        <f>'SAISIE HPA'!J137</f>
        <v>Les services et équipements complémentaires sont portés à la connaissance du client.</v>
      </c>
      <c r="C43" s="378">
        <f>'SAISIE HPA'!K137</f>
        <v>1</v>
      </c>
      <c r="D43" s="379" t="str">
        <f>'SAISIE HPA'!L137</f>
        <v>OUI</v>
      </c>
      <c r="E43" s="380">
        <f>'SAISIE HPA'!M137</f>
        <v>0</v>
      </c>
      <c r="F43" s="394" t="str">
        <f>'SAISIE HPA'!B137</f>
        <v>R</v>
      </c>
      <c r="G43" s="395"/>
      <c r="H43" s="395"/>
    </row>
    <row r="44" spans="1:8" x14ac:dyDescent="0.25">
      <c r="A44" s="376">
        <f>'SAISIE HPA'!I138</f>
        <v>114</v>
      </c>
      <c r="B44" s="377" t="str">
        <f>'SAISIE HPA'!J138</f>
        <v>Les affichages des services et équipements complémentaires sont traduits en au moins une langue étrangère.</v>
      </c>
      <c r="C44" s="378">
        <f>'SAISIE HPA'!K138</f>
        <v>3</v>
      </c>
      <c r="D44" s="379" t="str">
        <f>'SAISIE HPA'!L138</f>
        <v>OUI</v>
      </c>
      <c r="E44" s="388">
        <f>'SAISIE HPA'!M138</f>
        <v>0</v>
      </c>
      <c r="F44" s="394" t="str">
        <f>'SAISIE HPA'!B138</f>
        <v>R</v>
      </c>
      <c r="G44" s="395"/>
      <c r="H44" s="395"/>
    </row>
    <row r="45" spans="1:8" ht="31.5" x14ac:dyDescent="0.25">
      <c r="A45" s="376">
        <f>'SAISIE HPA'!I139</f>
        <v>115</v>
      </c>
      <c r="B45" s="377" t="str">
        <f>'SAISIE HPA'!J139</f>
        <v>Les affichages des services et équipements complémentaires sont traduits en une deuxième langue étrangère.</v>
      </c>
      <c r="C45" s="378">
        <f>'SAISIE HPA'!K139</f>
        <v>3</v>
      </c>
      <c r="D45" s="379" t="str">
        <f>'SAISIE HPA'!L139</f>
        <v>OUI</v>
      </c>
      <c r="E45" s="388">
        <f>'SAISIE HPA'!M139</f>
        <v>0</v>
      </c>
      <c r="F45" s="394" t="str">
        <f>'SAISIE HPA'!B139</f>
        <v>R</v>
      </c>
      <c r="G45" s="395"/>
      <c r="H45" s="395"/>
    </row>
    <row r="46" spans="1:8" x14ac:dyDescent="0.25">
      <c r="A46" s="376">
        <f>'SAISIE HPA'!I187</f>
        <v>154</v>
      </c>
      <c r="B46" s="377" t="str">
        <f>'SAISIE HPA'!J187</f>
        <v>Un livret d'accueil est présent dans le locatif.</v>
      </c>
      <c r="C46" s="378">
        <f>'SAISIE HPA'!K187</f>
        <v>1</v>
      </c>
      <c r="D46" s="379" t="str">
        <f>'SAISIE HPA'!L187</f>
        <v>OUI</v>
      </c>
      <c r="E46" s="380">
        <f>'SAISIE HPA'!M187</f>
        <v>0</v>
      </c>
      <c r="F46" s="394" t="str">
        <f>'SAISIE HPA'!B187</f>
        <v>R</v>
      </c>
      <c r="G46" s="395"/>
      <c r="H46" s="395"/>
    </row>
    <row r="47" spans="1:8" x14ac:dyDescent="0.25">
      <c r="A47" s="376">
        <f>'SAISIE HPA'!I188</f>
        <v>155</v>
      </c>
      <c r="B47" s="377" t="str">
        <f>'SAISIE HPA'!J188</f>
        <v>Le livret d'accueil est complet et actualisé.</v>
      </c>
      <c r="C47" s="378">
        <f>'SAISIE HPA'!K188</f>
        <v>1</v>
      </c>
      <c r="D47" s="379" t="str">
        <f>'SAISIE HPA'!L188</f>
        <v>OUI</v>
      </c>
      <c r="E47" s="380">
        <f>'SAISIE HPA'!M188</f>
        <v>0</v>
      </c>
      <c r="F47" s="394" t="str">
        <f>'SAISIE HPA'!B188</f>
        <v>R</v>
      </c>
      <c r="G47" s="395"/>
      <c r="H47" s="395"/>
    </row>
    <row r="48" spans="1:8" x14ac:dyDescent="0.25">
      <c r="A48" s="376">
        <f>'SAISIE HPA'!I189</f>
        <v>156</v>
      </c>
      <c r="B48" s="377" t="str">
        <f>'SAISIE HPA'!J189</f>
        <v>Un inventaire est disponible.</v>
      </c>
      <c r="C48" s="378">
        <f>'SAISIE HPA'!K189</f>
        <v>1</v>
      </c>
      <c r="D48" s="379" t="str">
        <f>'SAISIE HPA'!L189</f>
        <v>OUI</v>
      </c>
      <c r="E48" s="380">
        <f>'SAISIE HPA'!M189</f>
        <v>0</v>
      </c>
      <c r="F48" s="394" t="str">
        <f>'SAISIE HPA'!B189</f>
        <v>R</v>
      </c>
      <c r="G48" s="395"/>
      <c r="H48" s="395"/>
    </row>
    <row r="49" spans="1:8" ht="31.5" x14ac:dyDescent="0.25">
      <c r="A49" s="376">
        <f>'SAISIE HPA'!I191</f>
        <v>158</v>
      </c>
      <c r="B49" s="377" t="str">
        <f>'SAISIE HPA'!J191</f>
        <v>Le livret d'accueil et les affichages réglementaires sont traduits en au moins une langue étrangère.</v>
      </c>
      <c r="C49" s="378">
        <f>'SAISIE HPA'!K191</f>
        <v>3</v>
      </c>
      <c r="D49" s="379" t="str">
        <f>'SAISIE HPA'!L191</f>
        <v>OUI</v>
      </c>
      <c r="E49" s="380">
        <f>'SAISIE HPA'!M191</f>
        <v>0</v>
      </c>
      <c r="F49" s="394" t="str">
        <f>'SAISIE HPA'!B191</f>
        <v>R</v>
      </c>
      <c r="G49" s="395"/>
      <c r="H49" s="395"/>
    </row>
    <row r="50" spans="1:8" ht="31.5" x14ac:dyDescent="0.25">
      <c r="A50" s="376">
        <f>'SAISIE HPA'!I192</f>
        <v>159</v>
      </c>
      <c r="B50" s="377" t="str">
        <f>'SAISIE HPA'!J192</f>
        <v>Le livret d'accueil et les affichages réglementaires sont traduits en une deuxième langue étrangère.</v>
      </c>
      <c r="C50" s="378">
        <f>'SAISIE HPA'!K192</f>
        <v>3</v>
      </c>
      <c r="D50" s="379" t="str">
        <f>'SAISIE HPA'!L192</f>
        <v>OUI</v>
      </c>
      <c r="E50" s="380">
        <f>'SAISIE HPA'!M192</f>
        <v>0</v>
      </c>
      <c r="F50" s="394" t="str">
        <f>'SAISIE HPA'!B192</f>
        <v>R</v>
      </c>
      <c r="G50" s="395"/>
      <c r="H50" s="395"/>
    </row>
    <row r="51" spans="1:8" x14ac:dyDescent="0.25">
      <c r="A51" s="376">
        <f>'SAISIE HPA'!I287</f>
        <v>236</v>
      </c>
      <c r="B51" s="377" t="str">
        <f>'SAISIE HPA'!J287</f>
        <v>Les horaires d'ouverture de la piscine sont affichés à l'extérieur et son respectés.</v>
      </c>
      <c r="C51" s="378">
        <f>'SAISIE HPA'!K287</f>
        <v>1</v>
      </c>
      <c r="D51" s="379" t="str">
        <f>'SAISIE HPA'!L287</f>
        <v>OUI</v>
      </c>
      <c r="E51" s="380">
        <f>'SAISIE HPA'!M287</f>
        <v>0</v>
      </c>
      <c r="F51" s="394" t="str">
        <f>'SAISIE HPA'!$B$287</f>
        <v>R</v>
      </c>
      <c r="G51" s="395"/>
      <c r="H51" s="395"/>
    </row>
    <row r="52" spans="1:8" ht="31.5" x14ac:dyDescent="0.25">
      <c r="A52" s="376">
        <f>'SAISIE HPA'!I298</f>
        <v>246</v>
      </c>
      <c r="B52" s="377" t="str">
        <f>'SAISIE HPA'!J298</f>
        <v>L'affichage concernant la sécurité relative à l'utilisation des équipements de loisirs est parfaitement visible, lisible, propre et en bon état.</v>
      </c>
      <c r="C52" s="378">
        <f>'SAISIE HPA'!K298</f>
        <v>1</v>
      </c>
      <c r="D52" s="379" t="str">
        <f>'SAISIE HPA'!L298</f>
        <v>OUI</v>
      </c>
      <c r="E52" s="380">
        <f>'SAISIE HPA'!M298</f>
        <v>0</v>
      </c>
      <c r="F52" s="394" t="str">
        <f>'SAISIE HPA'!$B$298</f>
        <v>R</v>
      </c>
      <c r="G52" s="395"/>
      <c r="H52" s="395"/>
    </row>
    <row r="53" spans="1:8" ht="31.5" x14ac:dyDescent="0.25">
      <c r="A53" s="376">
        <f>'SAISIE HPA'!I300</f>
        <v>247</v>
      </c>
      <c r="B53" s="377" t="str">
        <f>'SAISIE HPA'!J300</f>
        <v>L'affichage concernant le déroulement ou l'organisation des activités proposées sur le site est parfaitement visible, lisible, propre et en très bon état.</v>
      </c>
      <c r="C53" s="378">
        <f>'SAISIE HPA'!K300</f>
        <v>1</v>
      </c>
      <c r="D53" s="379" t="str">
        <f>'SAISIE HPA'!L300</f>
        <v>OUI</v>
      </c>
      <c r="E53" s="380">
        <f>'SAISIE HPA'!M300</f>
        <v>0</v>
      </c>
      <c r="F53" s="394" t="str">
        <f>'SAISIE HPA'!$B$300</f>
        <v>R</v>
      </c>
      <c r="G53" s="395"/>
      <c r="H53" s="395"/>
    </row>
    <row r="54" spans="1:8" ht="47.25" x14ac:dyDescent="0.25">
      <c r="A54" s="376">
        <f>'SAISIE HPA'!I315</f>
        <v>260</v>
      </c>
      <c r="B54" s="377" t="str">
        <f>'SAISIE HPA'!J315</f>
        <v>L'affichage concernant la responsabilité des parents quant à l'utilisation des jeux par leurs enfants (responsabilité civile), précisant l'âge des enfants pouvant utiliser ces jeux est parfaitement visible, lisible, propre et en bon état.</v>
      </c>
      <c r="C54" s="378">
        <f>'SAISIE HPA'!K315</f>
        <v>1</v>
      </c>
      <c r="D54" s="379" t="str">
        <f>'SAISIE HPA'!L315</f>
        <v>OUI</v>
      </c>
      <c r="E54" s="380">
        <f>'SAISIE HPA'!M315</f>
        <v>0</v>
      </c>
      <c r="F54" s="394" t="str">
        <f>'SAISIE HPA'!B315</f>
        <v>R</v>
      </c>
      <c r="G54" s="395"/>
      <c r="H54" s="395"/>
    </row>
    <row r="55" spans="1:8" ht="31.5" x14ac:dyDescent="0.25">
      <c r="A55" s="376">
        <f>'SAISIE HPA'!I316</f>
        <v>261</v>
      </c>
      <c r="B55" s="377" t="str">
        <f>'SAISIE HPA'!J316</f>
        <v>Les équipements, les activités et les animations à destination des enfants et/ou bébés sont portés à la connaissance du client.</v>
      </c>
      <c r="C55" s="378">
        <f>'SAISIE HPA'!K316</f>
        <v>1</v>
      </c>
      <c r="D55" s="379" t="str">
        <f>'SAISIE HPA'!L316</f>
        <v>OUI</v>
      </c>
      <c r="E55" s="380">
        <f>'SAISIE HPA'!M316</f>
        <v>0</v>
      </c>
      <c r="F55" s="394" t="str">
        <f>'SAISIE HPA'!B316</f>
        <v>R</v>
      </c>
      <c r="G55" s="395"/>
      <c r="H55" s="395"/>
    </row>
    <row r="56" spans="1:8" x14ac:dyDescent="0.25">
      <c r="A56" s="376">
        <f>'SAISIE HPA'!I329</f>
        <v>271</v>
      </c>
      <c r="B56" s="377" t="str">
        <f>'SAISIE HPA'!J329</f>
        <v>Il existe une carte de bar-restaurant.</v>
      </c>
      <c r="C56" s="378">
        <f>'SAISIE HPA'!K329</f>
        <v>3</v>
      </c>
      <c r="D56" s="379" t="str">
        <f>'SAISIE HPA'!L329</f>
        <v>OUI</v>
      </c>
      <c r="E56" s="382">
        <f>'SAISIE HPA'!M329</f>
        <v>0</v>
      </c>
      <c r="F56" s="394" t="str">
        <f>'SAISIE HPA'!B329</f>
        <v>R</v>
      </c>
      <c r="G56" s="395"/>
      <c r="H56" s="395"/>
    </row>
    <row r="57" spans="1:8" x14ac:dyDescent="0.25">
      <c r="A57" s="376">
        <f>'SAISIE HPA'!I330</f>
        <v>272</v>
      </c>
      <c r="B57" s="377" t="str">
        <f>'SAISIE HPA'!J330</f>
        <v>La carte de bar-restaurant est traduite.</v>
      </c>
      <c r="C57" s="378">
        <f>'SAISIE HPA'!K330</f>
        <v>3</v>
      </c>
      <c r="D57" s="379" t="str">
        <f>'SAISIE HPA'!L330</f>
        <v>OUI</v>
      </c>
      <c r="E57" s="382">
        <f>'SAISIE HPA'!M330</f>
        <v>0</v>
      </c>
      <c r="F57" s="394" t="str">
        <f>'SAISIE HPA'!B330</f>
        <v>R</v>
      </c>
      <c r="G57" s="395"/>
      <c r="H57" s="395"/>
    </row>
    <row r="58" spans="1:8" x14ac:dyDescent="0.25">
      <c r="A58" s="376">
        <f>'SAISIE HPA'!I331</f>
        <v>273</v>
      </c>
      <c r="B58" s="383" t="str">
        <f>'SAISIE HPA'!J331</f>
        <v xml:space="preserve">La carte de bar-restaurant est traduite dans une deuxième langue étrangère. </v>
      </c>
      <c r="C58" s="376">
        <f>'SAISIE HPA'!K331</f>
        <v>3</v>
      </c>
      <c r="D58" s="379" t="str">
        <f>'SAISIE HPA'!L331</f>
        <v>OUI</v>
      </c>
      <c r="E58" s="380">
        <f>'SAISIE HPA'!M331</f>
        <v>0</v>
      </c>
      <c r="F58" s="394" t="str">
        <f>'SAISIE HPA'!B331</f>
        <v>R</v>
      </c>
      <c r="G58" s="395"/>
      <c r="H58" s="395"/>
    </row>
    <row r="59" spans="1:8" x14ac:dyDescent="0.25">
      <c r="A59" s="376">
        <f>'SAISIE HPA'!I332</f>
        <v>274</v>
      </c>
      <c r="B59" s="377" t="str">
        <f>'SAISIE HPA'!J332</f>
        <v>La carte du bar-restaurant est soignée et attractive.</v>
      </c>
      <c r="C59" s="378">
        <f>'SAISIE HPA'!K332</f>
        <v>1</v>
      </c>
      <c r="D59" s="379" t="str">
        <f>'SAISIE HPA'!L332</f>
        <v>OUI</v>
      </c>
      <c r="E59" s="380">
        <f>'SAISIE HPA'!M332</f>
        <v>0</v>
      </c>
      <c r="F59" s="394" t="str">
        <f>'SAISIE HPA'!B332</f>
        <v>R</v>
      </c>
      <c r="G59" s="395"/>
      <c r="H59" s="395"/>
    </row>
    <row r="60" spans="1:8" x14ac:dyDescent="0.25">
      <c r="A60" s="376">
        <f>'SAISIE HPA'!I351</f>
        <v>289</v>
      </c>
      <c r="B60" s="377" t="str">
        <f>'SAISIE HPA'!J351</f>
        <v>Les horaires d'ouverture sont affichés à l'extérieur et sont respectés.</v>
      </c>
      <c r="C60" s="378">
        <f>'SAISIE HPA'!K351</f>
        <v>3</v>
      </c>
      <c r="D60" s="379" t="str">
        <f>'SAISIE HPA'!L351</f>
        <v>OUI</v>
      </c>
      <c r="E60" s="380" t="str">
        <f>'SAISIE HPA'!M351</f>
        <v/>
      </c>
      <c r="F60" s="394" t="str">
        <f>'SAISIE HPA'!B351</f>
        <v>NR</v>
      </c>
      <c r="G60" s="395"/>
      <c r="H60" s="395"/>
    </row>
    <row r="61" spans="1:8" x14ac:dyDescent="0.25">
      <c r="A61" s="376">
        <f>'SAISIE HPA'!I352</f>
        <v>290</v>
      </c>
      <c r="B61" s="377" t="str">
        <f>'SAISIE HPA'!J352</f>
        <v>La carte des plats et menus est affichée.</v>
      </c>
      <c r="C61" s="378">
        <f>'SAISIE HPA'!K352</f>
        <v>3</v>
      </c>
      <c r="D61" s="379" t="str">
        <f>'SAISIE HPA'!L352</f>
        <v>OUI</v>
      </c>
      <c r="E61" s="380">
        <f>'SAISIE HPA'!M352</f>
        <v>0</v>
      </c>
      <c r="F61" s="394" t="str">
        <f>'SAISIE HPA'!B352</f>
        <v>R</v>
      </c>
      <c r="G61" s="395"/>
      <c r="H61" s="395"/>
    </row>
    <row r="62" spans="1:8" ht="31.5" x14ac:dyDescent="0.25">
      <c r="A62" s="376">
        <f>'SAISIE HPA'!I359</f>
        <v>295</v>
      </c>
      <c r="B62" s="384" t="str">
        <f>'SAISIE HPA'!J359</f>
        <v>Il existe une carte de plats et de vins. Les cartes et menus sont soignés, attractifs.
Une offre variée d'entrées, de plats, de desserts et de boissons est disponible.</v>
      </c>
      <c r="C62" s="378">
        <f>'SAISIE HPA'!K359</f>
        <v>3</v>
      </c>
      <c r="D62" s="379" t="str">
        <f>'SAISIE HPA'!L359</f>
        <v>Très Satisfaisant</v>
      </c>
      <c r="E62" s="382" t="str">
        <f>'SAISIE HPA'!M359</f>
        <v/>
      </c>
      <c r="F62" s="394" t="str">
        <f>'SAISIE HPA'!B359</f>
        <v>R</v>
      </c>
      <c r="G62" s="395"/>
      <c r="H62" s="395"/>
    </row>
    <row r="63" spans="1:8" ht="47.25" x14ac:dyDescent="0.25">
      <c r="A63" s="376">
        <f>'SAISIE HPA'!I360</f>
        <v>296</v>
      </c>
      <c r="B63" s="384" t="str">
        <f>'SAISIE HPA'!J360</f>
        <v>Si l'établissement propose des spécialités maison (entrées, plats, ou desserts) et/ou  des spécialités issues de la gastronomie locale ou élaborées à base de produits locaux (entrées, plats, fromages ou desserts) , elles sont valorisées sur la carte.</v>
      </c>
      <c r="C63" s="378">
        <f>'SAISIE HPA'!K360</f>
        <v>1</v>
      </c>
      <c r="D63" s="379" t="str">
        <f>'SAISIE HPA'!L360</f>
        <v>OUI</v>
      </c>
      <c r="E63" s="382">
        <f>'SAISIE HPA'!M360</f>
        <v>0</v>
      </c>
      <c r="F63" s="394" t="str">
        <f>'SAISIE HPA'!B360</f>
        <v>R</v>
      </c>
      <c r="G63" s="395"/>
      <c r="H63" s="395"/>
    </row>
    <row r="64" spans="1:8" x14ac:dyDescent="0.25">
      <c r="A64" s="376">
        <f>'SAISIE HPA'!I361</f>
        <v>297</v>
      </c>
      <c r="B64" s="377" t="str">
        <f>'SAISIE HPA'!J361</f>
        <v>La carte des menus est traduite au moins en une langue étrangère.</v>
      </c>
      <c r="C64" s="378">
        <f>'SAISIE HPA'!K361</f>
        <v>3</v>
      </c>
      <c r="D64" s="379" t="str">
        <f>'SAISIE HPA'!L361</f>
        <v>OUI</v>
      </c>
      <c r="E64" s="382">
        <f>'SAISIE HPA'!M361</f>
        <v>0</v>
      </c>
      <c r="F64" s="394" t="str">
        <f>'SAISIE HPA'!B361</f>
        <v>R</v>
      </c>
      <c r="G64" s="395"/>
      <c r="H64" s="395"/>
    </row>
    <row r="65" spans="1:8" x14ac:dyDescent="0.25">
      <c r="A65" s="376">
        <f>'SAISIE HPA'!I362</f>
        <v>298</v>
      </c>
      <c r="B65" s="377" t="str">
        <f>'SAISIE HPA'!J362</f>
        <v>La carte des menus est traduite en une deuxième langue étrangère.</v>
      </c>
      <c r="C65" s="378">
        <f>'SAISIE HPA'!K362</f>
        <v>3</v>
      </c>
      <c r="D65" s="379" t="str">
        <f>'SAISIE HPA'!L362</f>
        <v>OUI</v>
      </c>
      <c r="E65" s="382">
        <f>'SAISIE HPA'!M362</f>
        <v>0</v>
      </c>
      <c r="F65" s="394" t="str">
        <f>'SAISIE HPA'!B362</f>
        <v>R</v>
      </c>
      <c r="G65" s="395"/>
      <c r="H65" s="395"/>
    </row>
    <row r="66" spans="1:8" x14ac:dyDescent="0.25">
      <c r="A66" s="376">
        <f>'SAISIE HPA'!I391</f>
        <v>320</v>
      </c>
      <c r="B66" s="377" t="str">
        <f>'SAISIE HPA'!J391</f>
        <v>Les horaires d'ouverture sont affichés à l'extérieur et sont respectés.</v>
      </c>
      <c r="C66" s="376">
        <f>'SAISIE HPA'!K391</f>
        <v>1</v>
      </c>
      <c r="D66" s="379" t="str">
        <f>'SAISIE HPA'!L391</f>
        <v>OUI</v>
      </c>
      <c r="E66" s="382" t="str">
        <f>'SAISIE HPA'!M391</f>
        <v/>
      </c>
      <c r="F66" s="394" t="str">
        <f>'SAISIE HPA'!$B$391</f>
        <v>NR</v>
      </c>
      <c r="G66" s="395"/>
      <c r="H66" s="395"/>
    </row>
    <row r="67" spans="1:8" x14ac:dyDescent="0.25">
      <c r="A67" s="376">
        <f>'SAISIE HPA'!I395</f>
        <v>323</v>
      </c>
      <c r="B67" s="377" t="str">
        <f>'SAISIE HPA'!J395</f>
        <v>Les prix des produits sont lisiblement affichés.</v>
      </c>
      <c r="C67" s="376">
        <f>'SAISIE HPA'!K395</f>
        <v>1</v>
      </c>
      <c r="D67" s="379" t="str">
        <f>'SAISIE HPA'!L395</f>
        <v>OUI</v>
      </c>
      <c r="E67" s="382" t="str">
        <f>'SAISIE HPA'!M395</f>
        <v/>
      </c>
      <c r="F67" s="394" t="str">
        <f>'SAISIE HPA'!$B$395</f>
        <v>R</v>
      </c>
      <c r="G67" s="395"/>
      <c r="H67" s="395"/>
    </row>
    <row r="68" spans="1:8" ht="30" customHeight="1" x14ac:dyDescent="0.25">
      <c r="A68" s="362"/>
      <c r="B68" s="392" t="s">
        <v>797</v>
      </c>
      <c r="C68" s="393" t="s">
        <v>2</v>
      </c>
      <c r="D68" s="393" t="s">
        <v>3</v>
      </c>
      <c r="E68" s="404" t="s">
        <v>793</v>
      </c>
      <c r="F68" s="363" t="s">
        <v>794</v>
      </c>
      <c r="G68" s="364" t="s">
        <v>795</v>
      </c>
      <c r="H68" s="364" t="s">
        <v>796</v>
      </c>
    </row>
    <row r="69" spans="1:8" x14ac:dyDescent="0.25">
      <c r="A69" s="376">
        <f>'SAISIE HPA'!I40</f>
        <v>34</v>
      </c>
      <c r="B69" s="377" t="str">
        <f>'SAISIE HPA'!J40</f>
        <v xml:space="preserve">L'appel doit aboutir avant la 5ème sonnerie. </v>
      </c>
      <c r="C69" s="378">
        <f>'SAISIE HPA'!K40</f>
        <v>3</v>
      </c>
      <c r="D69" s="379" t="str">
        <f>'SAISIE HPA'!L40</f>
        <v>OUI</v>
      </c>
      <c r="E69" s="380">
        <f>'SAISIE HPA'!M40</f>
        <v>0</v>
      </c>
      <c r="F69" s="394" t="str">
        <f>'SAISIE HPA'!B40</f>
        <v>NR</v>
      </c>
      <c r="G69" s="395"/>
      <c r="H69" s="395"/>
    </row>
    <row r="70" spans="1:8" x14ac:dyDescent="0.25">
      <c r="A70" s="376">
        <f>'SAISIE HPA'!I41</f>
        <v>35</v>
      </c>
      <c r="B70" s="377" t="str">
        <f>'SAISIE HPA'!J41</f>
        <v>L'interlocuteur annonce le nom du camping.</v>
      </c>
      <c r="C70" s="378">
        <f>'SAISIE HPA'!K41</f>
        <v>3</v>
      </c>
      <c r="D70" s="379" t="str">
        <f>'SAISIE HPA'!L41</f>
        <v>OUI</v>
      </c>
      <c r="E70" s="380">
        <f>'SAISIE HPA'!M41</f>
        <v>0</v>
      </c>
      <c r="F70" s="394" t="str">
        <f>'SAISIE HPA'!B41</f>
        <v>NR</v>
      </c>
      <c r="G70" s="395"/>
      <c r="H70" s="395"/>
    </row>
    <row r="71" spans="1:8" x14ac:dyDescent="0.25">
      <c r="A71" s="376">
        <f>'SAISIE HPA'!I42</f>
        <v>36</v>
      </c>
      <c r="B71" s="377" t="str">
        <f>'SAISIE HPA'!J42</f>
        <v>Si la conversation est mise en attente, celle-ci n'excède pas une minute.</v>
      </c>
      <c r="C71" s="378">
        <f>'SAISIE HPA'!K42</f>
        <v>1</v>
      </c>
      <c r="D71" s="379" t="str">
        <f>'SAISIE HPA'!L42</f>
        <v>OUI</v>
      </c>
      <c r="E71" s="380">
        <f>'SAISIE HPA'!M42</f>
        <v>0</v>
      </c>
      <c r="F71" s="394" t="str">
        <f>'SAISIE HPA'!B42</f>
        <v>NR</v>
      </c>
      <c r="G71" s="395"/>
      <c r="H71" s="395"/>
    </row>
    <row r="72" spans="1:8" x14ac:dyDescent="0.25">
      <c r="A72" s="376">
        <f>'SAISIE HPA'!I44</f>
        <v>37</v>
      </c>
      <c r="B72" s="377" t="str">
        <f>'SAISIE HPA'!J44</f>
        <v>Si le camping est complet, une solution est proposée au client.</v>
      </c>
      <c r="C72" s="378">
        <f>'SAISIE HPA'!K44</f>
        <v>1</v>
      </c>
      <c r="D72" s="379" t="str">
        <f>'SAISIE HPA'!L44</f>
        <v>OUI</v>
      </c>
      <c r="E72" s="380">
        <f>'SAISIE HPA'!M44</f>
        <v>0</v>
      </c>
      <c r="F72" s="394" t="str">
        <f>'SAISIE HPA'!B44</f>
        <v>NR</v>
      </c>
      <c r="G72" s="395"/>
      <c r="H72" s="395"/>
    </row>
    <row r="73" spans="1:8" ht="31.5" x14ac:dyDescent="0.25">
      <c r="A73" s="376">
        <f>'SAISIE HPA'!I45</f>
        <v>38</v>
      </c>
      <c r="B73" s="377" t="str">
        <f>'SAISIE HPA'!J45</f>
        <v>Les informations communiquées par l'interlocuteur sont précises et répondent à la demande.</v>
      </c>
      <c r="C73" s="378">
        <f>'SAISIE HPA'!K45</f>
        <v>3</v>
      </c>
      <c r="D73" s="379" t="str">
        <f>'SAISIE HPA'!L45</f>
        <v>OUI</v>
      </c>
      <c r="E73" s="380">
        <f>'SAISIE HPA'!M45</f>
        <v>0</v>
      </c>
      <c r="F73" s="394" t="str">
        <f>'SAISIE HPA'!B45</f>
        <v>NR</v>
      </c>
      <c r="G73" s="395"/>
      <c r="H73" s="395"/>
    </row>
    <row r="74" spans="1:8" x14ac:dyDescent="0.25">
      <c r="A74" s="376">
        <f>'SAISIE HPA'!I46</f>
        <v>39</v>
      </c>
      <c r="B74" s="377" t="str">
        <f>'SAISIE HPA'!J46</f>
        <v>Les éléments essentiels du séjour sont bien précisés avec le client.</v>
      </c>
      <c r="C74" s="378">
        <f>'SAISIE HPA'!K46</f>
        <v>3</v>
      </c>
      <c r="D74" s="379" t="str">
        <f>'SAISIE HPA'!L46</f>
        <v>OUI</v>
      </c>
      <c r="E74" s="380">
        <f>'SAISIE HPA'!M46</f>
        <v>0</v>
      </c>
      <c r="F74" s="394" t="str">
        <f>'SAISIE HPA'!B46</f>
        <v>NR</v>
      </c>
      <c r="G74" s="395"/>
      <c r="H74" s="395"/>
    </row>
    <row r="75" spans="1:8" x14ac:dyDescent="0.25">
      <c r="A75" s="376">
        <f>'SAISIE HPA'!I47</f>
        <v>40</v>
      </c>
      <c r="B75" s="377" t="str">
        <f>'SAISIE HPA'!J47</f>
        <v>Si ouverture non continue de la réception, le client est spontanément prévenu.</v>
      </c>
      <c r="C75" s="378">
        <f>'SAISIE HPA'!K47</f>
        <v>1</v>
      </c>
      <c r="D75" s="379" t="str">
        <f>'SAISIE HPA'!L47</f>
        <v>OUI</v>
      </c>
      <c r="E75" s="380">
        <f>'SAISIE HPA'!M47</f>
        <v>0</v>
      </c>
      <c r="F75" s="394" t="str">
        <f>'SAISIE HPA'!B47</f>
        <v>NR</v>
      </c>
      <c r="G75" s="395"/>
      <c r="H75" s="395"/>
    </row>
    <row r="76" spans="1:8" ht="31.5" x14ac:dyDescent="0.25">
      <c r="A76" s="376">
        <f>'SAISIE HPA'!I48</f>
        <v>41</v>
      </c>
      <c r="B76" s="377" t="str">
        <f>'SAISIE HPA'!J48</f>
        <v>La conversation téléphonique est fluide. L'interlocuteur ne marque pas d'hésitation dans l'enregistrement de la réservation.</v>
      </c>
      <c r="C76" s="378">
        <f>'SAISIE HPA'!K48</f>
        <v>3</v>
      </c>
      <c r="D76" s="379" t="str">
        <f>'SAISIE HPA'!L48</f>
        <v>OUI</v>
      </c>
      <c r="E76" s="380">
        <f>'SAISIE HPA'!M48</f>
        <v>0</v>
      </c>
      <c r="F76" s="394" t="str">
        <f>'SAISIE HPA'!B48</f>
        <v>NR</v>
      </c>
      <c r="G76" s="395"/>
      <c r="H76" s="395"/>
    </row>
    <row r="77" spans="1:8" ht="47.25" x14ac:dyDescent="0.25">
      <c r="A77" s="376">
        <f>'SAISIE HPA'!I49</f>
        <v>42</v>
      </c>
      <c r="B77" s="377" t="str">
        <f>'SAISIE HPA'!J49</f>
        <v>L'interlocuteur est courtois, employant les formules de politesse adaptées. Le cas échéant, la mise en attente et la reprise de ligne s'accompagnent des formules d'usage.</v>
      </c>
      <c r="C77" s="378">
        <f>'SAISIE HPA'!K49</f>
        <v>9</v>
      </c>
      <c r="D77" s="379" t="str">
        <f>'SAISIE HPA'!L49</f>
        <v>OUI</v>
      </c>
      <c r="E77" s="380">
        <f>'SAISIE HPA'!M49</f>
        <v>0</v>
      </c>
      <c r="F77" s="394" t="str">
        <f>'SAISIE HPA'!B49</f>
        <v>NR</v>
      </c>
      <c r="G77" s="395"/>
      <c r="H77" s="395"/>
    </row>
    <row r="78" spans="1:8" x14ac:dyDescent="0.25">
      <c r="A78" s="385">
        <f>'SAISIE HPA'!I51</f>
        <v>43</v>
      </c>
      <c r="B78" s="396" t="str">
        <f>'SAISIE HPA'!J51</f>
        <v>La reformulation orale doit comporter les éléments essentiels de la réservation.</v>
      </c>
      <c r="C78" s="386">
        <f>'SAISIE HPA'!K51</f>
        <v>3</v>
      </c>
      <c r="D78" s="387" t="str">
        <f>'SAISIE HPA'!L51</f>
        <v>OUI</v>
      </c>
      <c r="E78" s="380">
        <f>'SAISIE HPA'!M51</f>
        <v>0</v>
      </c>
      <c r="F78" s="394" t="str">
        <f>'SAISIE HPA'!B51</f>
        <v>NR</v>
      </c>
      <c r="G78" s="395"/>
      <c r="H78" s="395"/>
    </row>
    <row r="79" spans="1:8" x14ac:dyDescent="0.25">
      <c r="A79" s="376">
        <f>'SAISIE HPA'!I52</f>
        <v>44</v>
      </c>
      <c r="B79" s="377" t="str">
        <f>'SAISIE HPA'!J52</f>
        <v>L'interlocuteur propose spontanément des informations sur l'accès au camping.</v>
      </c>
      <c r="C79" s="378">
        <f>'SAISIE HPA'!K52</f>
        <v>3</v>
      </c>
      <c r="D79" s="379" t="str">
        <f>'SAISIE HPA'!L52</f>
        <v>OUI</v>
      </c>
      <c r="E79" s="380">
        <f>'SAISIE HPA'!M52</f>
        <v>0</v>
      </c>
      <c r="F79" s="394" t="str">
        <f>'SAISIE HPA'!B52</f>
        <v>NR</v>
      </c>
      <c r="G79" s="395"/>
      <c r="H79" s="395"/>
    </row>
    <row r="80" spans="1:8" x14ac:dyDescent="0.25">
      <c r="A80" s="376">
        <f>'SAISIE HPA'!I53</f>
        <v>45</v>
      </c>
      <c r="B80" s="377" t="str">
        <f>'SAISIE HPA'!J53</f>
        <v>L'interlocuteur propose une confirmation par mail.</v>
      </c>
      <c r="C80" s="378">
        <f>'SAISIE HPA'!K53</f>
        <v>1</v>
      </c>
      <c r="D80" s="379" t="str">
        <f>'SAISIE HPA'!L53</f>
        <v>OUI</v>
      </c>
      <c r="E80" s="380">
        <f>'SAISIE HPA'!M53</f>
        <v>0</v>
      </c>
      <c r="F80" s="394" t="str">
        <f>'SAISIE HPA'!B53</f>
        <v>NR</v>
      </c>
      <c r="G80" s="395"/>
      <c r="H80" s="395"/>
    </row>
    <row r="81" spans="1:8" x14ac:dyDescent="0.25">
      <c r="A81" s="376">
        <f>'SAISIE HPA'!I54</f>
        <v>46</v>
      </c>
      <c r="B81" s="377" t="str">
        <f>'SAISIE HPA'!J54</f>
        <v>La confirmation de la réservation est complète.</v>
      </c>
      <c r="C81" s="378">
        <f>'SAISIE HPA'!K54</f>
        <v>1</v>
      </c>
      <c r="D81" s="379" t="str">
        <f>'SAISIE HPA'!L54</f>
        <v>OUI</v>
      </c>
      <c r="E81" s="380">
        <f>'SAISIE HPA'!M54</f>
        <v>0</v>
      </c>
      <c r="F81" s="394" t="str">
        <f>'SAISIE HPA'!B54</f>
        <v>NR</v>
      </c>
      <c r="G81" s="395"/>
      <c r="H81" s="395"/>
    </row>
    <row r="82" spans="1:8" x14ac:dyDescent="0.25">
      <c r="A82" s="376">
        <f>'SAISIE HPA'!I55</f>
        <v>47</v>
      </c>
      <c r="B82" s="377" t="str">
        <f>'SAISIE HPA'!J55</f>
        <v>L'accueil téléphonique est assuré en au moins une langue étrangère.</v>
      </c>
      <c r="C82" s="378">
        <f>'SAISIE HPA'!K55</f>
        <v>1</v>
      </c>
      <c r="D82" s="379" t="str">
        <f>'SAISIE HPA'!L55</f>
        <v>OUI</v>
      </c>
      <c r="E82" s="380">
        <f>'SAISIE HPA'!M55</f>
        <v>0</v>
      </c>
      <c r="F82" s="394" t="str">
        <f>'SAISIE HPA'!B55</f>
        <v>NR</v>
      </c>
      <c r="G82" s="395"/>
      <c r="H82" s="395"/>
    </row>
    <row r="83" spans="1:8" ht="31.5" x14ac:dyDescent="0.25">
      <c r="A83" s="376">
        <f>'SAISIE HPA'!I57</f>
        <v>48</v>
      </c>
      <c r="B83" s="377" t="str">
        <f>'SAISIE HPA'!J57</f>
        <v>En cas d'absence, un répondeur assure l'accueil téléphonique. Le ton de message est courtois, employant les formules de politesse adaptées.</v>
      </c>
      <c r="C83" s="378">
        <f>'SAISIE HPA'!K57</f>
        <v>1</v>
      </c>
      <c r="D83" s="379" t="str">
        <f>'SAISIE HPA'!L57</f>
        <v>OUI</v>
      </c>
      <c r="E83" s="380">
        <f>'SAISIE HPA'!M57</f>
        <v>0</v>
      </c>
      <c r="F83" s="394" t="str">
        <f>'SAISIE HPA'!B57</f>
        <v>R</v>
      </c>
      <c r="G83" s="395"/>
      <c r="H83" s="395"/>
    </row>
    <row r="84" spans="1:8" ht="31.5" x14ac:dyDescent="0.25">
      <c r="A84" s="385">
        <f>'SAISIE HPA'!I58</f>
        <v>49</v>
      </c>
      <c r="B84" s="396" t="str">
        <f>'SAISIE HPA'!J58</f>
        <v xml:space="preserve">Le message du répondeur annonce le nom du camping et informe des horaires d'ouverture. </v>
      </c>
      <c r="C84" s="386">
        <f>'SAISIE HPA'!K58</f>
        <v>1</v>
      </c>
      <c r="D84" s="387" t="str">
        <f>'SAISIE HPA'!L58</f>
        <v>OUI</v>
      </c>
      <c r="E84" s="380">
        <f>'SAISIE HPA'!M58</f>
        <v>0</v>
      </c>
      <c r="F84" s="394" t="str">
        <f>'SAISIE HPA'!B58</f>
        <v>R</v>
      </c>
      <c r="G84" s="395"/>
      <c r="H84" s="395"/>
    </row>
    <row r="85" spans="1:8" ht="31.5" x14ac:dyDescent="0.25">
      <c r="A85" s="376">
        <f>'SAISIE HPA'!I59</f>
        <v>50</v>
      </c>
      <c r="B85" s="377" t="str">
        <f>'SAISIE HPA'!J59</f>
        <v>Le message du répondeur téléphonique mentionne les horaires d'ouverture en au moins une langue étrangère.</v>
      </c>
      <c r="C85" s="378">
        <f>'SAISIE HPA'!K59</f>
        <v>1</v>
      </c>
      <c r="D85" s="379" t="str">
        <f>'SAISIE HPA'!L59</f>
        <v>OUI</v>
      </c>
      <c r="E85" s="380">
        <f>'SAISIE HPA'!M59</f>
        <v>0</v>
      </c>
      <c r="F85" s="394" t="str">
        <f>'SAISIE HPA'!B59</f>
        <v>R</v>
      </c>
      <c r="G85" s="395"/>
      <c r="H85" s="395"/>
    </row>
    <row r="86" spans="1:8" ht="31.5" x14ac:dyDescent="0.25">
      <c r="A86" s="376">
        <f>'SAISIE HPA'!I60</f>
        <v>51</v>
      </c>
      <c r="B86" s="377" t="str">
        <f>'SAISIE HPA'!J60</f>
        <v>Le message du répondeur téléphonique mentionne les horaires d'ouverture dans une deuxième langue étrangère.</v>
      </c>
      <c r="C86" s="378">
        <f>'SAISIE HPA'!K60</f>
        <v>1</v>
      </c>
      <c r="D86" s="379" t="str">
        <f>'SAISIE HPA'!L60</f>
        <v>OUI</v>
      </c>
      <c r="E86" s="380">
        <f>'SAISIE HPA'!M60</f>
        <v>0</v>
      </c>
      <c r="F86" s="394" t="str">
        <f>'SAISIE HPA'!B60</f>
        <v>R</v>
      </c>
      <c r="G86" s="395"/>
      <c r="H86" s="395"/>
    </row>
    <row r="87" spans="1:8" ht="31.5" x14ac:dyDescent="0.25">
      <c r="A87" s="376">
        <f>'SAISIE HPA'!I62</f>
        <v>52</v>
      </c>
      <c r="B87" s="377" t="str">
        <f>'SAISIE HPA'!J62</f>
        <v>Lors d'une demande d'informations, la réponse écrite est personnalisée et correspond à la demande.</v>
      </c>
      <c r="C87" s="378">
        <f>'SAISIE HPA'!K62</f>
        <v>1</v>
      </c>
      <c r="D87" s="379" t="str">
        <f>'SAISIE HPA'!L62</f>
        <v>OUI</v>
      </c>
      <c r="E87" s="380">
        <f>'SAISIE HPA'!M62</f>
        <v>0</v>
      </c>
      <c r="F87" s="394" t="str">
        <f>'SAISIE HPA'!B62</f>
        <v>NR</v>
      </c>
      <c r="G87" s="395"/>
      <c r="H87" s="395"/>
    </row>
    <row r="88" spans="1:8" ht="31.5" x14ac:dyDescent="0.25">
      <c r="A88" s="376">
        <f>'SAISIE HPA'!I63</f>
        <v>53</v>
      </c>
      <c r="B88" s="377" t="str">
        <f>'SAISIE HPA'!J63</f>
        <v>Lors d’une demande d'informations en langue étrangère, la réponse est personnalisée et correspond à la demande.</v>
      </c>
      <c r="C88" s="378">
        <f>'SAISIE HPA'!K63</f>
        <v>1</v>
      </c>
      <c r="D88" s="379" t="str">
        <f>'SAISIE HPA'!L63</f>
        <v>OUI</v>
      </c>
      <c r="E88" s="380">
        <f>'SAISIE HPA'!M63</f>
        <v>0</v>
      </c>
      <c r="F88" s="394" t="str">
        <f>'SAISIE HPA'!B63</f>
        <v>NR</v>
      </c>
      <c r="G88" s="395"/>
      <c r="H88" s="395"/>
    </row>
    <row r="89" spans="1:8" ht="31.5" x14ac:dyDescent="0.25">
      <c r="A89" s="385">
        <f>'SAISIE HPA'!I64</f>
        <v>54</v>
      </c>
      <c r="B89" s="396" t="str">
        <f>'SAISIE HPA'!J64</f>
        <v>Lors d'une demande d'informations, la réponse mentionne le logo Qualité Tourisme™ dans la signature.</v>
      </c>
      <c r="C89" s="386">
        <f>'SAISIE HPA'!K64</f>
        <v>1</v>
      </c>
      <c r="D89" s="387" t="str">
        <f>'SAISIE HPA'!L64</f>
        <v>OUI</v>
      </c>
      <c r="E89" s="380">
        <f>'SAISIE HPA'!M64</f>
        <v>0</v>
      </c>
      <c r="F89" s="394" t="str">
        <f>'SAISIE HPA'!B64</f>
        <v>NR</v>
      </c>
      <c r="G89" s="395"/>
      <c r="H89" s="395"/>
    </row>
    <row r="90" spans="1:8" ht="31.5" x14ac:dyDescent="0.25">
      <c r="A90" s="376">
        <f>'SAISIE HPA'!I65</f>
        <v>55</v>
      </c>
      <c r="B90" s="377" t="str">
        <f>'SAISIE HPA'!J65</f>
        <v>Lors d'une demande d'informations, la réponse écrite (mail ou courrier) est reçue sous 48h.</v>
      </c>
      <c r="C90" s="378">
        <f>'SAISIE HPA'!K65</f>
        <v>3</v>
      </c>
      <c r="D90" s="379" t="str">
        <f>'SAISIE HPA'!L65</f>
        <v>OUI</v>
      </c>
      <c r="E90" s="380">
        <f>'SAISIE HPA'!M65</f>
        <v>0</v>
      </c>
      <c r="F90" s="394" t="str">
        <f>'SAISIE HPA'!B65</f>
        <v>NR</v>
      </c>
      <c r="G90" s="395"/>
      <c r="H90" s="395"/>
    </row>
    <row r="91" spans="1:8" ht="31.5" x14ac:dyDescent="0.25">
      <c r="A91" s="376">
        <f>'SAISIE HPA'!I66</f>
        <v>56</v>
      </c>
      <c r="B91" s="377" t="str">
        <f>'SAISIE HPA'!J66</f>
        <v>Pendant les périodes d'ouverture du camping, lors d'une demande d'informations, la réponse écrite par mail est envoyée sous 24h.</v>
      </c>
      <c r="C91" s="378">
        <f>'SAISIE HPA'!K66</f>
        <v>1</v>
      </c>
      <c r="D91" s="379" t="str">
        <f>'SAISIE HPA'!L66</f>
        <v>OUI</v>
      </c>
      <c r="E91" s="380">
        <f>'SAISIE HPA'!M66</f>
        <v>0</v>
      </c>
      <c r="F91" s="394" t="str">
        <f>'SAISIE HPA'!B66</f>
        <v>NR</v>
      </c>
      <c r="G91" s="395"/>
      <c r="H91" s="395"/>
    </row>
    <row r="92" spans="1:8" ht="31.5" x14ac:dyDescent="0.25">
      <c r="A92" s="376">
        <f>'SAISIE HPA'!I111</f>
        <v>90</v>
      </c>
      <c r="B92" s="377" t="str">
        <f>'SAISIE HPA'!J111</f>
        <v>Le positionnement du personnel ou la tenue vestimentaire permet une identification aisée.</v>
      </c>
      <c r="C92" s="378">
        <f>'SAISIE HPA'!K111</f>
        <v>1</v>
      </c>
      <c r="D92" s="379" t="str">
        <f>'SAISIE HPA'!L111</f>
        <v>OUI</v>
      </c>
      <c r="E92" s="388">
        <f>'SAISIE HPA'!M111</f>
        <v>0</v>
      </c>
      <c r="F92" s="394" t="str">
        <f>'SAISIE HPA'!B111</f>
        <v>NR</v>
      </c>
      <c r="G92" s="395"/>
      <c r="H92" s="395"/>
    </row>
    <row r="93" spans="1:8" ht="31.5" x14ac:dyDescent="0.25">
      <c r="A93" s="376">
        <f>'SAISIE HPA'!I112</f>
        <v>91</v>
      </c>
      <c r="B93" s="377" t="str">
        <f>'SAISIE HPA'!J112</f>
        <v>La tenue corporelle et vestimentaire du personnel de réception est propre et soignée.</v>
      </c>
      <c r="C93" s="378">
        <f>'SAISIE HPA'!K112</f>
        <v>3</v>
      </c>
      <c r="D93" s="379" t="str">
        <f>'SAISIE HPA'!L112</f>
        <v>OUI</v>
      </c>
      <c r="E93" s="388">
        <f>'SAISIE HPA'!M112</f>
        <v>0</v>
      </c>
      <c r="F93" s="394" t="str">
        <f>'SAISIE HPA'!B112</f>
        <v>NR</v>
      </c>
      <c r="G93" s="395"/>
      <c r="H93" s="395"/>
    </row>
    <row r="94" spans="1:8" ht="47.25" x14ac:dyDescent="0.25">
      <c r="A94" s="376">
        <f>'SAISIE HPA'!I113</f>
        <v>92</v>
      </c>
      <c r="B94" s="377" t="str">
        <f>'SAISIE HPA'!J113</f>
        <v>Le client identifie rapidement les langues parlées par le personnel du camping soit par un affichage extérieur, soit par la mention des langues parlées sur le badge du personnel en contact avec le client.</v>
      </c>
      <c r="C94" s="378">
        <f>'SAISIE HPA'!K113</f>
        <v>1</v>
      </c>
      <c r="D94" s="379" t="str">
        <f>'SAISIE HPA'!L113</f>
        <v>OUI</v>
      </c>
      <c r="E94" s="388">
        <f>'SAISIE HPA'!M113</f>
        <v>0</v>
      </c>
      <c r="F94" s="394" t="str">
        <f>'SAISIE HPA'!B113</f>
        <v>NR</v>
      </c>
      <c r="G94" s="395"/>
      <c r="H94" s="395"/>
    </row>
    <row r="95" spans="1:8" x14ac:dyDescent="0.25">
      <c r="A95" s="376">
        <f>'SAISIE HPA'!I114</f>
        <v>93</v>
      </c>
      <c r="B95" s="377" t="str">
        <f>'SAISIE HPA'!J114</f>
        <v xml:space="preserve">L'accueil est cordial. </v>
      </c>
      <c r="C95" s="378">
        <f>'SAISIE HPA'!K114</f>
        <v>9</v>
      </c>
      <c r="D95" s="379" t="str">
        <f>'SAISIE HPA'!L114</f>
        <v>Très Satisfaisant</v>
      </c>
      <c r="E95" s="380">
        <f>'SAISIE HPA'!M114</f>
        <v>0</v>
      </c>
      <c r="F95" s="394" t="str">
        <f>'SAISIE HPA'!B114</f>
        <v>NR</v>
      </c>
      <c r="G95" s="395"/>
      <c r="H95" s="395"/>
    </row>
    <row r="96" spans="1:8" ht="47.25" x14ac:dyDescent="0.25">
      <c r="A96" s="385">
        <f>'SAISIE HPA'!I115</f>
        <v>94</v>
      </c>
      <c r="B96" s="396" t="str">
        <f>'SAISIE HPA'!J115</f>
        <v>La prise en charge du client est efficace. Si la personne en charge de l'accueil est occupée, elle fait un signe de reconnaissance. Elle donne priorité à l'accueil des clients par rapport aux autres tâches.</v>
      </c>
      <c r="C96" s="386">
        <f>'SAISIE HPA'!K115</f>
        <v>3</v>
      </c>
      <c r="D96" s="387" t="str">
        <f>'SAISIE HPA'!L115</f>
        <v>OUI</v>
      </c>
      <c r="E96" s="388">
        <f>'SAISIE HPA'!M115</f>
        <v>0</v>
      </c>
      <c r="F96" s="394" t="str">
        <f>'SAISIE HPA'!B115</f>
        <v>NR</v>
      </c>
      <c r="G96" s="395"/>
      <c r="H96" s="395"/>
    </row>
    <row r="97" spans="1:8" x14ac:dyDescent="0.25">
      <c r="A97" s="376">
        <f>'SAISIE HPA'!I116</f>
        <v>95</v>
      </c>
      <c r="B97" s="377" t="str">
        <f>'SAISIE HPA'!J116</f>
        <v>La réservation est trouvée rapidement, puis vérifiée avec le client. Elle est conforme.</v>
      </c>
      <c r="C97" s="378">
        <f>'SAISIE HPA'!K116</f>
        <v>3</v>
      </c>
      <c r="D97" s="379" t="str">
        <f>'SAISIE HPA'!L116</f>
        <v>OUI</v>
      </c>
      <c r="E97" s="388">
        <f>'SAISIE HPA'!M116</f>
        <v>0</v>
      </c>
      <c r="F97" s="394" t="str">
        <f>'SAISIE HPA'!B116</f>
        <v>NR</v>
      </c>
      <c r="G97" s="395"/>
      <c r="H97" s="395"/>
    </row>
    <row r="98" spans="1:8" ht="31.5" x14ac:dyDescent="0.25">
      <c r="A98" s="376">
        <f>'SAISIE HPA'!I117</f>
        <v>96</v>
      </c>
      <c r="B98" s="377" t="str">
        <f>'SAISIE HPA'!J117</f>
        <v>La personne en charge de l'accueil présente spontanément les principaux services du camping.</v>
      </c>
      <c r="C98" s="378">
        <f>'SAISIE HPA'!K117</f>
        <v>3</v>
      </c>
      <c r="D98" s="379" t="str">
        <f>'SAISIE HPA'!L117</f>
        <v>OUI</v>
      </c>
      <c r="E98" s="388">
        <f>'SAISIE HPA'!M117</f>
        <v>0</v>
      </c>
      <c r="F98" s="394" t="str">
        <f>'SAISIE HPA'!B117</f>
        <v>NR</v>
      </c>
      <c r="G98" s="395"/>
      <c r="H98" s="395"/>
    </row>
    <row r="99" spans="1:8" x14ac:dyDescent="0.25">
      <c r="A99" s="385">
        <f>'SAISIE HPA'!I118</f>
        <v>97</v>
      </c>
      <c r="B99" s="396" t="str">
        <f>'SAISIE HPA'!J118</f>
        <v>L'accès à l'emplacement est spontanément indiqué au client.</v>
      </c>
      <c r="C99" s="386">
        <f>'SAISIE HPA'!K118</f>
        <v>3</v>
      </c>
      <c r="D99" s="387" t="str">
        <f>'SAISIE HPA'!L118</f>
        <v>OUI</v>
      </c>
      <c r="E99" s="388">
        <f>'SAISIE HPA'!M118</f>
        <v>0</v>
      </c>
      <c r="F99" s="394" t="str">
        <f>'SAISIE HPA'!B118</f>
        <v>NR</v>
      </c>
      <c r="G99" s="395"/>
      <c r="H99" s="395"/>
    </row>
    <row r="100" spans="1:8" x14ac:dyDescent="0.25">
      <c r="A100" s="376">
        <f>'SAISIE HPA'!I119</f>
        <v>98</v>
      </c>
      <c r="B100" s="377" t="str">
        <f>'SAISIE HPA'!J119</f>
        <v>Le client est accompagné jusqu'à son emplacement ou son locatif.</v>
      </c>
      <c r="C100" s="378">
        <f>'SAISIE HPA'!K119</f>
        <v>3</v>
      </c>
      <c r="D100" s="379" t="str">
        <f>'SAISIE HPA'!L119</f>
        <v>OUI</v>
      </c>
      <c r="E100" s="388">
        <f>'SAISIE HPA'!M119</f>
        <v>0</v>
      </c>
      <c r="F100" s="394" t="str">
        <f>'SAISIE HPA'!B119</f>
        <v>NR</v>
      </c>
      <c r="G100" s="395"/>
      <c r="H100" s="395"/>
    </row>
    <row r="101" spans="1:8" x14ac:dyDescent="0.25">
      <c r="A101" s="376">
        <f>'SAISIE HPA'!I120</f>
        <v>99</v>
      </c>
      <c r="B101" s="377" t="str">
        <f>'SAISIE HPA'!J120</f>
        <v xml:space="preserve">Si plusieurs emplacements sont libres, le client a le choix de son emplacement. </v>
      </c>
      <c r="C101" s="378">
        <f>'SAISIE HPA'!K120</f>
        <v>3</v>
      </c>
      <c r="D101" s="379" t="str">
        <f>'SAISIE HPA'!L120</f>
        <v>OUI</v>
      </c>
      <c r="E101" s="388">
        <f>'SAISIE HPA'!M120</f>
        <v>0</v>
      </c>
      <c r="F101" s="394" t="str">
        <f>'SAISIE HPA'!B120</f>
        <v>NR</v>
      </c>
      <c r="G101" s="395"/>
      <c r="H101" s="395"/>
    </row>
    <row r="102" spans="1:8" x14ac:dyDescent="0.25">
      <c r="A102" s="376">
        <f>'SAISIE HPA'!I121</f>
        <v>100</v>
      </c>
      <c r="B102" s="377" t="str">
        <f>'SAISIE HPA'!J121</f>
        <v>Dans le cas d'un séjour en locatif, un contrat de location est signé avec le client.</v>
      </c>
      <c r="C102" s="378">
        <f>'SAISIE HPA'!K121</f>
        <v>1</v>
      </c>
      <c r="D102" s="379" t="str">
        <f>'SAISIE HPA'!L121</f>
        <v>OUI</v>
      </c>
      <c r="E102" s="388">
        <f>'SAISIE HPA'!M121</f>
        <v>0</v>
      </c>
      <c r="F102" s="394" t="str">
        <f>'SAISIE HPA'!B121</f>
        <v>NR</v>
      </c>
      <c r="G102" s="395"/>
      <c r="H102" s="395"/>
    </row>
    <row r="103" spans="1:8" ht="31.5" x14ac:dyDescent="0.25">
      <c r="A103" s="376">
        <f>'SAISIE HPA'!I124</f>
        <v>102</v>
      </c>
      <c r="B103" s="377" t="str">
        <f>'SAISIE HPA'!J124</f>
        <v>Le personnel d'accueil est en capacité de répondre aux demandes du client durant le séjour.</v>
      </c>
      <c r="C103" s="378">
        <f>'SAISIE HPA'!K124</f>
        <v>3</v>
      </c>
      <c r="D103" s="379" t="str">
        <f>'SAISIE HPA'!L124</f>
        <v>OUI</v>
      </c>
      <c r="E103" s="388">
        <f>'SAISIE HPA'!M124</f>
        <v>0</v>
      </c>
      <c r="F103" s="394" t="str">
        <f>'SAISIE HPA'!B124</f>
        <v>NR</v>
      </c>
      <c r="G103" s="395"/>
      <c r="H103" s="395"/>
    </row>
    <row r="104" spans="1:8" x14ac:dyDescent="0.25">
      <c r="A104" s="376">
        <f>'SAISIE HPA'!I125</f>
        <v>103</v>
      </c>
      <c r="B104" s="377" t="str">
        <f>'SAISIE HPA'!J125</f>
        <v>Le personnel d'accueil peut s'exprimer en au moins une langue étrangère.</v>
      </c>
      <c r="C104" s="378">
        <f>'SAISIE HPA'!K125</f>
        <v>3</v>
      </c>
      <c r="D104" s="379" t="str">
        <f>'SAISIE HPA'!L125</f>
        <v>OUI</v>
      </c>
      <c r="E104" s="388">
        <f>'SAISIE HPA'!M125</f>
        <v>0</v>
      </c>
      <c r="F104" s="394" t="str">
        <f>'SAISIE HPA'!B125</f>
        <v>NR</v>
      </c>
      <c r="G104" s="395"/>
      <c r="H104" s="395"/>
    </row>
    <row r="105" spans="1:8" x14ac:dyDescent="0.25">
      <c r="A105" s="385">
        <f>'SAISIE HPA'!I126</f>
        <v>104</v>
      </c>
      <c r="B105" s="396" t="str">
        <f>'SAISIE HPA'!J126</f>
        <v>En cas de besoin, un membre de l'équipe est joignable en permanence.</v>
      </c>
      <c r="C105" s="386">
        <f>'SAISIE HPA'!K126</f>
        <v>3</v>
      </c>
      <c r="D105" s="387" t="str">
        <f>'SAISIE HPA'!L126</f>
        <v>OUI</v>
      </c>
      <c r="E105" s="388">
        <f>'SAISIE HPA'!M126</f>
        <v>0</v>
      </c>
      <c r="F105" s="394" t="str">
        <f>'SAISIE HPA'!B126</f>
        <v>NR</v>
      </c>
      <c r="G105" s="395"/>
      <c r="H105" s="395"/>
    </row>
    <row r="106" spans="1:8" x14ac:dyDescent="0.25">
      <c r="A106" s="376">
        <f>'SAISIE HPA'!I128</f>
        <v>105</v>
      </c>
      <c r="B106" s="377" t="str">
        <f>'SAISIE HPA'!J128</f>
        <v>La facture du séjour est obtenue rapidement.</v>
      </c>
      <c r="C106" s="378">
        <f>'SAISIE HPA'!K128</f>
        <v>3</v>
      </c>
      <c r="D106" s="379" t="str">
        <f>'SAISIE HPA'!L128</f>
        <v>OUI</v>
      </c>
      <c r="E106" s="388">
        <f>'SAISIE HPA'!M128</f>
        <v>0</v>
      </c>
      <c r="F106" s="394" t="str">
        <f>'SAISIE HPA'!B128</f>
        <v>NR</v>
      </c>
      <c r="G106" s="395"/>
      <c r="H106" s="395"/>
    </row>
    <row r="107" spans="1:8" x14ac:dyDescent="0.25">
      <c r="A107" s="376">
        <f>'SAISIE HPA'!I129</f>
        <v>106</v>
      </c>
      <c r="B107" s="377" t="str">
        <f>'SAISIE HPA'!J129</f>
        <v>La facture est compréhensible et conforme aux prestations consommées.</v>
      </c>
      <c r="C107" s="378">
        <f>'SAISIE HPA'!K129</f>
        <v>1</v>
      </c>
      <c r="D107" s="379" t="str">
        <f>'SAISIE HPA'!L129</f>
        <v>OUI</v>
      </c>
      <c r="E107" s="388">
        <f>'SAISIE HPA'!M129</f>
        <v>0</v>
      </c>
      <c r="F107" s="394" t="str">
        <f>'SAISIE HPA'!B129</f>
        <v>NR</v>
      </c>
      <c r="G107" s="395"/>
      <c r="H107" s="395"/>
    </row>
    <row r="108" spans="1:8" x14ac:dyDescent="0.25">
      <c r="A108" s="376">
        <f>'SAISIE HPA'!I130</f>
        <v>107</v>
      </c>
      <c r="B108" s="377" t="str">
        <f>'SAISIE HPA'!J130</f>
        <v>Le suivi de la satisfaction du client est effectué avant le règlement de la facture.</v>
      </c>
      <c r="C108" s="378">
        <f>'SAISIE HPA'!K130</f>
        <v>3</v>
      </c>
      <c r="D108" s="379" t="str">
        <f>'SAISIE HPA'!L130</f>
        <v>OUI</v>
      </c>
      <c r="E108" s="388">
        <f>'SAISIE HPA'!M130</f>
        <v>0</v>
      </c>
      <c r="F108" s="394" t="str">
        <f>'SAISIE HPA'!B130</f>
        <v>NR</v>
      </c>
      <c r="G108" s="395"/>
      <c r="H108" s="395"/>
    </row>
    <row r="109" spans="1:8" x14ac:dyDescent="0.25">
      <c r="A109" s="376">
        <f>'SAISIE HPA'!I131</f>
        <v>108</v>
      </c>
      <c r="B109" s="377" t="str">
        <f>'SAISIE HPA'!J131</f>
        <v>Le client est remercié pour son règlement.</v>
      </c>
      <c r="C109" s="378">
        <f>'SAISIE HPA'!K131</f>
        <v>3</v>
      </c>
      <c r="D109" s="379" t="str">
        <f>'SAISIE HPA'!L131</f>
        <v>OUI</v>
      </c>
      <c r="E109" s="388">
        <f>'SAISIE HPA'!M131</f>
        <v>0</v>
      </c>
      <c r="F109" s="394" t="str">
        <f>'SAISIE HPA'!B131</f>
        <v>NR</v>
      </c>
      <c r="G109" s="395"/>
      <c r="H109" s="395"/>
    </row>
    <row r="110" spans="1:8" x14ac:dyDescent="0.25">
      <c r="A110" s="376">
        <f>'SAISIE HPA'!I132</f>
        <v>109</v>
      </c>
      <c r="B110" s="377" t="str">
        <f>'SAISIE HPA'!J132</f>
        <v>Le client est salué au moment de son départ.</v>
      </c>
      <c r="C110" s="378">
        <f>'SAISIE HPA'!K132</f>
        <v>3</v>
      </c>
      <c r="D110" s="379" t="str">
        <f>'SAISIE HPA'!L132</f>
        <v>OUI</v>
      </c>
      <c r="E110" s="388">
        <f>'SAISIE HPA'!M132</f>
        <v>0</v>
      </c>
      <c r="F110" s="394" t="str">
        <f>'SAISIE HPA'!B132</f>
        <v>NR</v>
      </c>
      <c r="G110" s="395"/>
      <c r="H110" s="395"/>
    </row>
    <row r="111" spans="1:8" x14ac:dyDescent="0.25">
      <c r="A111" s="376">
        <f>'SAISIE HPA'!I133</f>
        <v>110</v>
      </c>
      <c r="B111" s="377" t="str">
        <f>'SAISIE HPA'!J133</f>
        <v>Les formalités de départ peuvent être assurées en au moins une langue étrangère.</v>
      </c>
      <c r="C111" s="378">
        <f>'SAISIE HPA'!K133</f>
        <v>3</v>
      </c>
      <c r="D111" s="379" t="str">
        <f>'SAISIE HPA'!L133</f>
        <v>OUI</v>
      </c>
      <c r="E111" s="388">
        <f>'SAISIE HPA'!M133</f>
        <v>0</v>
      </c>
      <c r="F111" s="394" t="str">
        <f>'SAISIE HPA'!B133</f>
        <v>NR</v>
      </c>
      <c r="G111" s="395"/>
      <c r="H111" s="395"/>
    </row>
    <row r="112" spans="1:8" x14ac:dyDescent="0.25">
      <c r="A112" s="376">
        <f>'SAISIE HPA'!I136</f>
        <v>112</v>
      </c>
      <c r="B112" s="377" t="str">
        <f>'SAISIE HPA'!J136</f>
        <v>Les informations sont soigneusement présentées et actualisées.</v>
      </c>
      <c r="C112" s="378">
        <f>'SAISIE HPA'!K136</f>
        <v>1</v>
      </c>
      <c r="D112" s="379" t="str">
        <f>'SAISIE HPA'!L136</f>
        <v>OUI</v>
      </c>
      <c r="E112" s="388">
        <f>'SAISIE HPA'!M136</f>
        <v>0</v>
      </c>
      <c r="F112" s="394" t="str">
        <f>'SAISIE HPA'!$B$136</f>
        <v>R</v>
      </c>
      <c r="G112" s="395"/>
      <c r="H112" s="395"/>
    </row>
    <row r="113" spans="1:8" ht="31.5" x14ac:dyDescent="0.25">
      <c r="A113" s="385">
        <f>'SAISIE HPA'!I338</f>
        <v>279</v>
      </c>
      <c r="B113" s="396" t="str">
        <f>'SAISIE HPA'!J338</f>
        <v>Le client est spontanément salué par le personnel du bar - petite restauration. La prise en charge est rapide.</v>
      </c>
      <c r="C113" s="386">
        <f>'SAISIE HPA'!K338</f>
        <v>3</v>
      </c>
      <c r="D113" s="387" t="str">
        <f>'SAISIE HPA'!L338</f>
        <v>OUI</v>
      </c>
      <c r="E113" s="388">
        <f>'SAISIE HPA'!M338</f>
        <v>0</v>
      </c>
      <c r="F113" s="394" t="str">
        <f>'SAISIE HPA'!B338</f>
        <v>NR</v>
      </c>
      <c r="G113" s="395"/>
      <c r="H113" s="395"/>
    </row>
    <row r="114" spans="1:8" x14ac:dyDescent="0.25">
      <c r="A114" s="376">
        <f>'SAISIE HPA'!I339</f>
        <v>280</v>
      </c>
      <c r="B114" s="377" t="str">
        <f>'SAISIE HPA'!J339</f>
        <v xml:space="preserve">L'accueil est cordial. </v>
      </c>
      <c r="C114" s="378">
        <f>'SAISIE HPA'!K339</f>
        <v>9</v>
      </c>
      <c r="D114" s="379" t="str">
        <f>'SAISIE HPA'!L339</f>
        <v>Très Satisfaisant</v>
      </c>
      <c r="E114" s="388">
        <f>'SAISIE HPA'!M339</f>
        <v>0</v>
      </c>
      <c r="F114" s="394" t="str">
        <f>'SAISIE HPA'!B339</f>
        <v>NR</v>
      </c>
      <c r="G114" s="395"/>
      <c r="H114" s="395"/>
    </row>
    <row r="115" spans="1:8" ht="31.5" x14ac:dyDescent="0.25">
      <c r="A115" s="376">
        <f>'SAISIE HPA'!I340</f>
        <v>281</v>
      </c>
      <c r="B115" s="377" t="str">
        <f>'SAISIE HPA'!J340</f>
        <v>La tenue corporelle et vestimentaire du personnel de bar-restaurant est propre et soignée.</v>
      </c>
      <c r="C115" s="378">
        <f>'SAISIE HPA'!K340</f>
        <v>3</v>
      </c>
      <c r="D115" s="379" t="str">
        <f>'SAISIE HPA'!L340</f>
        <v>OUI</v>
      </c>
      <c r="E115" s="388">
        <f>'SAISIE HPA'!M340</f>
        <v>0</v>
      </c>
      <c r="F115" s="394" t="str">
        <f>'SAISIE HPA'!B340</f>
        <v>NR</v>
      </c>
      <c r="G115" s="395"/>
      <c r="H115" s="395"/>
    </row>
    <row r="116" spans="1:8" x14ac:dyDescent="0.25">
      <c r="A116" s="376">
        <f>'SAISIE HPA'!I341</f>
        <v>282</v>
      </c>
      <c r="B116" s="377" t="str">
        <f>'SAISIE HPA'!J341</f>
        <v>Le service est assuré avec professionnalisme.</v>
      </c>
      <c r="C116" s="378">
        <f>'SAISIE HPA'!K341</f>
        <v>3</v>
      </c>
      <c r="D116" s="379" t="str">
        <f>'SAISIE HPA'!L341</f>
        <v>OUI</v>
      </c>
      <c r="E116" s="380">
        <f>'SAISIE HPA'!M341</f>
        <v>0</v>
      </c>
      <c r="F116" s="394" t="str">
        <f>'SAISIE HPA'!B341</f>
        <v>NR</v>
      </c>
      <c r="G116" s="395"/>
      <c r="H116" s="395"/>
    </row>
    <row r="117" spans="1:8" x14ac:dyDescent="0.25">
      <c r="A117" s="385">
        <f>'SAISIE HPA'!I342</f>
        <v>283</v>
      </c>
      <c r="B117" s="397" t="str">
        <f>'SAISIE HPA'!J342</f>
        <v>Les boissons sont servies avec des amuse-bouches.</v>
      </c>
      <c r="C117" s="398">
        <f>'SAISIE HPA'!K342</f>
        <v>1</v>
      </c>
      <c r="D117" s="387" t="str">
        <f>'SAISIE HPA'!L342</f>
        <v>OUI</v>
      </c>
      <c r="E117" s="380">
        <f>'SAISIE HPA'!M342</f>
        <v>0</v>
      </c>
      <c r="F117" s="394" t="str">
        <f>'SAISIE HPA'!B342</f>
        <v>NR</v>
      </c>
      <c r="G117" s="395"/>
      <c r="H117" s="395"/>
    </row>
    <row r="118" spans="1:8" x14ac:dyDescent="0.25">
      <c r="A118" s="376">
        <f>'SAISIE HPA'!I343</f>
        <v>284</v>
      </c>
      <c r="B118" s="377" t="str">
        <f>'SAISIE HPA'!J343</f>
        <v>Les boissons sont servies à bonne température.</v>
      </c>
      <c r="C118" s="378">
        <f>'SAISIE HPA'!K343</f>
        <v>3</v>
      </c>
      <c r="D118" s="379" t="str">
        <f>'SAISIE HPA'!L343</f>
        <v>OUI</v>
      </c>
      <c r="E118" s="380">
        <f>'SAISIE HPA'!M343</f>
        <v>0</v>
      </c>
      <c r="F118" s="394" t="str">
        <f>'SAISIE HPA'!B343</f>
        <v>NR</v>
      </c>
      <c r="G118" s="395"/>
      <c r="H118" s="395"/>
    </row>
    <row r="119" spans="1:8" x14ac:dyDescent="0.25">
      <c r="A119" s="376">
        <f>'SAISIE HPA'!I344</f>
        <v>285</v>
      </c>
      <c r="B119" s="377" t="str">
        <f>'SAISIE HPA'!J344</f>
        <v>Les plats sont servis à bonne température.</v>
      </c>
      <c r="C119" s="378">
        <f>'SAISIE HPA'!K344</f>
        <v>3</v>
      </c>
      <c r="D119" s="379" t="str">
        <f>'SAISIE HPA'!L344</f>
        <v>OUI</v>
      </c>
      <c r="E119" s="380">
        <f>'SAISIE HPA'!M344</f>
        <v>0</v>
      </c>
      <c r="F119" s="394" t="str">
        <f>'SAISIE HPA'!B344</f>
        <v>NR</v>
      </c>
      <c r="G119" s="395"/>
      <c r="H119" s="395"/>
    </row>
    <row r="120" spans="1:8" x14ac:dyDescent="0.25">
      <c r="A120" s="376">
        <f>'SAISIE HPA'!I354</f>
        <v>291</v>
      </c>
      <c r="B120" s="377" t="str">
        <f>'SAISIE HPA'!J354</f>
        <v>L'accueil est cordial à l'arrivée du client au restaurant.</v>
      </c>
      <c r="C120" s="378">
        <f>'SAISIE HPA'!K354</f>
        <v>9</v>
      </c>
      <c r="D120" s="379" t="str">
        <f>'SAISIE HPA'!L354</f>
        <v>Très Satisfaisant</v>
      </c>
      <c r="E120" s="380" t="str">
        <f>'SAISIE HPA'!M354</f>
        <v/>
      </c>
      <c r="F120" s="394" t="str">
        <f>'SAISIE HPA'!B354</f>
        <v>NR</v>
      </c>
      <c r="G120" s="395"/>
      <c r="H120" s="395"/>
    </row>
    <row r="121" spans="1:8" x14ac:dyDescent="0.25">
      <c r="A121" s="376">
        <f>'SAISIE HPA'!I355</f>
        <v>292</v>
      </c>
      <c r="B121" s="377" t="str">
        <f>'SAISIE HPA'!J355</f>
        <v>La prise en charge est efficace et adaptée aux clientèles spécifiques.</v>
      </c>
      <c r="C121" s="378">
        <f>'SAISIE HPA'!K355</f>
        <v>3</v>
      </c>
      <c r="D121" s="379" t="str">
        <f>'SAISIE HPA'!L355</f>
        <v>Très Satisfaisant</v>
      </c>
      <c r="E121" s="388">
        <f>'SAISIE HPA'!M355</f>
        <v>0</v>
      </c>
      <c r="F121" s="394" t="str">
        <f>'SAISIE HPA'!B355</f>
        <v>NR</v>
      </c>
      <c r="G121" s="395"/>
      <c r="H121" s="395"/>
    </row>
    <row r="122" spans="1:8" ht="31.5" x14ac:dyDescent="0.25">
      <c r="A122" s="376">
        <f>'SAISIE HPA'!I356</f>
        <v>293</v>
      </c>
      <c r="B122" s="377" t="str">
        <f>'SAISIE HPA'!J356</f>
        <v xml:space="preserve">Le personnel de la restauration est capable d'assurer la prise en charge de la clientèle dans une langue étrangère. </v>
      </c>
      <c r="C122" s="378">
        <f>'SAISIE HPA'!K356</f>
        <v>3</v>
      </c>
      <c r="D122" s="379" t="str">
        <f>'SAISIE HPA'!L356</f>
        <v>OUI</v>
      </c>
      <c r="E122" s="388">
        <f>'SAISIE HPA'!M356</f>
        <v>0</v>
      </c>
      <c r="F122" s="394" t="str">
        <f>'SAISIE HPA'!B356</f>
        <v>NR</v>
      </c>
      <c r="G122" s="395"/>
      <c r="H122" s="395"/>
    </row>
    <row r="123" spans="1:8" ht="31.5" x14ac:dyDescent="0.25">
      <c r="A123" s="376">
        <f>'SAISIE HPA'!I357</f>
        <v>294</v>
      </c>
      <c r="B123" s="377" t="str">
        <f>'SAISIE HPA'!J357</f>
        <v xml:space="preserve">Le personnel de la restauration est capable d'assurer la prise en charge de la clientèle dans une deuxième langue étrangère. </v>
      </c>
      <c r="C123" s="378">
        <f>'SAISIE HPA'!K357</f>
        <v>3</v>
      </c>
      <c r="D123" s="379" t="str">
        <f>'SAISIE HPA'!L357</f>
        <v>OUI</v>
      </c>
      <c r="E123" s="380">
        <f>'SAISIE HPA'!M357</f>
        <v>0</v>
      </c>
      <c r="F123" s="394" t="str">
        <f>'SAISIE HPA'!B357</f>
        <v>NR</v>
      </c>
      <c r="G123" s="395"/>
      <c r="H123" s="395"/>
    </row>
    <row r="124" spans="1:8" ht="31.5" x14ac:dyDescent="0.25">
      <c r="A124" s="376">
        <f>'SAISIE HPA'!I364</f>
        <v>299</v>
      </c>
      <c r="B124" s="377" t="str">
        <f>'SAISIE HPA'!J364</f>
        <v xml:space="preserve">La prise de commande est rapide et complète. Le serveur est en mesure de conseiller le client (choix du vin, du plat, produits locaux…). </v>
      </c>
      <c r="C124" s="378">
        <f>'SAISIE HPA'!K364</f>
        <v>3</v>
      </c>
      <c r="D124" s="379" t="str">
        <f>'SAISIE HPA'!L364</f>
        <v>Très Satisfaisant</v>
      </c>
      <c r="E124" s="380" t="str">
        <f>'SAISIE HPA'!M364</f>
        <v/>
      </c>
      <c r="F124" s="394" t="str">
        <f>'SAISIE HPA'!$B$364</f>
        <v>NR</v>
      </c>
      <c r="G124" s="395"/>
      <c r="H124" s="395"/>
    </row>
    <row r="125" spans="1:8" x14ac:dyDescent="0.25">
      <c r="A125" s="376">
        <f>'SAISIE HPA'!I366</f>
        <v>300</v>
      </c>
      <c r="B125" s="377" t="str">
        <f>'SAISIE HPA'!J366</f>
        <v>L'attitude de l'ensemble du personnel est professionnelle.</v>
      </c>
      <c r="C125" s="378">
        <f>'SAISIE HPA'!K366</f>
        <v>3</v>
      </c>
      <c r="D125" s="379" t="str">
        <f>'SAISIE HPA'!L366</f>
        <v>Très Satisfaisant</v>
      </c>
      <c r="E125" s="380" t="str">
        <f>'SAISIE HPA'!M366</f>
        <v/>
      </c>
      <c r="F125" s="394" t="str">
        <f>'SAISIE HPA'!B366</f>
        <v>NR</v>
      </c>
      <c r="G125" s="395"/>
      <c r="H125" s="395"/>
    </row>
    <row r="126" spans="1:8" ht="47.25" x14ac:dyDescent="0.25">
      <c r="A126" s="385">
        <f>'SAISIE HPA'!I367</f>
        <v>301</v>
      </c>
      <c r="B126" s="397" t="str">
        <f>'SAISIE HPA'!J367</f>
        <v>Le serveur souhaite un "bon appétit" ou une "bonne dégustation" au client, s'assure de la satisfaction du client au moins une fois durant le repas. Il est attentif au bon déroulement du repas. L'attente entre les plats est gérée.</v>
      </c>
      <c r="C126" s="398">
        <f>'SAISIE HPA'!K367</f>
        <v>9</v>
      </c>
      <c r="D126" s="387" t="str">
        <f>'SAISIE HPA'!L367</f>
        <v>Très Satisfaisant</v>
      </c>
      <c r="E126" s="380">
        <f>'SAISIE HPA'!M367</f>
        <v>0</v>
      </c>
      <c r="F126" s="394" t="str">
        <f>'SAISIE HPA'!B367</f>
        <v>NR</v>
      </c>
      <c r="G126" s="395"/>
      <c r="H126" s="395"/>
    </row>
    <row r="127" spans="1:8" x14ac:dyDescent="0.25">
      <c r="A127" s="376">
        <f>'SAISIE HPA'!I368</f>
        <v>302</v>
      </c>
      <c r="B127" s="377" t="str">
        <f>'SAISIE HPA'!J368</f>
        <v>Le personnel de cuisine comprend au moins une personne qualifiée.</v>
      </c>
      <c r="C127" s="378">
        <f>'SAISIE HPA'!K368</f>
        <v>1</v>
      </c>
      <c r="D127" s="379" t="str">
        <f>'SAISIE HPA'!L368</f>
        <v>OUI</v>
      </c>
      <c r="E127" s="380">
        <f>'SAISIE HPA'!M368</f>
        <v>0</v>
      </c>
      <c r="F127" s="394" t="str">
        <f>'SAISIE HPA'!B368</f>
        <v>NR</v>
      </c>
      <c r="G127" s="395"/>
      <c r="H127" s="395"/>
    </row>
    <row r="128" spans="1:8" x14ac:dyDescent="0.25">
      <c r="A128" s="376">
        <f>'SAISIE HPA'!I369</f>
        <v>303</v>
      </c>
      <c r="B128" s="377" t="str">
        <f>'SAISIE HPA'!J369</f>
        <v>Le personnel de salle est constitué d'au moins une personne qualifiée.</v>
      </c>
      <c r="C128" s="378">
        <f>'SAISIE HPA'!K369</f>
        <v>1</v>
      </c>
      <c r="D128" s="379" t="str">
        <f>'SAISIE HPA'!L369</f>
        <v>OUI</v>
      </c>
      <c r="E128" s="380">
        <f>'SAISIE HPA'!M369</f>
        <v>0</v>
      </c>
      <c r="F128" s="394" t="str">
        <f>'SAISIE HPA'!B369</f>
        <v>NR</v>
      </c>
      <c r="G128" s="395"/>
      <c r="H128" s="395"/>
    </row>
    <row r="129" spans="1:8" x14ac:dyDescent="0.25">
      <c r="A129" s="376">
        <f>'SAISIE HPA'!I370</f>
        <v>304</v>
      </c>
      <c r="B129" s="377" t="str">
        <f>'SAISIE HPA'!J370</f>
        <v>Le client est remercié et salué au moment de son départ du restaurant</v>
      </c>
      <c r="C129" s="378">
        <f>'SAISIE HPA'!K370</f>
        <v>3</v>
      </c>
      <c r="D129" s="379" t="str">
        <f>'SAISIE HPA'!L370</f>
        <v>OUI</v>
      </c>
      <c r="E129" s="380">
        <f>'SAISIE HPA'!M370</f>
        <v>0</v>
      </c>
      <c r="F129" s="394" t="str">
        <f>'SAISIE HPA'!B370</f>
        <v>NR</v>
      </c>
      <c r="G129" s="395"/>
      <c r="H129" s="395"/>
    </row>
    <row r="130" spans="1:8" x14ac:dyDescent="0.25">
      <c r="A130" s="385">
        <f>'SAISIE HPA'!I397</f>
        <v>324</v>
      </c>
      <c r="B130" s="397" t="str">
        <f>'SAISIE HPA'!J397</f>
        <v xml:space="preserve">L'accueil et la prise de congé sont cordiales </v>
      </c>
      <c r="C130" s="398">
        <f>'SAISIE HPA'!K397</f>
        <v>3</v>
      </c>
      <c r="D130" s="387" t="str">
        <f>'SAISIE HPA'!L397</f>
        <v>Très Satisfaisant</v>
      </c>
      <c r="E130" s="380" t="str">
        <f>'SAISIE HPA'!M397</f>
        <v/>
      </c>
      <c r="F130" s="394" t="str">
        <f>'SAISIE HPA'!B397</f>
        <v>NR</v>
      </c>
      <c r="G130" s="395"/>
      <c r="H130" s="395"/>
    </row>
    <row r="131" spans="1:8" x14ac:dyDescent="0.25">
      <c r="A131" s="376">
        <f>'SAISIE HPA'!I398</f>
        <v>325</v>
      </c>
      <c r="B131" s="377" t="str">
        <f>'SAISIE HPA'!J398</f>
        <v xml:space="preserve">Le personnel est aimable et disponible </v>
      </c>
      <c r="C131" s="378">
        <f>'SAISIE HPA'!K398</f>
        <v>3</v>
      </c>
      <c r="D131" s="379" t="str">
        <f>'SAISIE HPA'!L398</f>
        <v>OUI</v>
      </c>
      <c r="E131" s="380" t="str">
        <f>'SAISIE HPA'!M398</f>
        <v/>
      </c>
      <c r="F131" s="394" t="str">
        <f>'SAISIE HPA'!B398</f>
        <v>NR</v>
      </c>
      <c r="G131" s="395"/>
      <c r="H131" s="395"/>
    </row>
    <row r="132" spans="1:8" ht="30" customHeight="1" x14ac:dyDescent="0.25">
      <c r="A132" s="362"/>
      <c r="B132" s="392" t="s">
        <v>561</v>
      </c>
      <c r="C132" s="393"/>
      <c r="D132" s="393"/>
      <c r="E132" s="402"/>
      <c r="F132" s="363"/>
      <c r="G132" s="364"/>
      <c r="H132" s="364"/>
    </row>
    <row r="133" spans="1:8" ht="30" customHeight="1" x14ac:dyDescent="0.25">
      <c r="A133" s="395"/>
      <c r="B133" s="399" t="s">
        <v>560</v>
      </c>
      <c r="C133" s="393" t="s">
        <v>2</v>
      </c>
      <c r="D133" s="393" t="s">
        <v>3</v>
      </c>
      <c r="E133" s="404" t="s">
        <v>793</v>
      </c>
      <c r="F133" s="363" t="s">
        <v>794</v>
      </c>
      <c r="G133" s="364" t="s">
        <v>795</v>
      </c>
      <c r="H133" s="364" t="s">
        <v>796</v>
      </c>
    </row>
    <row r="134" spans="1:8" x14ac:dyDescent="0.25">
      <c r="A134" s="376">
        <f>'SAISIE HPA'!I74</f>
        <v>61</v>
      </c>
      <c r="B134" s="377" t="str">
        <f>'SAISIE HPA'!J74</f>
        <v xml:space="preserve">Le parking et les chemins d'accès du camping sont propres. </v>
      </c>
      <c r="C134" s="378">
        <f>'SAISIE HPA'!K74</f>
        <v>3</v>
      </c>
      <c r="D134" s="379" t="str">
        <f>'SAISIE HPA'!L74</f>
        <v>Très Satisfaisant</v>
      </c>
      <c r="E134" s="388">
        <f>'SAISIE HPA'!M74</f>
        <v>0</v>
      </c>
      <c r="F134" s="394" t="str">
        <f>'SAISIE HPA'!$B$74</f>
        <v>NR</v>
      </c>
      <c r="G134" s="395"/>
      <c r="H134" s="395"/>
    </row>
    <row r="135" spans="1:8" x14ac:dyDescent="0.25">
      <c r="A135" s="376">
        <f>'SAISIE HPA'!I80</f>
        <v>66</v>
      </c>
      <c r="B135" s="377" t="str">
        <f>'SAISIE HPA'!J80</f>
        <v>La végétation de l'entrée du camping est bien entretenue.</v>
      </c>
      <c r="C135" s="378">
        <f>'SAISIE HPA'!K80</f>
        <v>3</v>
      </c>
      <c r="D135" s="379" t="str">
        <f>'SAISIE HPA'!L80</f>
        <v>Très Satisfaisant</v>
      </c>
      <c r="E135" s="388">
        <f>'SAISIE HPA'!M80</f>
        <v>0</v>
      </c>
      <c r="F135" s="394" t="str">
        <f>'SAISIE HPA'!$B$80</f>
        <v>NR</v>
      </c>
      <c r="G135" s="395"/>
      <c r="H135" s="395"/>
    </row>
    <row r="136" spans="1:8" x14ac:dyDescent="0.25">
      <c r="A136" s="376">
        <f>'SAISIE HPA'!I83</f>
        <v>69</v>
      </c>
      <c r="B136" s="377" t="str">
        <f>'SAISIE HPA'!J83</f>
        <v xml:space="preserve">Les abords de l'entrée du camping sont propres. </v>
      </c>
      <c r="C136" s="378">
        <f>'SAISIE HPA'!K83</f>
        <v>3</v>
      </c>
      <c r="D136" s="379" t="str">
        <f>'SAISIE HPA'!L83</f>
        <v>Très Satisfaisant</v>
      </c>
      <c r="E136" s="388">
        <f>'SAISIE HPA'!M83</f>
        <v>0</v>
      </c>
      <c r="F136" s="394" t="str">
        <f>'SAISIE HPA'!$B$83</f>
        <v>NR</v>
      </c>
      <c r="G136" s="395"/>
      <c r="H136" s="395"/>
    </row>
    <row r="137" spans="1:8" x14ac:dyDescent="0.25">
      <c r="A137" s="376">
        <f>'SAISIE HPA'!I87</f>
        <v>72</v>
      </c>
      <c r="B137" s="377" t="str">
        <f>'SAISIE HPA'!J87</f>
        <v>Les enseignes et la signalétique privée (si existante) sont propres.</v>
      </c>
      <c r="C137" s="378">
        <f>'SAISIE HPA'!K87</f>
        <v>3</v>
      </c>
      <c r="D137" s="379" t="str">
        <f>'SAISIE HPA'!L87</f>
        <v>Très Satisfaisant</v>
      </c>
      <c r="E137" s="388">
        <f>'SAISIE HPA'!M87</f>
        <v>0</v>
      </c>
      <c r="F137" s="394" t="str">
        <f>'SAISIE HPA'!$B$87</f>
        <v>NR</v>
      </c>
      <c r="G137" s="395"/>
      <c r="H137" s="395"/>
    </row>
    <row r="138" spans="1:8" x14ac:dyDescent="0.25">
      <c r="A138" s="376">
        <f>'SAISIE HPA'!I93</f>
        <v>77</v>
      </c>
      <c r="B138" s="377" t="str">
        <f>'SAISIE HPA'!J93</f>
        <v>Le support extérieur est propre.</v>
      </c>
      <c r="C138" s="378">
        <f>'SAISIE HPA'!K93</f>
        <v>3</v>
      </c>
      <c r="D138" s="379" t="str">
        <f>'SAISIE HPA'!L93</f>
        <v>Très Satisfaisant</v>
      </c>
      <c r="E138" s="388">
        <f>'SAISIE HPA'!M93</f>
        <v>0</v>
      </c>
      <c r="F138" s="394" t="str">
        <f>'SAISIE HPA'!$B$93</f>
        <v>NR</v>
      </c>
      <c r="G138" s="395"/>
      <c r="H138" s="395"/>
    </row>
    <row r="139" spans="1:8" ht="31.5" x14ac:dyDescent="0.25">
      <c r="A139" s="376">
        <f>'SAISIE HPA'!I100</f>
        <v>82</v>
      </c>
      <c r="B139" s="377" t="str">
        <f>'SAISIE HPA'!J100</f>
        <v>Les revêtements extérieurs du bâtiment d'accueil et le mobilier (si existant) sont propres.</v>
      </c>
      <c r="C139" s="378">
        <f>'SAISIE HPA'!K100</f>
        <v>3</v>
      </c>
      <c r="D139" s="379" t="str">
        <f>'SAISIE HPA'!L100</f>
        <v>Très Satisfaisant</v>
      </c>
      <c r="E139" s="380">
        <f>'SAISIE HPA'!M100</f>
        <v>0</v>
      </c>
      <c r="F139" s="394" t="str">
        <f>'SAISIE HPA'!$B$100</f>
        <v>NR</v>
      </c>
      <c r="G139" s="395"/>
      <c r="H139" s="395"/>
    </row>
    <row r="140" spans="1:8" x14ac:dyDescent="0.25">
      <c r="A140" s="376">
        <f>'SAISIE HPA'!I106</f>
        <v>87</v>
      </c>
      <c r="B140" s="377" t="str">
        <f>'SAISIE HPA'!J106</f>
        <v>Le bâtiment d'accueil est bien ordonné.</v>
      </c>
      <c r="C140" s="378">
        <f>'SAISIE HPA'!K106</f>
        <v>3</v>
      </c>
      <c r="D140" s="379" t="str">
        <f>'SAISIE HPA'!L106</f>
        <v>OUI</v>
      </c>
      <c r="E140" s="380">
        <f>'SAISIE HPA'!M106</f>
        <v>0</v>
      </c>
      <c r="F140" s="394" t="str">
        <f>'SAISIE HPA'!B106</f>
        <v>NR</v>
      </c>
      <c r="G140" s="395"/>
      <c r="H140" s="395"/>
    </row>
    <row r="141" spans="1:8" x14ac:dyDescent="0.25">
      <c r="A141" s="376">
        <f>'SAISIE HPA'!I107</f>
        <v>88</v>
      </c>
      <c r="B141" s="377" t="str">
        <f>'SAISIE HPA'!J107</f>
        <v>Le mobilier et les revêtements muraux, sols et plafonds sont propres.</v>
      </c>
      <c r="C141" s="378">
        <f>'SAISIE HPA'!K107</f>
        <v>3</v>
      </c>
      <c r="D141" s="379" t="str">
        <f>'SAISIE HPA'!L107</f>
        <v>Très Satisfaisant</v>
      </c>
      <c r="E141" s="380">
        <f>'SAISIE HPA'!M107</f>
        <v>0</v>
      </c>
      <c r="F141" s="394" t="str">
        <f>'SAISIE HPA'!B107</f>
        <v>NR</v>
      </c>
      <c r="G141" s="395"/>
      <c r="H141" s="395"/>
    </row>
    <row r="142" spans="1:8" x14ac:dyDescent="0.25">
      <c r="A142" s="376">
        <f>'SAISIE HPA'!I145</f>
        <v>119</v>
      </c>
      <c r="B142" s="377" t="str">
        <f>'SAISIE HPA'!J145</f>
        <v>Les emplacements sont propres et bien entretenus.</v>
      </c>
      <c r="C142" s="378">
        <f>'SAISIE HPA'!K145</f>
        <v>3</v>
      </c>
      <c r="D142" s="379" t="str">
        <f>'SAISIE HPA'!L145</f>
        <v>OUI</v>
      </c>
      <c r="E142" s="380">
        <f>'SAISIE HPA'!M145</f>
        <v>0</v>
      </c>
      <c r="F142" s="394" t="str">
        <f>'SAISIE HPA'!$B$145</f>
        <v>NR</v>
      </c>
      <c r="G142" s="395"/>
      <c r="H142" s="395"/>
    </row>
    <row r="143" spans="1:8" x14ac:dyDescent="0.25">
      <c r="A143" s="376">
        <f>'SAISIE HPA'!I156</f>
        <v>128</v>
      </c>
      <c r="B143" s="377" t="str">
        <f>'SAISIE HPA'!J156</f>
        <v>Les extérieurs du locatif sont propres</v>
      </c>
      <c r="C143" s="378">
        <f>'SAISIE HPA'!K156</f>
        <v>3</v>
      </c>
      <c r="D143" s="379" t="str">
        <f>'SAISIE HPA'!L156</f>
        <v>Très Satisfaisant</v>
      </c>
      <c r="E143" s="380">
        <f>'SAISIE HPA'!M156</f>
        <v>0</v>
      </c>
      <c r="F143" s="394" t="str">
        <f>'SAISIE HPA'!$B$156</f>
        <v>NR</v>
      </c>
      <c r="G143" s="395"/>
      <c r="H143" s="395"/>
    </row>
    <row r="144" spans="1:8" x14ac:dyDescent="0.25">
      <c r="A144" s="376">
        <f>'SAISIE HPA'!I164</f>
        <v>135</v>
      </c>
      <c r="B144" s="377" t="str">
        <f>'SAISIE HPA'!J164</f>
        <v>Les sols sont propres.</v>
      </c>
      <c r="C144" s="378">
        <f>'SAISIE HPA'!K164</f>
        <v>9</v>
      </c>
      <c r="D144" s="379" t="str">
        <f>'SAISIE HPA'!L164</f>
        <v>Très Satisfaisant</v>
      </c>
      <c r="E144" s="380">
        <f>'SAISIE HPA'!M164</f>
        <v>0</v>
      </c>
      <c r="F144" s="394" t="str">
        <f>'SAISIE HPA'!$B$164</f>
        <v>NR</v>
      </c>
      <c r="G144" s="395"/>
      <c r="H144" s="395"/>
    </row>
    <row r="145" spans="1:8" x14ac:dyDescent="0.25">
      <c r="A145" s="376">
        <f>'SAISIE HPA'!I166</f>
        <v>137</v>
      </c>
      <c r="B145" s="377" t="str">
        <f>'SAISIE HPA'!J166</f>
        <v>Les revêtements muraux et les plafonds sont propres.</v>
      </c>
      <c r="C145" s="378">
        <f>'SAISIE HPA'!K166</f>
        <v>3</v>
      </c>
      <c r="D145" s="379" t="str">
        <f>'SAISIE HPA'!L166</f>
        <v>Très Satisfaisant</v>
      </c>
      <c r="E145" s="380">
        <f>'SAISIE HPA'!M166</f>
        <v>0</v>
      </c>
      <c r="F145" s="394" t="str">
        <f>'SAISIE HPA'!$B$166</f>
        <v>NR</v>
      </c>
      <c r="G145" s="395"/>
      <c r="H145" s="395"/>
    </row>
    <row r="146" spans="1:8" x14ac:dyDescent="0.25">
      <c r="A146" s="376">
        <f>'SAISIE HPA'!I168</f>
        <v>139</v>
      </c>
      <c r="B146" s="377" t="str">
        <f>'SAISIE HPA'!J168</f>
        <v>Les portes, les fenêtres, les vitres et les rideaux sont propres.</v>
      </c>
      <c r="C146" s="378">
        <f>'SAISIE HPA'!K168</f>
        <v>3</v>
      </c>
      <c r="D146" s="379" t="str">
        <f>'SAISIE HPA'!L168</f>
        <v>Très Satisfaisant</v>
      </c>
      <c r="E146" s="380">
        <f>'SAISIE HPA'!M168</f>
        <v>0</v>
      </c>
      <c r="F146" s="394" t="str">
        <f>'SAISIE HPA'!$B$168</f>
        <v>NR</v>
      </c>
      <c r="G146" s="395"/>
      <c r="H146" s="395"/>
    </row>
    <row r="147" spans="1:8" ht="31.5" x14ac:dyDescent="0.25">
      <c r="A147" s="376">
        <f>'SAISIE HPA'!I173</f>
        <v>143</v>
      </c>
      <c r="B147" s="377" t="str">
        <f>'SAISIE HPA'!J173</f>
        <v>Le matelas et le sommier sont propres. Si fournis, les draps, les taies d'oreiller, la couverture (ou la couette), l'alèse sont propres.</v>
      </c>
      <c r="C147" s="378">
        <f>'SAISIE HPA'!K173</f>
        <v>9</v>
      </c>
      <c r="D147" s="379" t="str">
        <f>'SAISIE HPA'!L173</f>
        <v>Très Satisfaisant</v>
      </c>
      <c r="E147" s="380">
        <f>'SAISIE HPA'!M173</f>
        <v>0</v>
      </c>
      <c r="F147" s="394" t="str">
        <f>'SAISIE HPA'!$B$173</f>
        <v>NR</v>
      </c>
      <c r="G147" s="395"/>
      <c r="H147" s="395"/>
    </row>
    <row r="148" spans="1:8" x14ac:dyDescent="0.25">
      <c r="A148" s="376">
        <f>'SAISIE HPA'!I178</f>
        <v>147</v>
      </c>
      <c r="B148" s="377" t="str">
        <f>'SAISIE HPA'!J178</f>
        <v>L'ensemble du mobilier est propre.</v>
      </c>
      <c r="C148" s="378">
        <f>'SAISIE HPA'!K178</f>
        <v>3</v>
      </c>
      <c r="D148" s="379" t="str">
        <f>'SAISIE HPA'!L178</f>
        <v>Très Satisfaisant</v>
      </c>
      <c r="E148" s="380">
        <f>'SAISIE HPA'!M178</f>
        <v>0</v>
      </c>
      <c r="F148" s="394" t="str">
        <f>'SAISIE HPA'!$B$178</f>
        <v>NR</v>
      </c>
      <c r="G148" s="395"/>
      <c r="H148" s="395"/>
    </row>
    <row r="149" spans="1:8" x14ac:dyDescent="0.25">
      <c r="A149" s="376">
        <f>'SAISIE HPA'!I181</f>
        <v>149</v>
      </c>
      <c r="B149" s="377" t="str">
        <f>'SAISIE HPA'!J181</f>
        <v>Les équipements ménagers, électroménagers et la vaisselle du locatif sont propres.</v>
      </c>
      <c r="C149" s="378">
        <f>'SAISIE HPA'!K181</f>
        <v>3</v>
      </c>
      <c r="D149" s="379" t="str">
        <f>'SAISIE HPA'!L181</f>
        <v>Très Satisfaisant</v>
      </c>
      <c r="E149" s="380">
        <f>'SAISIE HPA'!M181</f>
        <v>0</v>
      </c>
      <c r="F149" s="394" t="str">
        <f>'SAISIE HPA'!$B$181</f>
        <v>NR</v>
      </c>
      <c r="G149" s="395"/>
      <c r="H149" s="395"/>
    </row>
    <row r="150" spans="1:8" x14ac:dyDescent="0.25">
      <c r="A150" s="376">
        <f>'SAISIE HPA'!I190</f>
        <v>157</v>
      </c>
      <c r="B150" s="377" t="str">
        <f>'SAISIE HPA'!J190</f>
        <v>La présentation de tous les documents et supports est soignée.</v>
      </c>
      <c r="C150" s="378">
        <f>'SAISIE HPA'!K190</f>
        <v>3</v>
      </c>
      <c r="D150" s="379" t="str">
        <f>'SAISIE HPA'!L190</f>
        <v>OUI</v>
      </c>
      <c r="E150" s="380">
        <f>'SAISIE HPA'!M190</f>
        <v>0</v>
      </c>
      <c r="F150" s="394" t="str">
        <f>'SAISIE HPA'!$B$190</f>
        <v>NR</v>
      </c>
      <c r="G150" s="395"/>
      <c r="H150" s="395"/>
    </row>
    <row r="151" spans="1:8" x14ac:dyDescent="0.25">
      <c r="A151" s="376">
        <f>'SAISIE HPA'!I200</f>
        <v>166</v>
      </c>
      <c r="B151" s="377" t="str">
        <f>'SAISIE HPA'!J200</f>
        <v>Les équipements des sanitaires sont propres.</v>
      </c>
      <c r="C151" s="378">
        <f>'SAISIE HPA'!K200</f>
        <v>9</v>
      </c>
      <c r="D151" s="379" t="str">
        <f>'SAISIE HPA'!L200</f>
        <v>Très Satisfaisant</v>
      </c>
      <c r="E151" s="380">
        <f>'SAISIE HPA'!M200</f>
        <v>0</v>
      </c>
      <c r="F151" s="394" t="str">
        <f>'SAISIE HPA'!$B$200</f>
        <v>NR</v>
      </c>
      <c r="G151" s="395"/>
      <c r="H151" s="395"/>
    </row>
    <row r="152" spans="1:8" x14ac:dyDescent="0.25">
      <c r="A152" s="376">
        <f>'SAISIE HPA'!I208</f>
        <v>172</v>
      </c>
      <c r="B152" s="377" t="str">
        <f>'SAISIE HPA'!J208</f>
        <v>Les équipements de l'aire de service sont propres.</v>
      </c>
      <c r="C152" s="378">
        <f>'SAISIE HPA'!K208</f>
        <v>3</v>
      </c>
      <c r="D152" s="379" t="str">
        <f>'SAISIE HPA'!L208</f>
        <v>Très Satisfaisant</v>
      </c>
      <c r="E152" s="380">
        <f>'SAISIE HPA'!M208</f>
        <v>0</v>
      </c>
      <c r="F152" s="394" t="str">
        <f>'SAISIE HPA'!$B$208</f>
        <v>NR</v>
      </c>
      <c r="G152" s="395"/>
      <c r="H152" s="395"/>
    </row>
    <row r="153" spans="1:8" x14ac:dyDescent="0.25">
      <c r="A153" s="376">
        <f>'SAISIE HPA'!I212</f>
        <v>175</v>
      </c>
      <c r="B153" s="377" t="str">
        <f>'SAISIE HPA'!J212</f>
        <v>Les emplacements sont propres et bien entretenus.</v>
      </c>
      <c r="C153" s="378">
        <f>'SAISIE HPA'!K212</f>
        <v>3</v>
      </c>
      <c r="D153" s="379" t="str">
        <f>'SAISIE HPA'!L212</f>
        <v>Très Satisfaisant</v>
      </c>
      <c r="E153" s="380">
        <f>'SAISIE HPA'!M212</f>
        <v>0</v>
      </c>
      <c r="F153" s="394" t="str">
        <f>'SAISIE HPA'!$B$212</f>
        <v>NR</v>
      </c>
      <c r="G153" s="395"/>
      <c r="H153" s="395"/>
    </row>
    <row r="154" spans="1:8" x14ac:dyDescent="0.25">
      <c r="A154" s="376">
        <f>'SAISIE HPA'!I214</f>
        <v>177</v>
      </c>
      <c r="B154" s="377" t="str">
        <f>'SAISIE HPA'!J214</f>
        <v>Les revêtements sont propres.</v>
      </c>
      <c r="C154" s="378">
        <f>'SAISIE HPA'!K214</f>
        <v>3</v>
      </c>
      <c r="D154" s="379" t="str">
        <f>'SAISIE HPA'!L214</f>
        <v>Très Satisfaisant</v>
      </c>
      <c r="E154" s="380">
        <f>'SAISIE HPA'!M214</f>
        <v>0</v>
      </c>
      <c r="F154" s="394" t="str">
        <f>'SAISIE HPA'!$B$214</f>
        <v>NR</v>
      </c>
      <c r="G154" s="395"/>
      <c r="H154" s="395"/>
    </row>
    <row r="155" spans="1:8" x14ac:dyDescent="0.25">
      <c r="A155" s="376">
        <f>'SAISIE HPA'!I217</f>
        <v>180</v>
      </c>
      <c r="B155" s="377" t="str">
        <f>'SAISIE HPA'!J217</f>
        <v>Les équipements et le mobilier sont propres.</v>
      </c>
      <c r="C155" s="378">
        <f>'SAISIE HPA'!K217</f>
        <v>3</v>
      </c>
      <c r="D155" s="379" t="str">
        <f>'SAISIE HPA'!L217</f>
        <v>Très Satisfaisant</v>
      </c>
      <c r="E155" s="380">
        <f>'SAISIE HPA'!M217</f>
        <v>0</v>
      </c>
      <c r="F155" s="394" t="str">
        <f>'SAISIE HPA'!$B$217</f>
        <v>NR</v>
      </c>
      <c r="G155" s="395"/>
      <c r="H155" s="395"/>
    </row>
    <row r="156" spans="1:8" x14ac:dyDescent="0.25">
      <c r="A156" s="376">
        <f>'SAISIE HPA'!I221</f>
        <v>183</v>
      </c>
      <c r="B156" s="377" t="str">
        <f>'SAISIE HPA'!J221</f>
        <v>Les emplacements sont propres et bien entretenus.</v>
      </c>
      <c r="C156" s="378">
        <f>'SAISIE HPA'!K221</f>
        <v>3</v>
      </c>
      <c r="D156" s="379" t="str">
        <f>'SAISIE HPA'!L221</f>
        <v>Très Satisfaisant</v>
      </c>
      <c r="E156" s="380">
        <f>'SAISIE HPA'!M221</f>
        <v>0</v>
      </c>
      <c r="F156" s="394" t="str">
        <f>'SAISIE HPA'!$B$221</f>
        <v>NR</v>
      </c>
      <c r="G156" s="395"/>
      <c r="H156" s="395"/>
    </row>
    <row r="157" spans="1:8" x14ac:dyDescent="0.25">
      <c r="A157" s="376">
        <f>'SAISIE HPA'!I223</f>
        <v>185</v>
      </c>
      <c r="B157" s="377" t="str">
        <f>'SAISIE HPA'!J223</f>
        <v>Les revêtements sont propres.</v>
      </c>
      <c r="C157" s="378">
        <f>'SAISIE HPA'!K223</f>
        <v>3</v>
      </c>
      <c r="D157" s="379" t="str">
        <f>'SAISIE HPA'!L223</f>
        <v>Très Satisfaisant</v>
      </c>
      <c r="E157" s="380">
        <f>'SAISIE HPA'!M223</f>
        <v>0</v>
      </c>
      <c r="F157" s="394" t="str">
        <f>'SAISIE HPA'!$B$223</f>
        <v>NR</v>
      </c>
      <c r="G157" s="395"/>
      <c r="H157" s="395"/>
    </row>
    <row r="158" spans="1:8" x14ac:dyDescent="0.25">
      <c r="A158" s="376">
        <f>'SAISIE HPA'!I226</f>
        <v>188</v>
      </c>
      <c r="B158" s="377" t="str">
        <f>'SAISIE HPA'!J226</f>
        <v>Les équipements et le mobilier sont propres.</v>
      </c>
      <c r="C158" s="378">
        <f>'SAISIE HPA'!K226</f>
        <v>3</v>
      </c>
      <c r="D158" s="379" t="str">
        <f>'SAISIE HPA'!L226</f>
        <v>Très Satisfaisant</v>
      </c>
      <c r="E158" s="380">
        <f>'SAISIE HPA'!M226</f>
        <v>0</v>
      </c>
      <c r="F158" s="394" t="str">
        <f>'SAISIE HPA'!B226</f>
        <v>NR</v>
      </c>
      <c r="G158" s="395"/>
      <c r="H158" s="395"/>
    </row>
    <row r="159" spans="1:8" x14ac:dyDescent="0.25">
      <c r="A159" s="376">
        <f>'SAISIE HPA'!I227</f>
        <v>189</v>
      </c>
      <c r="B159" s="377" t="str">
        <f>'SAISIE HPA'!J227</f>
        <v>Les équipements et le mobilier sont propres.</v>
      </c>
      <c r="C159" s="378">
        <f>'SAISIE HPA'!K227</f>
        <v>3</v>
      </c>
      <c r="D159" s="379" t="str">
        <f>'SAISIE HPA'!L227</f>
        <v>Très Satisfaisant</v>
      </c>
      <c r="E159" s="380">
        <f>'SAISIE HPA'!M227</f>
        <v>0</v>
      </c>
      <c r="F159" s="394" t="str">
        <f>'SAISIE HPA'!B227</f>
        <v>NR</v>
      </c>
      <c r="G159" s="395"/>
      <c r="H159" s="395"/>
    </row>
    <row r="160" spans="1:8" x14ac:dyDescent="0.25">
      <c r="A160" s="376">
        <f>'SAISIE HPA'!I233</f>
        <v>193</v>
      </c>
      <c r="B160" s="377" t="str">
        <f>'SAISIE HPA'!J233</f>
        <v>Les revêtements extérieurs du bloc sanitaire sont propres.</v>
      </c>
      <c r="C160" s="378">
        <f>'SAISIE HPA'!K233</f>
        <v>3</v>
      </c>
      <c r="D160" s="379" t="str">
        <f>'SAISIE HPA'!L233</f>
        <v>Très Satisfaisant</v>
      </c>
      <c r="E160" s="380">
        <f>'SAISIE HPA'!M233</f>
        <v>0</v>
      </c>
      <c r="F160" s="394" t="str">
        <f>'SAISIE HPA'!$B$233</f>
        <v>NR</v>
      </c>
      <c r="G160" s="395"/>
      <c r="H160" s="395"/>
    </row>
    <row r="161" spans="1:8" x14ac:dyDescent="0.25">
      <c r="A161" s="376">
        <f>'SAISIE HPA'!I235</f>
        <v>194</v>
      </c>
      <c r="B161" s="377" t="str">
        <f>'SAISIE HPA'!J235</f>
        <v>Les revêtements muraux, sols et plafonds sont propres.</v>
      </c>
      <c r="C161" s="378">
        <f>'SAISIE HPA'!K235</f>
        <v>3</v>
      </c>
      <c r="D161" s="379" t="str">
        <f>'SAISIE HPA'!L235</f>
        <v>Très Satisfaisant</v>
      </c>
      <c r="E161" s="380">
        <f>'SAISIE HPA'!M235</f>
        <v>0</v>
      </c>
      <c r="F161" s="394" t="str">
        <f>'SAISIE HPA'!$B$235</f>
        <v>NR</v>
      </c>
      <c r="G161" s="395"/>
      <c r="H161" s="395"/>
    </row>
    <row r="162" spans="1:8" x14ac:dyDescent="0.25">
      <c r="A162" s="376">
        <f>'SAISIE HPA'!I237</f>
        <v>196</v>
      </c>
      <c r="B162" s="377" t="str">
        <f>'SAISIE HPA'!J237</f>
        <v>Les sanitaires et les équipements sont nettoyés régulièrement</v>
      </c>
      <c r="C162" s="378">
        <f>'SAISIE HPA'!K237</f>
        <v>3</v>
      </c>
      <c r="D162" s="379" t="str">
        <f>'SAISIE HPA'!L237</f>
        <v>OUI</v>
      </c>
      <c r="E162" s="380">
        <f>'SAISIE HPA'!M237</f>
        <v>0</v>
      </c>
      <c r="F162" s="394" t="str">
        <f>'SAISIE HPA'!$B$237</f>
        <v>NR</v>
      </c>
      <c r="G162" s="395"/>
      <c r="H162" s="395"/>
    </row>
    <row r="163" spans="1:8" x14ac:dyDescent="0.25">
      <c r="A163" s="376">
        <f>'SAISIE HPA'!I241</f>
        <v>199</v>
      </c>
      <c r="B163" s="377" t="str">
        <f>'SAISIE HPA'!J241</f>
        <v>Les lavabos sont propres.</v>
      </c>
      <c r="C163" s="378">
        <f>'SAISIE HPA'!K241</f>
        <v>3</v>
      </c>
      <c r="D163" s="379" t="str">
        <f>'SAISIE HPA'!L241</f>
        <v>Très Satisfaisant</v>
      </c>
      <c r="E163" s="380">
        <f>'SAISIE HPA'!M241</f>
        <v>0</v>
      </c>
      <c r="F163" s="394" t="str">
        <f>'SAISIE HPA'!$B$241</f>
        <v>NR</v>
      </c>
      <c r="G163" s="395"/>
      <c r="H163" s="395"/>
    </row>
    <row r="164" spans="1:8" x14ac:dyDescent="0.25">
      <c r="A164" s="376">
        <f>'SAISIE HPA'!I248</f>
        <v>205</v>
      </c>
      <c r="B164" s="377" t="str">
        <f>'SAISIE HPA'!J248</f>
        <v>Les WC sont propres.</v>
      </c>
      <c r="C164" s="378">
        <f>'SAISIE HPA'!K248</f>
        <v>3</v>
      </c>
      <c r="D164" s="379" t="str">
        <f>'SAISIE HPA'!L248</f>
        <v>Très Satisfaisant</v>
      </c>
      <c r="E164" s="380">
        <f>'SAISIE HPA'!M248</f>
        <v>0</v>
      </c>
      <c r="F164" s="394" t="str">
        <f>'SAISIE HPA'!$B$248</f>
        <v>NR</v>
      </c>
      <c r="G164" s="395"/>
      <c r="H164" s="395"/>
    </row>
    <row r="165" spans="1:8" x14ac:dyDescent="0.25">
      <c r="A165" s="376">
        <f>'SAISIE HPA'!I255</f>
        <v>211</v>
      </c>
      <c r="B165" s="377" t="str">
        <f>'SAISIE HPA'!J255</f>
        <v>Les douches sont propres.</v>
      </c>
      <c r="C165" s="378">
        <f>'SAISIE HPA'!K255</f>
        <v>3</v>
      </c>
      <c r="D165" s="379" t="str">
        <f>'SAISIE HPA'!L255</f>
        <v>Très Satisfaisant</v>
      </c>
      <c r="E165" s="380">
        <f>'SAISIE HPA'!M255</f>
        <v>0</v>
      </c>
      <c r="F165" s="394" t="str">
        <f>'SAISIE HPA'!$B$255</f>
        <v>NR</v>
      </c>
      <c r="G165" s="395"/>
      <c r="H165" s="395"/>
    </row>
    <row r="166" spans="1:8" x14ac:dyDescent="0.25">
      <c r="A166" s="376">
        <f>'SAISIE HPA'!I264</f>
        <v>218</v>
      </c>
      <c r="B166" s="377" t="str">
        <f>'SAISIE HPA'!J264</f>
        <v>Les revêtements muraux, sols et plafonds sont propres.</v>
      </c>
      <c r="C166" s="378">
        <f>'SAISIE HPA'!K264</f>
        <v>3</v>
      </c>
      <c r="D166" s="379" t="str">
        <f>'SAISIE HPA'!L264</f>
        <v>Très Satisfaisant</v>
      </c>
      <c r="E166" s="380">
        <f>'SAISIE HPA'!M264</f>
        <v>0</v>
      </c>
      <c r="F166" s="394" t="str">
        <f>'SAISIE HPA'!$B$264</f>
        <v>NR</v>
      </c>
      <c r="G166" s="395"/>
      <c r="H166" s="395"/>
    </row>
    <row r="167" spans="1:8" x14ac:dyDescent="0.25">
      <c r="A167" s="376">
        <f>'SAISIE HPA'!I267</f>
        <v>221</v>
      </c>
      <c r="B167" s="377" t="str">
        <f>'SAISIE HPA'!J267</f>
        <v>Les équipements du bloc sanitaire sont propres.</v>
      </c>
      <c r="C167" s="378">
        <f>'SAISIE HPA'!K267</f>
        <v>3</v>
      </c>
      <c r="D167" s="379" t="str">
        <f>'SAISIE HPA'!L267</f>
        <v>Très Satisfaisant</v>
      </c>
      <c r="E167" s="380">
        <f>'SAISIE HPA'!M267</f>
        <v>0</v>
      </c>
      <c r="F167" s="394" t="str">
        <f>'SAISIE HPA'!$B$267</f>
        <v>NR</v>
      </c>
      <c r="G167" s="395"/>
      <c r="H167" s="395"/>
    </row>
    <row r="168" spans="1:8" x14ac:dyDescent="0.25">
      <c r="A168" s="376">
        <f>'SAISIE HPA'!I278</f>
        <v>229</v>
      </c>
      <c r="B168" s="377" t="str">
        <f>'SAISIE HPA'!J278</f>
        <v>La végétation est bien entretenue.</v>
      </c>
      <c r="C168" s="378">
        <f>'SAISIE HPA'!K278</f>
        <v>3</v>
      </c>
      <c r="D168" s="379" t="str">
        <f>'SAISIE HPA'!L278</f>
        <v>Très Satisfaisant</v>
      </c>
      <c r="E168" s="380">
        <f>'SAISIE HPA'!M278</f>
        <v>0</v>
      </c>
      <c r="F168" s="394" t="str">
        <f>'SAISIE HPA'!$B$278</f>
        <v>NR</v>
      </c>
      <c r="G168" s="395"/>
      <c r="H168" s="395"/>
    </row>
    <row r="169" spans="1:8" x14ac:dyDescent="0.25">
      <c r="A169" s="376">
        <f>'SAISIE HPA'!I284</f>
        <v>234</v>
      </c>
      <c r="B169" s="377" t="str">
        <f>'SAISIE HPA'!J284</f>
        <v>Les salles communes sont propres.</v>
      </c>
      <c r="C169" s="378">
        <f>'SAISIE HPA'!K284</f>
        <v>3</v>
      </c>
      <c r="D169" s="379" t="str">
        <f>'SAISIE HPA'!L284</f>
        <v>Très Satisfaisant</v>
      </c>
      <c r="E169" s="380">
        <f>'SAISIE HPA'!M284</f>
        <v>0</v>
      </c>
      <c r="F169" s="394" t="str">
        <f>'SAISIE HPA'!$B$284</f>
        <v>NR</v>
      </c>
      <c r="G169" s="395"/>
      <c r="H169" s="395"/>
    </row>
    <row r="170" spans="1:8" x14ac:dyDescent="0.25">
      <c r="A170" s="376">
        <f>'SAISIE HPA'!I288</f>
        <v>237</v>
      </c>
      <c r="B170" s="377" t="str">
        <f>'SAISIE HPA'!J288</f>
        <v>L'eau de la piscine et du pédiluve est claire et propre</v>
      </c>
      <c r="C170" s="378">
        <f>'SAISIE HPA'!K288</f>
        <v>3</v>
      </c>
      <c r="D170" s="379" t="str">
        <f>'SAISIE HPA'!L288</f>
        <v>OUI</v>
      </c>
      <c r="E170" s="380">
        <f>'SAISIE HPA'!M288</f>
        <v>0</v>
      </c>
      <c r="F170" s="394" t="str">
        <f>'SAISIE HPA'!$B$288</f>
        <v>NR</v>
      </c>
      <c r="G170" s="395"/>
      <c r="H170" s="395"/>
    </row>
    <row r="171" spans="1:8" x14ac:dyDescent="0.25">
      <c r="A171" s="376">
        <f>'SAISIE HPA'!I289</f>
        <v>238</v>
      </c>
      <c r="B171" s="377" t="str">
        <f>'SAISIE HPA'!J289</f>
        <v>Le bassin, les plages et le mobilier de la piscine sont propres.</v>
      </c>
      <c r="C171" s="378">
        <f>'SAISIE HPA'!K289</f>
        <v>3</v>
      </c>
      <c r="D171" s="379" t="str">
        <f>'SAISIE HPA'!L289</f>
        <v>Très Satisfaisant</v>
      </c>
      <c r="E171" s="380">
        <f>'SAISIE HPA'!M289</f>
        <v>0</v>
      </c>
      <c r="F171" s="394" t="str">
        <f>'SAISIE HPA'!$B$289</f>
        <v>NR</v>
      </c>
      <c r="G171" s="395"/>
      <c r="H171" s="395"/>
    </row>
    <row r="172" spans="1:8" x14ac:dyDescent="0.25">
      <c r="A172" s="376">
        <f>'SAISIE HPA'!I293</f>
        <v>242</v>
      </c>
      <c r="B172" s="377" t="str">
        <f>'SAISIE HPA'!J293</f>
        <v>Les toilettes de la piscine sont propres</v>
      </c>
      <c r="C172" s="378">
        <f>'SAISIE HPA'!K293</f>
        <v>3</v>
      </c>
      <c r="D172" s="379" t="str">
        <f>'SAISIE HPA'!L293</f>
        <v>Très Satisfaisant</v>
      </c>
      <c r="E172" s="388">
        <f>'SAISIE HPA'!M293</f>
        <v>0</v>
      </c>
      <c r="F172" s="394" t="str">
        <f>'SAISIE HPA'!$B$293</f>
        <v>NR</v>
      </c>
      <c r="G172" s="395"/>
      <c r="H172" s="395"/>
    </row>
    <row r="173" spans="1:8" ht="31.5" x14ac:dyDescent="0.25">
      <c r="A173" s="376">
        <f>'SAISIE HPA'!I296</f>
        <v>244</v>
      </c>
      <c r="B173" s="377" t="str">
        <f>'SAISIE HPA'!J296</f>
        <v>Les équipements et/ou le matériel de loisirs sont propres. Les espaces de pratique et/ou de stockage sont bien entretenus.</v>
      </c>
      <c r="C173" s="378">
        <f>'SAISIE HPA'!K296</f>
        <v>3</v>
      </c>
      <c r="D173" s="379" t="str">
        <f>'SAISIE HPA'!L296</f>
        <v>Très Satisfaisant</v>
      </c>
      <c r="E173" s="380">
        <f>'SAISIE HPA'!M296</f>
        <v>0</v>
      </c>
      <c r="F173" s="394" t="str">
        <f>'SAISIE HPA'!$B$296</f>
        <v>NR</v>
      </c>
      <c r="G173" s="395"/>
      <c r="H173" s="395"/>
    </row>
    <row r="174" spans="1:8" ht="31.5" x14ac:dyDescent="0.25">
      <c r="A174" s="376">
        <f>'SAISIE HPA'!I313</f>
        <v>258</v>
      </c>
      <c r="B174" s="377" t="str">
        <f>'SAISIE HPA'!J313</f>
        <v>Si existants, les espaces et/ou les équipements à destination des enfants sont propres.</v>
      </c>
      <c r="C174" s="378">
        <f>'SAISIE HPA'!K313</f>
        <v>3</v>
      </c>
      <c r="D174" s="379" t="str">
        <f>'SAISIE HPA'!L313</f>
        <v>Très Satisfaisant</v>
      </c>
      <c r="E174" s="380">
        <f>'SAISIE HPA'!M313</f>
        <v>0</v>
      </c>
      <c r="F174" s="394" t="str">
        <f>'SAISIE HPA'!$B$313</f>
        <v>NR</v>
      </c>
      <c r="G174" s="395"/>
      <c r="H174" s="395"/>
    </row>
    <row r="175" spans="1:8" ht="31.5" x14ac:dyDescent="0.25">
      <c r="A175" s="376">
        <f>'SAISIE HPA'!I321</f>
        <v>264</v>
      </c>
      <c r="B175" s="377" t="str">
        <f>'SAISIE HPA'!J321</f>
        <v>Les revêtements muraux, les sols et les plafonds  de la salle de bar - petite restauration sont propres.</v>
      </c>
      <c r="C175" s="378">
        <f>'SAISIE HPA'!K321</f>
        <v>3</v>
      </c>
      <c r="D175" s="379" t="str">
        <f>'SAISIE HPA'!L321</f>
        <v>Très Satisfaisant</v>
      </c>
      <c r="E175" s="380">
        <f>'SAISIE HPA'!M321</f>
        <v>0</v>
      </c>
      <c r="F175" s="394" t="str">
        <f>'SAISIE HPA'!$B$321</f>
        <v>NR</v>
      </c>
      <c r="G175" s="395"/>
      <c r="H175" s="395"/>
    </row>
    <row r="176" spans="1:8" x14ac:dyDescent="0.25">
      <c r="A176" s="376">
        <f>'SAISIE HPA'!I323</f>
        <v>266</v>
      </c>
      <c r="B176" s="377" t="str">
        <f>'SAISIE HPA'!J323</f>
        <v>Le mobilier de la salle de bar - petite restauration est propre.</v>
      </c>
      <c r="C176" s="378">
        <f>'SAISIE HPA'!K323</f>
        <v>3</v>
      </c>
      <c r="D176" s="379" t="str">
        <f>'SAISIE HPA'!L323</f>
        <v>Très Satisfaisant</v>
      </c>
      <c r="E176" s="380">
        <f>'SAISIE HPA'!M323</f>
        <v>0</v>
      </c>
      <c r="F176" s="394" t="str">
        <f>'SAISIE HPA'!$B$323</f>
        <v>NR</v>
      </c>
      <c r="G176" s="395"/>
      <c r="H176" s="395"/>
    </row>
    <row r="177" spans="1:8" x14ac:dyDescent="0.25">
      <c r="A177" s="376">
        <f>'SAISIE HPA'!I325</f>
        <v>268</v>
      </c>
      <c r="B177" s="377" t="str">
        <f>'SAISIE HPA'!J325</f>
        <v xml:space="preserve">Si bar existant, le comptoir et l'arrière du bar sont propres et ordonnés. </v>
      </c>
      <c r="C177" s="378">
        <f>'SAISIE HPA'!K325</f>
        <v>3</v>
      </c>
      <c r="D177" s="379" t="str">
        <f>'SAISIE HPA'!L325</f>
        <v>Très Satisfaisant</v>
      </c>
      <c r="E177" s="380">
        <f>'SAISIE HPA'!M325</f>
        <v>0</v>
      </c>
      <c r="F177" s="394" t="str">
        <f>'SAISIE HPA'!$B$325</f>
        <v>NR</v>
      </c>
      <c r="G177" s="395"/>
      <c r="H177" s="395"/>
    </row>
    <row r="178" spans="1:8" x14ac:dyDescent="0.25">
      <c r="A178" s="376">
        <f>'SAISIE HPA'!I334</f>
        <v>275</v>
      </c>
      <c r="B178" s="377" t="str">
        <f>'SAISIE HPA'!J334</f>
        <v>La table et les assises sont stables et propres.</v>
      </c>
      <c r="C178" s="378">
        <f>'SAISIE HPA'!K334</f>
        <v>3</v>
      </c>
      <c r="D178" s="379" t="str">
        <f>'SAISIE HPA'!L334</f>
        <v>OUI</v>
      </c>
      <c r="E178" s="380">
        <f>'SAISIE HPA'!M334</f>
        <v>0</v>
      </c>
      <c r="F178" s="394" t="str">
        <f>'SAISIE HPA'!$B$334</f>
        <v>NR</v>
      </c>
      <c r="G178" s="395"/>
      <c r="H178" s="395"/>
    </row>
    <row r="179" spans="1:8" x14ac:dyDescent="0.25">
      <c r="A179" s="376">
        <f>'SAISIE HPA'!I336</f>
        <v>277</v>
      </c>
      <c r="B179" s="377" t="str">
        <f>'SAISIE HPA'!J336</f>
        <v>La vaisselle est propre.</v>
      </c>
      <c r="C179" s="378">
        <f>'SAISIE HPA'!K336</f>
        <v>3</v>
      </c>
      <c r="D179" s="379" t="str">
        <f>'SAISIE HPA'!L336</f>
        <v>Très Satisfaisant</v>
      </c>
      <c r="E179" s="388">
        <f>'SAISIE HPA'!M336</f>
        <v>0</v>
      </c>
      <c r="F179" s="394" t="str">
        <f>'SAISIE HPA'!$B$336</f>
        <v>NR</v>
      </c>
      <c r="G179" s="395"/>
      <c r="H179" s="395"/>
    </row>
    <row r="180" spans="1:8" x14ac:dyDescent="0.25">
      <c r="A180" s="376">
        <f>'SAISIE HPA'!I348</f>
        <v>288</v>
      </c>
      <c r="B180" s="377" t="str">
        <f>'SAISIE HPA'!J348</f>
        <v>Les toilettes du bar/petite restauration sont propres</v>
      </c>
      <c r="C180" s="378">
        <f>'SAISIE HPA'!K348</f>
        <v>3</v>
      </c>
      <c r="D180" s="379" t="str">
        <f>'SAISIE HPA'!L348</f>
        <v>Très Satisfaisant</v>
      </c>
      <c r="E180" s="388">
        <f>'SAISIE HPA'!M348</f>
        <v>0</v>
      </c>
      <c r="F180" s="394" t="str">
        <f>'SAISIE HPA'!$B$348</f>
        <v>NR</v>
      </c>
      <c r="G180" s="395"/>
      <c r="H180" s="395"/>
    </row>
    <row r="181" spans="1:8" ht="31.5" x14ac:dyDescent="0.25">
      <c r="A181" s="376">
        <f>'SAISIE HPA'!I374</f>
        <v>307</v>
      </c>
      <c r="B181" s="384" t="str">
        <f>'SAISIE HPA'!J374</f>
        <v>Les revêtements muraux, les sols, les plafonds, les portes et les fenêtres de la salle de restaurant sont propres.</v>
      </c>
      <c r="C181" s="378">
        <f>'SAISIE HPA'!K374</f>
        <v>3</v>
      </c>
      <c r="D181" s="379" t="str">
        <f>'SAISIE HPA'!L374</f>
        <v>Très Satisfaisant</v>
      </c>
      <c r="E181" s="382">
        <f>'SAISIE HPA'!M374</f>
        <v>0</v>
      </c>
      <c r="F181" s="394" t="str">
        <f>'SAISIE HPA'!$B$374</f>
        <v>NR</v>
      </c>
      <c r="G181" s="395"/>
      <c r="H181" s="395"/>
    </row>
    <row r="182" spans="1:8" x14ac:dyDescent="0.25">
      <c r="A182" s="376">
        <f>'SAISIE HPA'!I376</f>
        <v>309</v>
      </c>
      <c r="B182" s="377" t="str">
        <f>'SAISIE HPA'!J376</f>
        <v>Le mobilier de la salle de restaurant et la mise en place de la table sont propres.</v>
      </c>
      <c r="C182" s="378">
        <f>'SAISIE HPA'!K376</f>
        <v>3</v>
      </c>
      <c r="D182" s="379" t="str">
        <f>'SAISIE HPA'!L376</f>
        <v>Très Satisfaisant</v>
      </c>
      <c r="E182" s="382">
        <f>'SAISIE HPA'!M376</f>
        <v>0</v>
      </c>
      <c r="F182" s="394" t="str">
        <f>'SAISIE HPA'!$B$376</f>
        <v>NR</v>
      </c>
      <c r="G182" s="395"/>
      <c r="H182" s="395"/>
    </row>
    <row r="183" spans="1:8" x14ac:dyDescent="0.25">
      <c r="A183" s="376">
        <f>'SAISIE HPA'!I386</f>
        <v>317</v>
      </c>
      <c r="B183" s="377" t="str">
        <f>'SAISIE HPA'!J386</f>
        <v>Les toilettes du bar/restaurant sont propres</v>
      </c>
      <c r="C183" s="378">
        <f>'SAISIE HPA'!K386</f>
        <v>3</v>
      </c>
      <c r="D183" s="379" t="str">
        <f>'SAISIE HPA'!L386</f>
        <v>Très Satisfaisant</v>
      </c>
      <c r="E183" s="388">
        <f>'SAISIE HPA'!M386</f>
        <v>0</v>
      </c>
      <c r="F183" s="394" t="str">
        <f>'SAISIE HPA'!$B$386</f>
        <v>NR</v>
      </c>
      <c r="G183" s="395"/>
      <c r="H183" s="395"/>
    </row>
    <row r="184" spans="1:8" x14ac:dyDescent="0.25">
      <c r="A184" s="376">
        <f>'SAISIE HPA'!I389</f>
        <v>318</v>
      </c>
      <c r="B184" s="377" t="str">
        <f>'SAISIE HPA'!J389</f>
        <v>Les revêtements muraux, les sols et les plafonds sont propres.</v>
      </c>
      <c r="C184" s="376">
        <f>'SAISIE HPA'!K389</f>
        <v>3</v>
      </c>
      <c r="D184" s="379" t="str">
        <f>'SAISIE HPA'!L389</f>
        <v>Très Satisfaisant</v>
      </c>
      <c r="E184" s="382" t="str">
        <f>'SAISIE HPA'!M389</f>
        <v/>
      </c>
      <c r="F184" s="394" t="str">
        <f>'SAISIE HPA'!$B$389</f>
        <v>NR</v>
      </c>
      <c r="G184" s="395"/>
      <c r="H184" s="395"/>
    </row>
    <row r="185" spans="1:8" ht="30" customHeight="1" x14ac:dyDescent="0.25">
      <c r="A185" s="395"/>
      <c r="B185" s="399" t="s">
        <v>559</v>
      </c>
      <c r="C185" s="393" t="s">
        <v>2</v>
      </c>
      <c r="D185" s="393" t="s">
        <v>3</v>
      </c>
      <c r="E185" s="404" t="s">
        <v>793</v>
      </c>
      <c r="F185" s="363" t="s">
        <v>794</v>
      </c>
      <c r="G185" s="364" t="s">
        <v>795</v>
      </c>
      <c r="H185" s="364" t="s">
        <v>796</v>
      </c>
    </row>
    <row r="186" spans="1:8" x14ac:dyDescent="0.25">
      <c r="A186" s="376">
        <f>'SAISIE HPA'!I75</f>
        <v>62</v>
      </c>
      <c r="B186" s="377" t="str">
        <f>'SAISIE HPA'!J75</f>
        <v xml:space="preserve">Le parking et les chemins d'accès du camping sont en bon état. </v>
      </c>
      <c r="C186" s="378">
        <f>'SAISIE HPA'!K75</f>
        <v>3</v>
      </c>
      <c r="D186" s="379" t="str">
        <f>'SAISIE HPA'!L75</f>
        <v>Très Satisfaisant</v>
      </c>
      <c r="E186" s="388">
        <f>'SAISIE HPA'!M75</f>
        <v>0</v>
      </c>
      <c r="F186" s="394" t="str">
        <f>'SAISIE HPA'!$B$75</f>
        <v>NR</v>
      </c>
      <c r="G186" s="395"/>
      <c r="H186" s="395"/>
    </row>
    <row r="187" spans="1:8" x14ac:dyDescent="0.25">
      <c r="A187" s="376">
        <f>'SAISIE HPA'!I84</f>
        <v>70</v>
      </c>
      <c r="B187" s="377" t="str">
        <f>'SAISIE HPA'!J84</f>
        <v>Les abords de l'entrée du camping sont en bon état.</v>
      </c>
      <c r="C187" s="378">
        <f>'SAISIE HPA'!K84</f>
        <v>3</v>
      </c>
      <c r="D187" s="379" t="str">
        <f>'SAISIE HPA'!L84</f>
        <v>Très Satisfaisant</v>
      </c>
      <c r="E187" s="388">
        <f>'SAISIE HPA'!M84</f>
        <v>0</v>
      </c>
      <c r="F187" s="394" t="str">
        <f>'SAISIE HPA'!$B$84</f>
        <v>R</v>
      </c>
      <c r="G187" s="395"/>
      <c r="H187" s="395"/>
    </row>
    <row r="188" spans="1:8" x14ac:dyDescent="0.25">
      <c r="A188" s="376">
        <f>'SAISIE HPA'!I88</f>
        <v>73</v>
      </c>
      <c r="B188" s="377" t="str">
        <f>'SAISIE HPA'!J88</f>
        <v xml:space="preserve">Les enseignes et la signalétique privée (si existante) sont en bon état. </v>
      </c>
      <c r="C188" s="378">
        <f>'SAISIE HPA'!K88</f>
        <v>3</v>
      </c>
      <c r="D188" s="379" t="str">
        <f>'SAISIE HPA'!L88</f>
        <v>Très Satisfaisant</v>
      </c>
      <c r="E188" s="380">
        <f>'SAISIE HPA'!M88</f>
        <v>0</v>
      </c>
      <c r="F188" s="394" t="str">
        <f>'SAISIE HPA'!$B$88</f>
        <v>R</v>
      </c>
      <c r="G188" s="395"/>
      <c r="H188" s="395"/>
    </row>
    <row r="189" spans="1:8" x14ac:dyDescent="0.25">
      <c r="A189" s="376">
        <f>'SAISIE HPA'!I94</f>
        <v>78</v>
      </c>
      <c r="B189" s="377" t="str">
        <f>'SAISIE HPA'!J94</f>
        <v>Le support extérieur est en bon état.</v>
      </c>
      <c r="C189" s="378">
        <f>'SAISIE HPA'!K94</f>
        <v>3</v>
      </c>
      <c r="D189" s="379" t="str">
        <f>'SAISIE HPA'!L94</f>
        <v>Très Satisfaisant</v>
      </c>
      <c r="E189" s="388">
        <f>'SAISIE HPA'!M94</f>
        <v>0</v>
      </c>
      <c r="F189" s="394" t="str">
        <f>'SAISIE HPA'!$B$94</f>
        <v>R</v>
      </c>
      <c r="G189" s="395"/>
      <c r="H189" s="395"/>
    </row>
    <row r="190" spans="1:8" ht="31.5" x14ac:dyDescent="0.25">
      <c r="A190" s="376">
        <f>'SAISIE HPA'!I101</f>
        <v>83</v>
      </c>
      <c r="B190" s="377" t="str">
        <f>'SAISIE HPA'!J101</f>
        <v>Les revêtements extérieurs du bâtiment d'accueil et le mobilier (si existant) sont en bon état.</v>
      </c>
      <c r="C190" s="378">
        <f>'SAISIE HPA'!K101</f>
        <v>3</v>
      </c>
      <c r="D190" s="379" t="str">
        <f>'SAISIE HPA'!L101</f>
        <v>Très Satisfaisant</v>
      </c>
      <c r="E190" s="380">
        <f>'SAISIE HPA'!M101</f>
        <v>0</v>
      </c>
      <c r="F190" s="394" t="str">
        <f>'SAISIE HPA'!$B$101</f>
        <v>NR</v>
      </c>
      <c r="G190" s="395"/>
      <c r="H190" s="395"/>
    </row>
    <row r="191" spans="1:8" x14ac:dyDescent="0.25">
      <c r="A191" s="376">
        <f>'SAISIE HPA'!I108</f>
        <v>89</v>
      </c>
      <c r="B191" s="377" t="str">
        <f>'SAISIE HPA'!J108</f>
        <v>Le mobilier et les revêtements muraux, sols et plafonds sont en bon état.</v>
      </c>
      <c r="C191" s="378">
        <f>'SAISIE HPA'!K108</f>
        <v>3</v>
      </c>
      <c r="D191" s="379" t="str">
        <f>'SAISIE HPA'!L108</f>
        <v>Très Satisfaisant</v>
      </c>
      <c r="E191" s="380">
        <f>'SAISIE HPA'!M108</f>
        <v>0</v>
      </c>
      <c r="F191" s="394" t="str">
        <f>'SAISIE HPA'!$B$108</f>
        <v>R</v>
      </c>
      <c r="G191" s="395"/>
      <c r="H191" s="395"/>
    </row>
    <row r="192" spans="1:8" x14ac:dyDescent="0.25">
      <c r="A192" s="376">
        <f>'SAISIE HPA'!I157</f>
        <v>129</v>
      </c>
      <c r="B192" s="377" t="str">
        <f>'SAISIE HPA'!J157</f>
        <v>Les extérieurs du locatif sont en bon état.</v>
      </c>
      <c r="C192" s="378">
        <f>'SAISIE HPA'!K157</f>
        <v>3</v>
      </c>
      <c r="D192" s="379" t="str">
        <f>'SAISIE HPA'!L157</f>
        <v>Très Satisfaisant</v>
      </c>
      <c r="E192" s="380">
        <f>'SAISIE HPA'!M157</f>
        <v>0</v>
      </c>
      <c r="F192" s="394" t="str">
        <f>'SAISIE HPA'!$B$157</f>
        <v>R</v>
      </c>
      <c r="G192" s="395"/>
      <c r="H192" s="395"/>
    </row>
    <row r="193" spans="1:8" x14ac:dyDescent="0.25">
      <c r="A193" s="376">
        <f>'SAISIE HPA'!I165</f>
        <v>136</v>
      </c>
      <c r="B193" s="377" t="str">
        <f>'SAISIE HPA'!J165</f>
        <v>Les sols sont en bon état.</v>
      </c>
      <c r="C193" s="378">
        <f>'SAISIE HPA'!K165</f>
        <v>9</v>
      </c>
      <c r="D193" s="379" t="str">
        <f>'SAISIE HPA'!L165</f>
        <v>Très Satisfaisant</v>
      </c>
      <c r="E193" s="380">
        <f>'SAISIE HPA'!M165</f>
        <v>0</v>
      </c>
      <c r="F193" s="394" t="str">
        <f>'SAISIE HPA'!$B$165</f>
        <v>R</v>
      </c>
      <c r="G193" s="395"/>
      <c r="H193" s="395"/>
    </row>
    <row r="194" spans="1:8" x14ac:dyDescent="0.25">
      <c r="A194" s="376">
        <f>'SAISIE HPA'!I167</f>
        <v>138</v>
      </c>
      <c r="B194" s="377" t="str">
        <f>'SAISIE HPA'!J167</f>
        <v>Les revêtements muraux et les plafonds sont en bon état.</v>
      </c>
      <c r="C194" s="378">
        <f>'SAISIE HPA'!K167</f>
        <v>3</v>
      </c>
      <c r="D194" s="379" t="str">
        <f>'SAISIE HPA'!L167</f>
        <v>Très Satisfaisant</v>
      </c>
      <c r="E194" s="380">
        <f>'SAISIE HPA'!M167</f>
        <v>0</v>
      </c>
      <c r="F194" s="394" t="str">
        <f>'SAISIE HPA'!$B$167</f>
        <v>R</v>
      </c>
      <c r="G194" s="395"/>
      <c r="H194" s="395"/>
    </row>
    <row r="195" spans="1:8" x14ac:dyDescent="0.25">
      <c r="A195" s="376">
        <f>'SAISIE HPA'!I169</f>
        <v>140</v>
      </c>
      <c r="B195" s="377" t="str">
        <f>'SAISIE HPA'!J169</f>
        <v>Les portes, les fenêtres, les vitres et les rideaux sont en bon état.</v>
      </c>
      <c r="C195" s="378">
        <f>'SAISIE HPA'!K169</f>
        <v>3</v>
      </c>
      <c r="D195" s="379" t="str">
        <f>'SAISIE HPA'!L169</f>
        <v>Très Satisfaisant</v>
      </c>
      <c r="E195" s="380">
        <f>'SAISIE HPA'!M169</f>
        <v>0</v>
      </c>
      <c r="F195" s="394" t="str">
        <f>'SAISIE HPA'!$B$169</f>
        <v>R</v>
      </c>
      <c r="G195" s="395"/>
      <c r="H195" s="395"/>
    </row>
    <row r="196" spans="1:8" ht="31.5" x14ac:dyDescent="0.25">
      <c r="A196" s="376">
        <f>'SAISIE HPA'!I174</f>
        <v>144</v>
      </c>
      <c r="B196" s="377" t="str">
        <f>'SAISIE HPA'!J174</f>
        <v>Le matelas et le sommier sont en bon état. Si fournis, les draps, les taies d'oreiller, la couverture (ou la couette), l'alèse sont en bon état.</v>
      </c>
      <c r="C196" s="378">
        <f>'SAISIE HPA'!K174</f>
        <v>3</v>
      </c>
      <c r="D196" s="379" t="str">
        <f>'SAISIE HPA'!L174</f>
        <v>Très Satisfaisant</v>
      </c>
      <c r="E196" s="380">
        <f>'SAISIE HPA'!M174</f>
        <v>0</v>
      </c>
      <c r="F196" s="394" t="str">
        <f>'SAISIE HPA'!$B$174</f>
        <v>NR</v>
      </c>
      <c r="G196" s="395"/>
      <c r="H196" s="395"/>
    </row>
    <row r="197" spans="1:8" x14ac:dyDescent="0.25">
      <c r="A197" s="376">
        <f>'SAISIE HPA'!I179</f>
        <v>148</v>
      </c>
      <c r="B197" s="377" t="str">
        <f>'SAISIE HPA'!J179</f>
        <v>L'ensemble du mobilier est en bon état.</v>
      </c>
      <c r="C197" s="378">
        <f>'SAISIE HPA'!K179</f>
        <v>3</v>
      </c>
      <c r="D197" s="379" t="str">
        <f>'SAISIE HPA'!L179</f>
        <v>Très Satisfaisant</v>
      </c>
      <c r="E197" s="380">
        <f>'SAISIE HPA'!M179</f>
        <v>0</v>
      </c>
      <c r="F197" s="394" t="str">
        <f>'SAISIE HPA'!$B$179</f>
        <v>R</v>
      </c>
      <c r="G197" s="395"/>
      <c r="H197" s="395"/>
    </row>
    <row r="198" spans="1:8" ht="31.5" x14ac:dyDescent="0.25">
      <c r="A198" s="376">
        <f>'SAISIE HPA'!I182</f>
        <v>150</v>
      </c>
      <c r="B198" s="377" t="str">
        <f>'SAISIE HPA'!J182</f>
        <v>Les équipements ménagers, électroménagers et la vaisselle du locatif sont en bon état.</v>
      </c>
      <c r="C198" s="378">
        <f>'SAISIE HPA'!K182</f>
        <v>3</v>
      </c>
      <c r="D198" s="379" t="str">
        <f>'SAISIE HPA'!L182</f>
        <v>Très Satisfaisant</v>
      </c>
      <c r="E198" s="380">
        <f>'SAISIE HPA'!M182</f>
        <v>0</v>
      </c>
      <c r="F198" s="394" t="str">
        <f>'SAISIE HPA'!$B$182</f>
        <v>R</v>
      </c>
      <c r="G198" s="395"/>
      <c r="H198" s="395"/>
    </row>
    <row r="199" spans="1:8" x14ac:dyDescent="0.25">
      <c r="A199" s="376">
        <f>'SAISIE HPA'!I201</f>
        <v>167</v>
      </c>
      <c r="B199" s="377" t="str">
        <f>'SAISIE HPA'!J201</f>
        <v>Les équipements des sanitaires sont en bon état.</v>
      </c>
      <c r="C199" s="378">
        <f>'SAISIE HPA'!K201</f>
        <v>3</v>
      </c>
      <c r="D199" s="379" t="str">
        <f>'SAISIE HPA'!L201</f>
        <v>Très Satisfaisant</v>
      </c>
      <c r="E199" s="380">
        <f>'SAISIE HPA'!M201</f>
        <v>0</v>
      </c>
      <c r="F199" s="394" t="str">
        <f>'SAISIE HPA'!$B$201</f>
        <v>R</v>
      </c>
      <c r="G199" s="395"/>
      <c r="H199" s="395"/>
    </row>
    <row r="200" spans="1:8" x14ac:dyDescent="0.25">
      <c r="A200" s="376">
        <f>'SAISIE HPA'!I207</f>
        <v>171</v>
      </c>
      <c r="B200" s="377" t="str">
        <f>'SAISIE HPA'!J207</f>
        <v>Les équipements de l'aire de service sont en bon état.</v>
      </c>
      <c r="C200" s="378">
        <f>'SAISIE HPA'!K207</f>
        <v>3</v>
      </c>
      <c r="D200" s="379" t="str">
        <f>'SAISIE HPA'!L207</f>
        <v>Très Satisfaisant</v>
      </c>
      <c r="E200" s="380">
        <f>'SAISIE HPA'!M207</f>
        <v>0</v>
      </c>
      <c r="F200" s="394" t="str">
        <f>'SAISIE HPA'!$B$207</f>
        <v>R</v>
      </c>
      <c r="G200" s="395"/>
      <c r="H200" s="395"/>
    </row>
    <row r="201" spans="1:8" x14ac:dyDescent="0.25">
      <c r="A201" s="376">
        <f>'SAISIE HPA'!I215</f>
        <v>178</v>
      </c>
      <c r="B201" s="377" t="str">
        <f>'SAISIE HPA'!J215</f>
        <v>Les revêtements sont en bon état.</v>
      </c>
      <c r="C201" s="378">
        <f>'SAISIE HPA'!K215</f>
        <v>3</v>
      </c>
      <c r="D201" s="379" t="str">
        <f>'SAISIE HPA'!L215</f>
        <v>Très Satisfaisant</v>
      </c>
      <c r="E201" s="380">
        <f>'SAISIE HPA'!M215</f>
        <v>0</v>
      </c>
      <c r="F201" s="394" t="str">
        <f>'SAISIE HPA'!$B$215</f>
        <v>NR</v>
      </c>
      <c r="G201" s="395"/>
      <c r="H201" s="395"/>
    </row>
    <row r="202" spans="1:8" x14ac:dyDescent="0.25">
      <c r="A202" s="376">
        <f>'SAISIE HPA'!I218</f>
        <v>181</v>
      </c>
      <c r="B202" s="377" t="str">
        <f>'SAISIE HPA'!J218</f>
        <v>Les équipements et le mobilier en bon état.</v>
      </c>
      <c r="C202" s="378">
        <f>'SAISIE HPA'!K218</f>
        <v>3</v>
      </c>
      <c r="D202" s="379" t="str">
        <f>'SAISIE HPA'!L218</f>
        <v>Très Satisfaisant</v>
      </c>
      <c r="E202" s="380">
        <f>'SAISIE HPA'!M218</f>
        <v>0</v>
      </c>
      <c r="F202" s="394" t="str">
        <f>'SAISIE HPA'!$B$218</f>
        <v>NR</v>
      </c>
      <c r="G202" s="395"/>
      <c r="H202" s="395"/>
    </row>
    <row r="203" spans="1:8" x14ac:dyDescent="0.25">
      <c r="A203" s="376">
        <f>'SAISIE HPA'!I224</f>
        <v>186</v>
      </c>
      <c r="B203" s="377" t="str">
        <f>'SAISIE HPA'!J224</f>
        <v>Les revêtements sont en bon état.</v>
      </c>
      <c r="C203" s="378">
        <f>'SAISIE HPA'!K224</f>
        <v>3</v>
      </c>
      <c r="D203" s="379" t="str">
        <f>'SAISIE HPA'!L224</f>
        <v>Très Satisfaisant</v>
      </c>
      <c r="E203" s="380">
        <f>'SAISIE HPA'!M224</f>
        <v>0</v>
      </c>
      <c r="F203" s="394" t="str">
        <f>'SAISIE HPA'!$B$224</f>
        <v>NR</v>
      </c>
      <c r="G203" s="395"/>
      <c r="H203" s="395"/>
    </row>
    <row r="204" spans="1:8" x14ac:dyDescent="0.25">
      <c r="A204" s="376">
        <f>'SAISIE HPA'!I232</f>
        <v>192</v>
      </c>
      <c r="B204" s="377" t="str">
        <f>'SAISIE HPA'!J232</f>
        <v>Les revêtements extérieurs du bloc sanitaire sont en bon état.</v>
      </c>
      <c r="C204" s="378">
        <f>'SAISIE HPA'!K232</f>
        <v>3</v>
      </c>
      <c r="D204" s="379" t="str">
        <f>'SAISIE HPA'!L232</f>
        <v>Très Satisfaisant</v>
      </c>
      <c r="E204" s="380">
        <f>'SAISIE HPA'!M232</f>
        <v>0</v>
      </c>
      <c r="F204" s="394" t="str">
        <f>'SAISIE HPA'!$B$232</f>
        <v>R</v>
      </c>
      <c r="G204" s="395"/>
      <c r="H204" s="395"/>
    </row>
    <row r="205" spans="1:8" x14ac:dyDescent="0.25">
      <c r="A205" s="376">
        <f>'SAISIE HPA'!I236</f>
        <v>195</v>
      </c>
      <c r="B205" s="377" t="str">
        <f>'SAISIE HPA'!J236</f>
        <v>Les revêtements muraux, sols et plafonds sont en bon état.</v>
      </c>
      <c r="C205" s="378">
        <f>'SAISIE HPA'!K236</f>
        <v>3</v>
      </c>
      <c r="D205" s="379" t="str">
        <f>'SAISIE HPA'!L236</f>
        <v>Très Satisfaisant</v>
      </c>
      <c r="E205" s="380">
        <f>'SAISIE HPA'!M236</f>
        <v>0</v>
      </c>
      <c r="F205" s="394" t="str">
        <f>'SAISIE HPA'!$B$236</f>
        <v>R</v>
      </c>
      <c r="G205" s="395"/>
      <c r="H205" s="395"/>
    </row>
    <row r="206" spans="1:8" x14ac:dyDescent="0.25">
      <c r="A206" s="376">
        <f>'SAISIE HPA'!I242</f>
        <v>200</v>
      </c>
      <c r="B206" s="377" t="str">
        <f>'SAISIE HPA'!J242</f>
        <v>Les lavabos sont en bon état.</v>
      </c>
      <c r="C206" s="378">
        <f>'SAISIE HPA'!K242</f>
        <v>3</v>
      </c>
      <c r="D206" s="379" t="str">
        <f>'SAISIE HPA'!L242</f>
        <v>Très Satisfaisant</v>
      </c>
      <c r="E206" s="380">
        <f>'SAISIE HPA'!M242</f>
        <v>0</v>
      </c>
      <c r="F206" s="394" t="str">
        <f>'SAISIE HPA'!$B$242</f>
        <v>R</v>
      </c>
      <c r="G206" s="395"/>
      <c r="H206" s="395"/>
    </row>
    <row r="207" spans="1:8" x14ac:dyDescent="0.25">
      <c r="A207" s="376">
        <f>'SAISIE HPA'!I249</f>
        <v>206</v>
      </c>
      <c r="B207" s="377" t="str">
        <f>'SAISIE HPA'!J249</f>
        <v>Les WC sont en bon état.</v>
      </c>
      <c r="C207" s="378">
        <f>'SAISIE HPA'!K249</f>
        <v>3</v>
      </c>
      <c r="D207" s="379" t="str">
        <f>'SAISIE HPA'!L249</f>
        <v>Très Satisfaisant</v>
      </c>
      <c r="E207" s="380">
        <f>'SAISIE HPA'!M249</f>
        <v>0</v>
      </c>
      <c r="F207" s="394" t="str">
        <f>'SAISIE HPA'!$B$249</f>
        <v>R</v>
      </c>
      <c r="G207" s="395"/>
      <c r="H207" s="395"/>
    </row>
    <row r="208" spans="1:8" x14ac:dyDescent="0.25">
      <c r="A208" s="376">
        <f>'SAISIE HPA'!I256</f>
        <v>212</v>
      </c>
      <c r="B208" s="377" t="str">
        <f>'SAISIE HPA'!J256</f>
        <v>Les douches sont en bon état.</v>
      </c>
      <c r="C208" s="378">
        <f>'SAISIE HPA'!K256</f>
        <v>3</v>
      </c>
      <c r="D208" s="379" t="str">
        <f>'SAISIE HPA'!L256</f>
        <v>Très Satisfaisant</v>
      </c>
      <c r="E208" s="380">
        <f>'SAISIE HPA'!M256</f>
        <v>0</v>
      </c>
      <c r="F208" s="394" t="str">
        <f>'SAISIE HPA'!$B$256</f>
        <v>R</v>
      </c>
      <c r="G208" s="395"/>
      <c r="H208" s="395"/>
    </row>
    <row r="209" spans="1:8" x14ac:dyDescent="0.25">
      <c r="A209" s="376">
        <f>'SAISIE HPA'!I265</f>
        <v>219</v>
      </c>
      <c r="B209" s="377" t="str">
        <f>'SAISIE HPA'!J265</f>
        <v>Les revêtements muraux, sols et plafonds sont en bon état.</v>
      </c>
      <c r="C209" s="378">
        <f>'SAISIE HPA'!K265</f>
        <v>3</v>
      </c>
      <c r="D209" s="379" t="str">
        <f>'SAISIE HPA'!L265</f>
        <v>Très Satisfaisant</v>
      </c>
      <c r="E209" s="380">
        <f>'SAISIE HPA'!M265</f>
        <v>0</v>
      </c>
      <c r="F209" s="394" t="str">
        <f>'SAISIE HPA'!$B$265</f>
        <v>R</v>
      </c>
      <c r="G209" s="395"/>
      <c r="H209" s="395"/>
    </row>
    <row r="210" spans="1:8" x14ac:dyDescent="0.25">
      <c r="A210" s="376">
        <f>'SAISIE HPA'!I268</f>
        <v>222</v>
      </c>
      <c r="B210" s="377" t="str">
        <f>'SAISIE HPA'!J268</f>
        <v>Les équipements du bloc sanitaire sont en bon état.</v>
      </c>
      <c r="C210" s="378">
        <f>'SAISIE HPA'!K268</f>
        <v>3</v>
      </c>
      <c r="D210" s="379" t="str">
        <f>'SAISIE HPA'!L268</f>
        <v>Très Satisfaisant</v>
      </c>
      <c r="E210" s="380">
        <f>'SAISIE HPA'!M268</f>
        <v>0</v>
      </c>
      <c r="F210" s="394" t="str">
        <f>'SAISIE HPA'!$B$268</f>
        <v>R</v>
      </c>
      <c r="G210" s="395"/>
      <c r="H210" s="395"/>
    </row>
    <row r="211" spans="1:8" x14ac:dyDescent="0.25">
      <c r="A211" s="376">
        <f>'SAISIE HPA'!I279</f>
        <v>230</v>
      </c>
      <c r="B211" s="377" t="str">
        <f>'SAISIE HPA'!J279</f>
        <v>La déchetterie, ou l'espace dédié aux poubelles, est tenu propre et en bon état</v>
      </c>
      <c r="C211" s="378">
        <f>'SAISIE HPA'!K279</f>
        <v>3</v>
      </c>
      <c r="D211" s="379" t="str">
        <f>'SAISIE HPA'!L279</f>
        <v>OUI</v>
      </c>
      <c r="E211" s="380">
        <f>'SAISIE HPA'!M279</f>
        <v>0</v>
      </c>
      <c r="F211" s="394" t="str">
        <f>'SAISIE HPA'!$B$279</f>
        <v>NR</v>
      </c>
      <c r="G211" s="395"/>
      <c r="H211" s="395"/>
    </row>
    <row r="212" spans="1:8" x14ac:dyDescent="0.25">
      <c r="A212" s="376">
        <f>'SAISIE HPA'!I285</f>
        <v>235</v>
      </c>
      <c r="B212" s="377" t="str">
        <f>'SAISIE HPA'!J285</f>
        <v>Les salles communes sont en bon état.</v>
      </c>
      <c r="C212" s="378">
        <f>'SAISIE HPA'!K285</f>
        <v>3</v>
      </c>
      <c r="D212" s="379" t="str">
        <f>'SAISIE HPA'!L285</f>
        <v>Très Satisfaisant</v>
      </c>
      <c r="E212" s="380">
        <f>'SAISIE HPA'!M285</f>
        <v>0</v>
      </c>
      <c r="F212" s="394" t="str">
        <f>'SAISIE HPA'!$B$285</f>
        <v>R</v>
      </c>
      <c r="G212" s="395"/>
      <c r="H212" s="395"/>
    </row>
    <row r="213" spans="1:8" x14ac:dyDescent="0.25">
      <c r="A213" s="376">
        <f>'SAISIE HPA'!I290</f>
        <v>239</v>
      </c>
      <c r="B213" s="377" t="str">
        <f>'SAISIE HPA'!J290</f>
        <v>Le bassin, les plages et le mobilier de la piscine sont en bon état.</v>
      </c>
      <c r="C213" s="378">
        <f>'SAISIE HPA'!K290</f>
        <v>3</v>
      </c>
      <c r="D213" s="379" t="str">
        <f>'SAISIE HPA'!L290</f>
        <v>Très Satisfaisant</v>
      </c>
      <c r="E213" s="380">
        <f>'SAISIE HPA'!M290</f>
        <v>0</v>
      </c>
      <c r="F213" s="394" t="str">
        <f>'SAISIE HPA'!$B$290</f>
        <v>R</v>
      </c>
      <c r="G213" s="395"/>
      <c r="H213" s="395"/>
    </row>
    <row r="214" spans="1:8" x14ac:dyDescent="0.25">
      <c r="A214" s="376">
        <f>'SAISIE HPA'!I292</f>
        <v>241</v>
      </c>
      <c r="B214" s="377" t="str">
        <f>'SAISIE HPA'!J292</f>
        <v>Les toilettes de la piscine sont en bon état</v>
      </c>
      <c r="C214" s="378">
        <f>'SAISIE HPA'!K292</f>
        <v>3</v>
      </c>
      <c r="D214" s="379" t="str">
        <f>'SAISIE HPA'!L292</f>
        <v>Très Satisfaisant</v>
      </c>
      <c r="E214" s="388">
        <f>'SAISIE HPA'!M292</f>
        <v>0</v>
      </c>
      <c r="F214" s="394" t="str">
        <f>'SAISIE HPA'!$B$292</f>
        <v>R</v>
      </c>
      <c r="G214" s="395"/>
      <c r="H214" s="395"/>
    </row>
    <row r="215" spans="1:8" x14ac:dyDescent="0.25">
      <c r="A215" s="376">
        <f>'SAISIE HPA'!I297</f>
        <v>245</v>
      </c>
      <c r="B215" s="377" t="str">
        <f>'SAISIE HPA'!J297</f>
        <v xml:space="preserve">Les équipements et/ou le matériel de loisirs est en bon état. </v>
      </c>
      <c r="C215" s="378">
        <f>'SAISIE HPA'!K297</f>
        <v>3</v>
      </c>
      <c r="D215" s="379" t="str">
        <f>'SAISIE HPA'!L297</f>
        <v>Très Satisfaisant</v>
      </c>
      <c r="E215" s="380">
        <f>'SAISIE HPA'!M297</f>
        <v>0</v>
      </c>
      <c r="F215" s="394" t="str">
        <f>'SAISIE HPA'!$B$297</f>
        <v>R</v>
      </c>
      <c r="G215" s="395"/>
      <c r="H215" s="395"/>
    </row>
    <row r="216" spans="1:8" ht="31.5" x14ac:dyDescent="0.25">
      <c r="A216" s="376">
        <f>'SAISIE HPA'!I314</f>
        <v>259</v>
      </c>
      <c r="B216" s="377" t="str">
        <f>'SAISIE HPA'!J314</f>
        <v>Si existants, les espaces et/ou les équipements à destination des enfants sont en bon état.</v>
      </c>
      <c r="C216" s="378">
        <f>'SAISIE HPA'!K314</f>
        <v>3</v>
      </c>
      <c r="D216" s="379" t="str">
        <f>'SAISIE HPA'!L314</f>
        <v>Très Satisfaisant</v>
      </c>
      <c r="E216" s="380">
        <f>'SAISIE HPA'!M314</f>
        <v>0</v>
      </c>
      <c r="F216" s="394" t="str">
        <f>'SAISIE HPA'!$B$314</f>
        <v>R</v>
      </c>
      <c r="G216" s="395"/>
      <c r="H216" s="395"/>
    </row>
    <row r="217" spans="1:8" ht="31.5" x14ac:dyDescent="0.25">
      <c r="A217" s="376">
        <f>'SAISIE HPA'!I322</f>
        <v>265</v>
      </c>
      <c r="B217" s="377" t="str">
        <f>'SAISIE HPA'!J322</f>
        <v>Les revêtements muraux, les sols et les plafonds  de la salle de bar - petite restauration sont en bon état.</v>
      </c>
      <c r="C217" s="378">
        <f>'SAISIE HPA'!K322</f>
        <v>3</v>
      </c>
      <c r="D217" s="379" t="str">
        <f>'SAISIE HPA'!L322</f>
        <v>Très Satisfaisant</v>
      </c>
      <c r="E217" s="380">
        <f>'SAISIE HPA'!M322</f>
        <v>0</v>
      </c>
      <c r="F217" s="394" t="str">
        <f>'SAISIE HPA'!$B$322</f>
        <v>R</v>
      </c>
      <c r="G217" s="395"/>
      <c r="H217" s="395"/>
    </row>
    <row r="218" spans="1:8" x14ac:dyDescent="0.25">
      <c r="A218" s="376">
        <f>'SAISIE HPA'!I324</f>
        <v>267</v>
      </c>
      <c r="B218" s="377" t="str">
        <f>'SAISIE HPA'!J324</f>
        <v>Le mobilier de la salle de bar - petite restauration est en bon état.</v>
      </c>
      <c r="C218" s="378">
        <f>'SAISIE HPA'!K324</f>
        <v>3</v>
      </c>
      <c r="D218" s="379" t="str">
        <f>'SAISIE HPA'!L324</f>
        <v>Très Satisfaisant</v>
      </c>
      <c r="E218" s="380">
        <f>'SAISIE HPA'!M324</f>
        <v>0</v>
      </c>
      <c r="F218" s="394" t="str">
        <f>'SAISIE HPA'!$B$324</f>
        <v>R</v>
      </c>
      <c r="G218" s="395"/>
      <c r="H218" s="395"/>
    </row>
    <row r="219" spans="1:8" x14ac:dyDescent="0.25">
      <c r="A219" s="376">
        <f>'SAISIE HPA'!I326</f>
        <v>269</v>
      </c>
      <c r="B219" s="377" t="str">
        <f>'SAISIE HPA'!J326</f>
        <v>Si bar existant, le comptoir et l'arrière du bar sont en bon état.</v>
      </c>
      <c r="C219" s="378">
        <f>'SAISIE HPA'!K326</f>
        <v>3</v>
      </c>
      <c r="D219" s="379" t="str">
        <f>'SAISIE HPA'!L326</f>
        <v>Très Satisfaisant</v>
      </c>
      <c r="E219" s="380">
        <f>'SAISIE HPA'!M326</f>
        <v>0</v>
      </c>
      <c r="F219" s="394" t="str">
        <f>'SAISIE HPA'!$B$326</f>
        <v>R</v>
      </c>
      <c r="G219" s="395"/>
      <c r="H219" s="395"/>
    </row>
    <row r="220" spans="1:8" x14ac:dyDescent="0.25">
      <c r="A220" s="376">
        <f>'SAISIE HPA'!I337</f>
        <v>278</v>
      </c>
      <c r="B220" s="377" t="str">
        <f>'SAISIE HPA'!J337</f>
        <v>La vaisselle est en bon état.</v>
      </c>
      <c r="C220" s="378">
        <f>'SAISIE HPA'!K337</f>
        <v>3</v>
      </c>
      <c r="D220" s="379" t="str">
        <f>'SAISIE HPA'!L337</f>
        <v>Très Satisfaisant</v>
      </c>
      <c r="E220" s="388">
        <f>'SAISIE HPA'!M337</f>
        <v>0</v>
      </c>
      <c r="F220" s="394" t="str">
        <f>'SAISIE HPA'!$B$337</f>
        <v>R</v>
      </c>
      <c r="G220" s="395"/>
      <c r="H220" s="395"/>
    </row>
    <row r="221" spans="1:8" x14ac:dyDescent="0.25">
      <c r="A221" s="376">
        <f>'SAISIE HPA'!I347</f>
        <v>287</v>
      </c>
      <c r="B221" s="377" t="str">
        <f>'SAISIE HPA'!J347</f>
        <v>Les toilettes du bar/petite restauration sont en bon état</v>
      </c>
      <c r="C221" s="378">
        <f>'SAISIE HPA'!K347</f>
        <v>3</v>
      </c>
      <c r="D221" s="379" t="str">
        <f>'SAISIE HPA'!L347</f>
        <v>Très Satisfaisant</v>
      </c>
      <c r="E221" s="388">
        <f>'SAISIE HPA'!M347</f>
        <v>0</v>
      </c>
      <c r="F221" s="394" t="str">
        <f>'SAISIE HPA'!$B$347</f>
        <v>R</v>
      </c>
      <c r="G221" s="395"/>
      <c r="H221" s="395"/>
    </row>
    <row r="222" spans="1:8" ht="31.5" x14ac:dyDescent="0.25">
      <c r="A222" s="376">
        <f>'SAISIE HPA'!I375</f>
        <v>308</v>
      </c>
      <c r="B222" s="384" t="str">
        <f>'SAISIE HPA'!J375</f>
        <v>Les revêtements muraux, les sols, les plafonds, les portes et les fenêtres de la salle de restaurant sont en bon état.</v>
      </c>
      <c r="C222" s="378">
        <f>'SAISIE HPA'!K375</f>
        <v>3</v>
      </c>
      <c r="D222" s="379" t="str">
        <f>'SAISIE HPA'!L375</f>
        <v>Très Satisfaisant</v>
      </c>
      <c r="E222" s="382">
        <f>'SAISIE HPA'!M375</f>
        <v>0</v>
      </c>
      <c r="F222" s="394" t="str">
        <f>'SAISIE HPA'!$B$375</f>
        <v>R</v>
      </c>
      <c r="G222" s="395"/>
      <c r="H222" s="395"/>
    </row>
    <row r="223" spans="1:8" x14ac:dyDescent="0.25">
      <c r="A223" s="376">
        <f>'SAISIE HPA'!I377</f>
        <v>310</v>
      </c>
      <c r="B223" s="377" t="str">
        <f>'SAISIE HPA'!J377</f>
        <v>Le mobilier de la salle de restaurant et la mise en place de la table sont en bon état.</v>
      </c>
      <c r="C223" s="378">
        <f>'SAISIE HPA'!K377</f>
        <v>3</v>
      </c>
      <c r="D223" s="379" t="str">
        <f>'SAISIE HPA'!L377</f>
        <v>Très Satisfaisant</v>
      </c>
      <c r="E223" s="382">
        <f>'SAISIE HPA'!M377</f>
        <v>0</v>
      </c>
      <c r="F223" s="394" t="str">
        <f>'SAISIE HPA'!$B$377</f>
        <v>R</v>
      </c>
      <c r="G223" s="395"/>
      <c r="H223" s="395"/>
    </row>
    <row r="224" spans="1:8" x14ac:dyDescent="0.25">
      <c r="A224" s="376">
        <f>'SAISIE HPA'!I385</f>
        <v>316</v>
      </c>
      <c r="B224" s="377" t="str">
        <f>'SAISIE HPA'!J385</f>
        <v>Les toilettes du bar/restaurant sont en bon état</v>
      </c>
      <c r="C224" s="378">
        <f>'SAISIE HPA'!K385</f>
        <v>3</v>
      </c>
      <c r="D224" s="379" t="str">
        <f>'SAISIE HPA'!L385</f>
        <v>Très Satisfaisant</v>
      </c>
      <c r="E224" s="388">
        <f>'SAISIE HPA'!M385</f>
        <v>0</v>
      </c>
      <c r="F224" s="394" t="str">
        <f>'SAISIE HPA'!$B$385</f>
        <v>R</v>
      </c>
      <c r="G224" s="395"/>
      <c r="H224" s="395"/>
    </row>
    <row r="225" spans="1:8" x14ac:dyDescent="0.25">
      <c r="A225" s="376">
        <f>'SAISIE HPA'!I390</f>
        <v>319</v>
      </c>
      <c r="B225" s="377" t="str">
        <f>'SAISIE HPA'!J390</f>
        <v>Les revêtements muraux, les sols et les plafonds sont en bon état.</v>
      </c>
      <c r="C225" s="376">
        <f>'SAISIE HPA'!K390</f>
        <v>3</v>
      </c>
      <c r="D225" s="379" t="str">
        <f>'SAISIE HPA'!L390</f>
        <v>Très Satisfaisant</v>
      </c>
      <c r="E225" s="382" t="str">
        <f>'SAISIE HPA'!M390</f>
        <v/>
      </c>
      <c r="F225" s="394" t="str">
        <f>'SAISIE HPA'!$B$390</f>
        <v>R</v>
      </c>
      <c r="G225" s="395"/>
      <c r="H225" s="395"/>
    </row>
    <row r="226" spans="1:8" ht="30" customHeight="1" x14ac:dyDescent="0.25">
      <c r="A226" s="395"/>
      <c r="B226" s="399" t="s">
        <v>558</v>
      </c>
      <c r="C226" s="393" t="s">
        <v>2</v>
      </c>
      <c r="D226" s="393" t="s">
        <v>3</v>
      </c>
      <c r="E226" s="404" t="s">
        <v>793</v>
      </c>
      <c r="F226" s="363" t="s">
        <v>794</v>
      </c>
      <c r="G226" s="364" t="s">
        <v>795</v>
      </c>
      <c r="H226" s="364" t="s">
        <v>796</v>
      </c>
    </row>
    <row r="227" spans="1:8" x14ac:dyDescent="0.25">
      <c r="A227" s="376">
        <f>'SAISIE HPA'!I72</f>
        <v>59</v>
      </c>
      <c r="B227" s="377" t="str">
        <f>'SAISIE HPA'!J72</f>
        <v>Le camping dispose d'un parking temporaire pour les formalités d'arrivée</v>
      </c>
      <c r="C227" s="378">
        <f>'SAISIE HPA'!K72</f>
        <v>3</v>
      </c>
      <c r="D227" s="379" t="str">
        <f>'SAISIE HPA'!L72</f>
        <v>OUI</v>
      </c>
      <c r="E227" s="388">
        <f>'SAISIE HPA'!M72</f>
        <v>0</v>
      </c>
      <c r="F227" s="394" t="str">
        <f>'SAISIE HPA'!B72</f>
        <v>NR</v>
      </c>
      <c r="G227" s="395"/>
      <c r="H227" s="395"/>
    </row>
    <row r="228" spans="1:8" x14ac:dyDescent="0.25">
      <c r="A228" s="376">
        <f>'SAISIE HPA'!I73</f>
        <v>60</v>
      </c>
      <c r="B228" s="377" t="str">
        <f>'SAISIE HPA'!J73</f>
        <v>Le camping dispose d'un parking de nuit.</v>
      </c>
      <c r="C228" s="378">
        <f>'SAISIE HPA'!K73</f>
        <v>3</v>
      </c>
      <c r="D228" s="379" t="str">
        <f>'SAISIE HPA'!L73</f>
        <v>OUI</v>
      </c>
      <c r="E228" s="388">
        <f>'SAISIE HPA'!M73</f>
        <v>0</v>
      </c>
      <c r="F228" s="394" t="str">
        <f>'SAISIE HPA'!B73</f>
        <v>NR</v>
      </c>
      <c r="G228" s="395"/>
      <c r="H228" s="395"/>
    </row>
    <row r="229" spans="1:8" ht="31.5" x14ac:dyDescent="0.25">
      <c r="A229" s="376">
        <f>'SAISIE HPA'!I76</f>
        <v>63</v>
      </c>
      <c r="B229" s="377" t="str">
        <f>'SAISIE HPA'!J76</f>
        <v>Le camping dispose au moins d'une solution de stationnement pour les moyens de locomotion alternatifs à la voiture.</v>
      </c>
      <c r="C229" s="378">
        <f>'SAISIE HPA'!K76</f>
        <v>1</v>
      </c>
      <c r="D229" s="379" t="str">
        <f>'SAISIE HPA'!L76</f>
        <v>OUI</v>
      </c>
      <c r="E229" s="388">
        <f>'SAISIE HPA'!M76</f>
        <v>0</v>
      </c>
      <c r="F229" s="394" t="str">
        <f>'SAISIE HPA'!$B$76</f>
        <v>NR</v>
      </c>
      <c r="G229" s="395"/>
      <c r="H229" s="395"/>
    </row>
    <row r="230" spans="1:8" ht="31.5" x14ac:dyDescent="0.25">
      <c r="A230" s="376">
        <f>'SAISIE HPA'!I82</f>
        <v>68</v>
      </c>
      <c r="B230" s="377" t="str">
        <f>'SAISIE HPA'!J82</f>
        <v>Les extérieurs sont dotés d'une poubelle et d'un cendrier. Ils sont vidés régulièrement.</v>
      </c>
      <c r="C230" s="378">
        <f>'SAISIE HPA'!K82</f>
        <v>1</v>
      </c>
      <c r="D230" s="379" t="str">
        <f>'SAISIE HPA'!L82</f>
        <v>OUI</v>
      </c>
      <c r="E230" s="388">
        <f>'SAISIE HPA'!M82</f>
        <v>0</v>
      </c>
      <c r="F230" s="394" t="str">
        <f>'SAISIE HPA'!$B$82</f>
        <v>NR</v>
      </c>
      <c r="G230" s="395"/>
      <c r="H230" s="395"/>
    </row>
    <row r="231" spans="1:8" x14ac:dyDescent="0.25">
      <c r="A231" s="376">
        <f>'SAISIE HPA'!I103</f>
        <v>84</v>
      </c>
      <c r="B231" s="377" t="str">
        <f>'SAISIE HPA'!J103</f>
        <v>L'ambiance du bâtiment d'accueil est confortable.</v>
      </c>
      <c r="C231" s="378">
        <f>'SAISIE HPA'!K103</f>
        <v>3</v>
      </c>
      <c r="D231" s="379" t="str">
        <f>'SAISIE HPA'!L103</f>
        <v>OUI</v>
      </c>
      <c r="E231" s="380">
        <f>'SAISIE HPA'!M103</f>
        <v>0</v>
      </c>
      <c r="F231" s="394" t="str">
        <f>'SAISIE HPA'!B103</f>
        <v>NR</v>
      </c>
      <c r="G231" s="395"/>
      <c r="H231" s="395"/>
    </row>
    <row r="232" spans="1:8" x14ac:dyDescent="0.25">
      <c r="A232" s="376">
        <f>'SAISIE HPA'!I104</f>
        <v>85</v>
      </c>
      <c r="B232" s="377" t="str">
        <f>'SAISIE HPA'!J104</f>
        <v>Le bâtiment d'accueil est spacieux.</v>
      </c>
      <c r="C232" s="378">
        <f>'SAISIE HPA'!K104</f>
        <v>3</v>
      </c>
      <c r="D232" s="379" t="str">
        <f>'SAISIE HPA'!L104</f>
        <v>OUI</v>
      </c>
      <c r="E232" s="380">
        <f>'SAISIE HPA'!M104</f>
        <v>0</v>
      </c>
      <c r="F232" s="394" t="str">
        <f>'SAISIE HPA'!B104</f>
        <v>NR</v>
      </c>
      <c r="G232" s="395"/>
      <c r="H232" s="395"/>
    </row>
    <row r="233" spans="1:8" x14ac:dyDescent="0.25">
      <c r="A233" s="376">
        <f>'SAISIE HPA'!I105</f>
        <v>86</v>
      </c>
      <c r="B233" s="377" t="str">
        <f>'SAISIE HPA'!J105</f>
        <v>La décoration et l'ameublement sont harmonieux.</v>
      </c>
      <c r="C233" s="378">
        <f>'SAISIE HPA'!K105</f>
        <v>3</v>
      </c>
      <c r="D233" s="379" t="str">
        <f>'SAISIE HPA'!L105</f>
        <v>OUI</v>
      </c>
      <c r="E233" s="380">
        <f>'SAISIE HPA'!M105</f>
        <v>0</v>
      </c>
      <c r="F233" s="394" t="str">
        <f>'SAISIE HPA'!B105</f>
        <v>NR</v>
      </c>
      <c r="G233" s="395"/>
      <c r="H233" s="395"/>
    </row>
    <row r="234" spans="1:8" ht="31.5" x14ac:dyDescent="0.25">
      <c r="A234" s="376">
        <f>'SAISIE HPA'!I144</f>
        <v>118</v>
      </c>
      <c r="B234" s="377" t="str">
        <f>'SAISIE HPA'!J144</f>
        <v>Les emplacements sont suffisamment espacés les uns des autres. Les emplacements sont correctement délimités par de la végétation.</v>
      </c>
      <c r="C234" s="378">
        <f>'SAISIE HPA'!K144</f>
        <v>3</v>
      </c>
      <c r="D234" s="379" t="str">
        <f>'SAISIE HPA'!L144</f>
        <v>OUI</v>
      </c>
      <c r="E234" s="380">
        <f>'SAISIE HPA'!M144</f>
        <v>0</v>
      </c>
      <c r="F234" s="394" t="str">
        <f>'SAISIE HPA'!$B$144</f>
        <v>NR</v>
      </c>
      <c r="G234" s="395"/>
      <c r="H234" s="395"/>
    </row>
    <row r="235" spans="1:8" x14ac:dyDescent="0.25">
      <c r="A235" s="376">
        <f>'SAISIE HPA'!I146</f>
        <v>120</v>
      </c>
      <c r="B235" s="377" t="str">
        <f>'SAISIE HPA'!J146</f>
        <v>Les emplacements sont situés à moins de 50m d'un point d'eau.</v>
      </c>
      <c r="C235" s="378">
        <f>'SAISIE HPA'!K146</f>
        <v>3</v>
      </c>
      <c r="D235" s="379" t="str">
        <f>'SAISIE HPA'!L146</f>
        <v>OUI</v>
      </c>
      <c r="E235" s="380">
        <f>'SAISIE HPA'!M146</f>
        <v>0</v>
      </c>
      <c r="F235" s="394" t="str">
        <f>'SAISIE HPA'!B146</f>
        <v>NR</v>
      </c>
      <c r="G235" s="395"/>
      <c r="H235" s="395"/>
    </row>
    <row r="236" spans="1:8" ht="31.5" x14ac:dyDescent="0.25">
      <c r="A236" s="376">
        <f>'SAISIE HPA'!I147</f>
        <v>121</v>
      </c>
      <c r="B236" s="377" t="str">
        <f>'SAISIE HPA'!J147</f>
        <v>Les bornes électriques sont faciles d'accès et bien intégrées aux emplacements. Les bornes électriques fonctionnent bien.</v>
      </c>
      <c r="C236" s="378">
        <f>'SAISIE HPA'!K147</f>
        <v>3</v>
      </c>
      <c r="D236" s="379" t="str">
        <f>'SAISIE HPA'!L147</f>
        <v>OUI</v>
      </c>
      <c r="E236" s="380">
        <f>'SAISIE HPA'!M147</f>
        <v>0</v>
      </c>
      <c r="F236" s="394" t="str">
        <f>'SAISIE HPA'!B147</f>
        <v>NR</v>
      </c>
      <c r="G236" s="395"/>
      <c r="H236" s="395"/>
    </row>
    <row r="237" spans="1:8" x14ac:dyDescent="0.25">
      <c r="A237" s="376">
        <f>'SAISIE HPA'!I150</f>
        <v>123</v>
      </c>
      <c r="B237" s="377" t="str">
        <f>'SAISIE HPA'!J150</f>
        <v xml:space="preserve">L'emplacement est bien plat </v>
      </c>
      <c r="C237" s="378">
        <f>'SAISIE HPA'!K150</f>
        <v>3</v>
      </c>
      <c r="D237" s="379" t="str">
        <f>'SAISIE HPA'!L150</f>
        <v>OUI</v>
      </c>
      <c r="E237" s="380">
        <f>'SAISIE HPA'!M150</f>
        <v>0</v>
      </c>
      <c r="F237" s="394" t="str">
        <f>'SAISIE HPA'!B150</f>
        <v>NR</v>
      </c>
      <c r="G237" s="395"/>
      <c r="H237" s="395"/>
    </row>
    <row r="238" spans="1:8" x14ac:dyDescent="0.25">
      <c r="A238" s="376">
        <f>'SAISIE HPA'!I151</f>
        <v>124</v>
      </c>
      <c r="B238" s="377" t="str">
        <f>'SAISIE HPA'!J151</f>
        <v>L'emplacements préserve le confort du client.</v>
      </c>
      <c r="C238" s="378">
        <f>'SAISIE HPA'!K151</f>
        <v>3</v>
      </c>
      <c r="D238" s="379" t="str">
        <f>'SAISIE HPA'!L151</f>
        <v>OUI</v>
      </c>
      <c r="E238" s="380">
        <f>'SAISIE HPA'!M151</f>
        <v>0</v>
      </c>
      <c r="F238" s="394" t="str">
        <f>'SAISIE HPA'!B151</f>
        <v>NR</v>
      </c>
      <c r="G238" s="395"/>
      <c r="H238" s="395"/>
    </row>
    <row r="239" spans="1:8" x14ac:dyDescent="0.25">
      <c r="A239" s="376">
        <f>'SAISIE HPA'!I159</f>
        <v>130</v>
      </c>
      <c r="B239" s="377" t="str">
        <f>'SAISIE HPA'!J159</f>
        <v>La décoration et l'ameublement du locatif sont harmonieux.</v>
      </c>
      <c r="C239" s="378">
        <f>'SAISIE HPA'!K159</f>
        <v>3</v>
      </c>
      <c r="D239" s="379" t="str">
        <f>'SAISIE HPA'!L159</f>
        <v>OUI</v>
      </c>
      <c r="E239" s="380">
        <f>'SAISIE HPA'!M159</f>
        <v>0</v>
      </c>
      <c r="F239" s="394" t="str">
        <f>'SAISIE HPA'!B159</f>
        <v>NR</v>
      </c>
      <c r="G239" s="395"/>
      <c r="H239" s="395"/>
    </row>
    <row r="240" spans="1:8" x14ac:dyDescent="0.25">
      <c r="A240" s="376">
        <f>'SAISIE HPA'!I160</f>
        <v>131</v>
      </c>
      <c r="B240" s="377" t="str">
        <f>'SAISIE HPA'!J160</f>
        <v>Le locatif est bien agencé et fonctionnel.</v>
      </c>
      <c r="C240" s="378">
        <f>'SAISIE HPA'!K160</f>
        <v>3</v>
      </c>
      <c r="D240" s="379" t="str">
        <f>'SAISIE HPA'!L160</f>
        <v>OUI</v>
      </c>
      <c r="E240" s="380">
        <f>'SAISIE HPA'!M160</f>
        <v>0</v>
      </c>
      <c r="F240" s="394" t="str">
        <f>'SAISIE HPA'!B160</f>
        <v>NR</v>
      </c>
      <c r="G240" s="395"/>
      <c r="H240" s="395"/>
    </row>
    <row r="241" spans="1:8" x14ac:dyDescent="0.25">
      <c r="A241" s="376">
        <f>'SAISIE HPA'!I161</f>
        <v>132</v>
      </c>
      <c r="B241" s="377" t="str">
        <f>'SAISIE HPA'!J161</f>
        <v>Le locatif bénéficie d'une isolation phonique efficace.</v>
      </c>
      <c r="C241" s="378">
        <f>'SAISIE HPA'!K161</f>
        <v>3</v>
      </c>
      <c r="D241" s="379" t="str">
        <f>'SAISIE HPA'!L161</f>
        <v>OUI</v>
      </c>
      <c r="E241" s="380">
        <f>'SAISIE HPA'!M161</f>
        <v>0</v>
      </c>
      <c r="F241" s="394" t="str">
        <f>'SAISIE HPA'!B161</f>
        <v>R</v>
      </c>
      <c r="G241" s="395"/>
      <c r="H241" s="395"/>
    </row>
    <row r="242" spans="1:8" x14ac:dyDescent="0.25">
      <c r="A242" s="376">
        <f>'SAISIE HPA'!I162</f>
        <v>133</v>
      </c>
      <c r="B242" s="377" t="str">
        <f>'SAISIE HPA'!J162</f>
        <v>Le locatif n'a pas d'odeurs désagréables.</v>
      </c>
      <c r="C242" s="378">
        <f>'SAISIE HPA'!K162</f>
        <v>3</v>
      </c>
      <c r="D242" s="379" t="str">
        <f>'SAISIE HPA'!L162</f>
        <v>OUI</v>
      </c>
      <c r="E242" s="380">
        <f>'SAISIE HPA'!M162</f>
        <v>0</v>
      </c>
      <c r="F242" s="394" t="str">
        <f>'SAISIE HPA'!B162</f>
        <v>NR</v>
      </c>
      <c r="G242" s="395"/>
      <c r="H242" s="395"/>
    </row>
    <row r="243" spans="1:8" x14ac:dyDescent="0.25">
      <c r="A243" s="376">
        <f>'SAISIE HPA'!I163</f>
        <v>134</v>
      </c>
      <c r="B243" s="377" t="str">
        <f>'SAISIE HPA'!J163</f>
        <v>L'éclairage général du locatif est satisfaisant.</v>
      </c>
      <c r="C243" s="378">
        <f>'SAISIE HPA'!K163</f>
        <v>3</v>
      </c>
      <c r="D243" s="379" t="str">
        <f>'SAISIE HPA'!L163</f>
        <v>OUI</v>
      </c>
      <c r="E243" s="380">
        <f>'SAISIE HPA'!M163</f>
        <v>0</v>
      </c>
      <c r="F243" s="394" t="str">
        <f>'SAISIE HPA'!B163</f>
        <v>NR</v>
      </c>
      <c r="G243" s="395"/>
      <c r="H243" s="395"/>
    </row>
    <row r="244" spans="1:8" x14ac:dyDescent="0.25">
      <c r="A244" s="376">
        <f>'SAISIE HPA'!I170</f>
        <v>141</v>
      </c>
      <c r="B244" s="377" t="str">
        <f>'SAISIE HPA'!J170</f>
        <v>L'occultation est efficace.</v>
      </c>
      <c r="C244" s="378">
        <f>'SAISIE HPA'!K170</f>
        <v>3</v>
      </c>
      <c r="D244" s="379" t="str">
        <f>'SAISIE HPA'!L170</f>
        <v>OUI</v>
      </c>
      <c r="E244" s="380">
        <f>'SAISIE HPA'!M170</f>
        <v>0</v>
      </c>
      <c r="F244" s="394" t="str">
        <f>'SAISIE HPA'!$B$170</f>
        <v>NR</v>
      </c>
      <c r="G244" s="395"/>
      <c r="H244" s="395"/>
    </row>
    <row r="245" spans="1:8" x14ac:dyDescent="0.25">
      <c r="A245" s="376">
        <f>'SAISIE HPA'!I172</f>
        <v>142</v>
      </c>
      <c r="B245" s="377" t="str">
        <f>'SAISIE HPA'!J172</f>
        <v>Le matelas est confortable. Il est doté d'une alèse housse.</v>
      </c>
      <c r="C245" s="378">
        <f>'SAISIE HPA'!K172</f>
        <v>9</v>
      </c>
      <c r="D245" s="379" t="str">
        <f>'SAISIE HPA'!L172</f>
        <v>Très Satisfaisant</v>
      </c>
      <c r="E245" s="380">
        <f>'SAISIE HPA'!M172</f>
        <v>0</v>
      </c>
      <c r="F245" s="394" t="str">
        <f>'SAISIE HPA'!$B$172</f>
        <v>NR</v>
      </c>
      <c r="G245" s="395"/>
      <c r="H245" s="395"/>
    </row>
    <row r="246" spans="1:8" x14ac:dyDescent="0.25">
      <c r="A246" s="376">
        <f>'SAISIE HPA'!I176</f>
        <v>145</v>
      </c>
      <c r="B246" s="377" t="str">
        <f>'SAISIE HPA'!J176</f>
        <v>La literie principale du locatif est équipée d'une table de chevet.</v>
      </c>
      <c r="C246" s="378">
        <f>'SAISIE HPA'!K176</f>
        <v>1</v>
      </c>
      <c r="D246" s="379" t="str">
        <f>'SAISIE HPA'!L176</f>
        <v>OUI</v>
      </c>
      <c r="E246" s="380">
        <f>'SAISIE HPA'!M176</f>
        <v>0</v>
      </c>
      <c r="F246" s="394" t="str">
        <f>'SAISIE HPA'!B176</f>
        <v>NR</v>
      </c>
      <c r="G246" s="395"/>
      <c r="H246" s="395"/>
    </row>
    <row r="247" spans="1:8" ht="31.5" x14ac:dyDescent="0.25">
      <c r="A247" s="376">
        <f>'SAISIE HPA'!I177</f>
        <v>146</v>
      </c>
      <c r="B247" s="377" t="str">
        <f>'SAISIE HPA'!J177</f>
        <v>Il y a une armoire ou une penderie pour suspendre et ranger ses vêtements. La taille de l'armoire est adaptée à une clientèle de long séjour.</v>
      </c>
      <c r="C247" s="378">
        <f>'SAISIE HPA'!K177</f>
        <v>3</v>
      </c>
      <c r="D247" s="379" t="str">
        <f>'SAISIE HPA'!L177</f>
        <v>OUI</v>
      </c>
      <c r="E247" s="380">
        <f>'SAISIE HPA'!M177</f>
        <v>0</v>
      </c>
      <c r="F247" s="394" t="str">
        <f>'SAISIE HPA'!B177</f>
        <v>NR</v>
      </c>
      <c r="G247" s="395"/>
      <c r="H247" s="395"/>
    </row>
    <row r="248" spans="1:8" x14ac:dyDescent="0.25">
      <c r="A248" s="376">
        <f>'SAISIE HPA'!I183</f>
        <v>151</v>
      </c>
      <c r="B248" s="377" t="str">
        <f>'SAISIE HPA'!J183</f>
        <v>Au moins un équipement de confort est présent dans le locatif.</v>
      </c>
      <c r="C248" s="378">
        <f>'SAISIE HPA'!K183</f>
        <v>1</v>
      </c>
      <c r="D248" s="379" t="str">
        <f>'SAISIE HPA'!L183</f>
        <v>OUI</v>
      </c>
      <c r="E248" s="380">
        <f>'SAISIE HPA'!M183</f>
        <v>0</v>
      </c>
      <c r="F248" s="394" t="str">
        <f>'SAISIE HPA'!B183</f>
        <v>NR</v>
      </c>
      <c r="G248" s="395"/>
      <c r="H248" s="395"/>
    </row>
    <row r="249" spans="1:8" x14ac:dyDescent="0.25">
      <c r="A249" s="376">
        <f>'SAISIE HPA'!I184</f>
        <v>152</v>
      </c>
      <c r="B249" s="377" t="str">
        <f>'SAISIE HPA'!J184</f>
        <v>Un accès internet gratuit est proposé dans le locatif.</v>
      </c>
      <c r="C249" s="378">
        <f>'SAISIE HPA'!K184</f>
        <v>1</v>
      </c>
      <c r="D249" s="379" t="str">
        <f>'SAISIE HPA'!L184</f>
        <v>OUI</v>
      </c>
      <c r="E249" s="380">
        <f>'SAISIE HPA'!M184</f>
        <v>0</v>
      </c>
      <c r="F249" s="394" t="str">
        <f>'SAISIE HPA'!B184</f>
        <v>R</v>
      </c>
      <c r="G249" s="395"/>
      <c r="H249" s="395"/>
    </row>
    <row r="250" spans="1:8" ht="31.5" x14ac:dyDescent="0.25">
      <c r="A250" s="376">
        <f>'SAISIE HPA'!I185</f>
        <v>153</v>
      </c>
      <c r="B250" s="377" t="str">
        <f>'SAISIE HPA'!J185</f>
        <v>L'ensemble des équipements  sont faciles d'utilisation et en bon état de fonctionnement.</v>
      </c>
      <c r="C250" s="378">
        <f>'SAISIE HPA'!K185</f>
        <v>3</v>
      </c>
      <c r="D250" s="379" t="str">
        <f>'SAISIE HPA'!L185</f>
        <v>Très Satisfaisant</v>
      </c>
      <c r="E250" s="380">
        <f>'SAISIE HPA'!M185</f>
        <v>0</v>
      </c>
      <c r="F250" s="394" t="str">
        <f>'SAISIE HPA'!B185</f>
        <v>R</v>
      </c>
      <c r="G250" s="395"/>
      <c r="H250" s="395"/>
    </row>
    <row r="251" spans="1:8" ht="31.5" x14ac:dyDescent="0.25">
      <c r="A251" s="376">
        <f>'SAISIE HPA'!I194</f>
        <v>160</v>
      </c>
      <c r="B251" s="377" t="str">
        <f>'SAISIE HPA'!J194</f>
        <v xml:space="preserve">Les sanitaires comportent au minimum : douche, lavabo avec robinet mélangeur, miroir, poubelle avec couvercle, patères, tablette ou chaise. </v>
      </c>
      <c r="C251" s="378">
        <f>'SAISIE HPA'!K194</f>
        <v>3</v>
      </c>
      <c r="D251" s="379" t="str">
        <f>'SAISIE HPA'!L194</f>
        <v>OUI</v>
      </c>
      <c r="E251" s="380">
        <f>'SAISIE HPA'!M194</f>
        <v>0</v>
      </c>
      <c r="F251" s="394" t="str">
        <f>'SAISIE HPA'!B194</f>
        <v>R</v>
      </c>
      <c r="G251" s="395"/>
      <c r="H251" s="395"/>
    </row>
    <row r="252" spans="1:8" x14ac:dyDescent="0.25">
      <c r="A252" s="376">
        <f>'SAISIE HPA'!I195</f>
        <v>161</v>
      </c>
      <c r="B252" s="377" t="str">
        <f>'SAISIE HPA'!J195</f>
        <v xml:space="preserve">L'arrivée d'eau chaude est rapide. </v>
      </c>
      <c r="C252" s="378">
        <f>'SAISIE HPA'!K195</f>
        <v>3</v>
      </c>
      <c r="D252" s="379" t="str">
        <f>'SAISIE HPA'!L195</f>
        <v>OUI</v>
      </c>
      <c r="E252" s="380">
        <f>'SAISIE HPA'!M195</f>
        <v>0</v>
      </c>
      <c r="F252" s="394" t="str">
        <f>'SAISIE HPA'!B195</f>
        <v>NR</v>
      </c>
      <c r="G252" s="395"/>
      <c r="H252" s="395"/>
    </row>
    <row r="253" spans="1:8" x14ac:dyDescent="0.25">
      <c r="A253" s="376">
        <f>'SAISIE HPA'!I196</f>
        <v>162</v>
      </c>
      <c r="B253" s="377" t="str">
        <f>'SAISIE HPA'!J196</f>
        <v>Le système de ventilation est efficace.</v>
      </c>
      <c r="C253" s="378">
        <f>'SAISIE HPA'!K196</f>
        <v>3</v>
      </c>
      <c r="D253" s="379" t="str">
        <f>'SAISIE HPA'!L196</f>
        <v>OUI</v>
      </c>
      <c r="E253" s="380">
        <f>'SAISIE HPA'!M196</f>
        <v>0</v>
      </c>
      <c r="F253" s="394" t="str">
        <f>'SAISIE HPA'!B196</f>
        <v>NR</v>
      </c>
      <c r="G253" s="395"/>
      <c r="H253" s="395"/>
    </row>
    <row r="254" spans="1:8" x14ac:dyDescent="0.25">
      <c r="A254" s="376">
        <f>'SAISIE HPA'!I197</f>
        <v>163</v>
      </c>
      <c r="B254" s="377" t="str">
        <f>'SAISIE HPA'!J197</f>
        <v>La salle de bains dispose d'une solution de rangement.</v>
      </c>
      <c r="C254" s="378">
        <f>'SAISIE HPA'!K197</f>
        <v>1</v>
      </c>
      <c r="D254" s="379" t="str">
        <f>'SAISIE HPA'!L197</f>
        <v>OUI</v>
      </c>
      <c r="E254" s="380">
        <f>'SAISIE HPA'!M197</f>
        <v>0</v>
      </c>
      <c r="F254" s="394" t="str">
        <f>'SAISIE HPA'!B197</f>
        <v>NR</v>
      </c>
      <c r="G254" s="395"/>
      <c r="H254" s="395"/>
    </row>
    <row r="255" spans="1:8" x14ac:dyDescent="0.25">
      <c r="A255" s="376">
        <f>'SAISIE HPA'!I198</f>
        <v>164</v>
      </c>
      <c r="B255" s="377" t="str">
        <f>'SAISIE HPA'!J198</f>
        <v>Les WC sont dotés d'un balayette et de papier hygiénique en quantité suffisante.</v>
      </c>
      <c r="C255" s="378">
        <f>'SAISIE HPA'!K198</f>
        <v>1</v>
      </c>
      <c r="D255" s="379" t="str">
        <f>'SAISIE HPA'!L198</f>
        <v>OUI</v>
      </c>
      <c r="E255" s="380">
        <f>'SAISIE HPA'!M198</f>
        <v>0</v>
      </c>
      <c r="F255" s="394" t="str">
        <f>'SAISIE HPA'!B198</f>
        <v>NR</v>
      </c>
      <c r="G255" s="395"/>
      <c r="H255" s="395"/>
    </row>
    <row r="256" spans="1:8" x14ac:dyDescent="0.25">
      <c r="A256" s="376">
        <f>'SAISIE HPA'!I199</f>
        <v>165</v>
      </c>
      <c r="B256" s="377" t="str">
        <f>'SAISIE HPA'!J199</f>
        <v>Au moins un équipement de confort est présent dans les sanitaires.</v>
      </c>
      <c r="C256" s="378">
        <f>'SAISIE HPA'!K199</f>
        <v>1</v>
      </c>
      <c r="D256" s="379" t="str">
        <f>'SAISIE HPA'!L199</f>
        <v>OUI</v>
      </c>
      <c r="E256" s="380">
        <f>'SAISIE HPA'!M199</f>
        <v>0</v>
      </c>
      <c r="F256" s="394" t="str">
        <f>'SAISIE HPA'!B199</f>
        <v>R</v>
      </c>
      <c r="G256" s="395"/>
      <c r="H256" s="395"/>
    </row>
    <row r="257" spans="1:8" x14ac:dyDescent="0.25">
      <c r="A257" s="376">
        <f>'SAISIE HPA'!I202</f>
        <v>168</v>
      </c>
      <c r="B257" s="377" t="str">
        <f>'SAISIE HPA'!J202</f>
        <v>Les équipements des sanitaires fonctionnent bien.</v>
      </c>
      <c r="C257" s="378">
        <f>'SAISIE HPA'!K202</f>
        <v>3</v>
      </c>
      <c r="D257" s="379" t="str">
        <f>'SAISIE HPA'!L202</f>
        <v>OUI</v>
      </c>
      <c r="E257" s="380">
        <f>'SAISIE HPA'!M202</f>
        <v>0</v>
      </c>
      <c r="F257" s="394" t="str">
        <f>'SAISIE HPA'!$B$202</f>
        <v>R</v>
      </c>
      <c r="G257" s="395"/>
      <c r="H257" s="395"/>
    </row>
    <row r="258" spans="1:8" x14ac:dyDescent="0.25">
      <c r="A258" s="376">
        <f>'SAISIE HPA'!I209</f>
        <v>173</v>
      </c>
      <c r="B258" s="377" t="str">
        <f>'SAISIE HPA'!J209</f>
        <v>Les équipements de l'aire de service fonctionnent correctement.</v>
      </c>
      <c r="C258" s="378">
        <f>'SAISIE HPA'!K209</f>
        <v>3</v>
      </c>
      <c r="D258" s="379" t="str">
        <f>'SAISIE HPA'!L209</f>
        <v>OUI</v>
      </c>
      <c r="E258" s="380">
        <f>'SAISIE HPA'!M209</f>
        <v>0</v>
      </c>
      <c r="F258" s="394" t="str">
        <f>'SAISIE HPA'!$B$209</f>
        <v>R</v>
      </c>
      <c r="G258" s="395"/>
      <c r="H258" s="395"/>
    </row>
    <row r="259" spans="1:8" ht="31.5" x14ac:dyDescent="0.25">
      <c r="A259" s="376">
        <f>'SAISIE HPA'!I211</f>
        <v>174</v>
      </c>
      <c r="B259" s="377" t="str">
        <f>'SAISIE HPA'!J211</f>
        <v>Les emplacements sont suffisamment espacés les uns des autres. Les emplacements sont correctement délimités par de la végétation.</v>
      </c>
      <c r="C259" s="378">
        <f>'SAISIE HPA'!K211</f>
        <v>3</v>
      </c>
      <c r="D259" s="379" t="str">
        <f>'SAISIE HPA'!L211</f>
        <v>Très Satisfaisant</v>
      </c>
      <c r="E259" s="380">
        <f>'SAISIE HPA'!M211</f>
        <v>0</v>
      </c>
      <c r="F259" s="394" t="str">
        <f>'SAISIE HPA'!$B$211</f>
        <v>NR</v>
      </c>
      <c r="G259" s="395"/>
      <c r="H259" s="395"/>
    </row>
    <row r="260" spans="1:8" x14ac:dyDescent="0.25">
      <c r="A260" s="376">
        <f>'SAISIE HPA'!I213</f>
        <v>176</v>
      </c>
      <c r="B260" s="377" t="str">
        <f>'SAISIE HPA'!J213</f>
        <v>La décoration et l'ameublement du locatif sont harmonieux.</v>
      </c>
      <c r="C260" s="378">
        <f>'SAISIE HPA'!K213</f>
        <v>3</v>
      </c>
      <c r="D260" s="379" t="str">
        <f>'SAISIE HPA'!L213</f>
        <v>Très Satisfaisant</v>
      </c>
      <c r="E260" s="380">
        <f>'SAISIE HPA'!M213</f>
        <v>0</v>
      </c>
      <c r="F260" s="394" t="str">
        <f>'SAISIE HPA'!$B$213</f>
        <v>NR</v>
      </c>
      <c r="G260" s="395"/>
      <c r="H260" s="395"/>
    </row>
    <row r="261" spans="1:8" x14ac:dyDescent="0.25">
      <c r="A261" s="376">
        <f>'SAISIE HPA'!I216</f>
        <v>179</v>
      </c>
      <c r="B261" s="377" t="str">
        <f>'SAISIE HPA'!J216</f>
        <v>Le matelas est confortable.</v>
      </c>
      <c r="C261" s="378">
        <f>'SAISIE HPA'!K216</f>
        <v>3</v>
      </c>
      <c r="D261" s="379" t="str">
        <f>'SAISIE HPA'!L216</f>
        <v>Très Satisfaisant</v>
      </c>
      <c r="E261" s="380">
        <f>'SAISIE HPA'!M216</f>
        <v>0</v>
      </c>
      <c r="F261" s="394" t="str">
        <f>'SAISIE HPA'!$B$216</f>
        <v>NR</v>
      </c>
      <c r="G261" s="395"/>
      <c r="H261" s="395"/>
    </row>
    <row r="262" spans="1:8" ht="31.5" x14ac:dyDescent="0.25">
      <c r="A262" s="376">
        <f>'SAISIE HPA'!I220</f>
        <v>182</v>
      </c>
      <c r="B262" s="377" t="str">
        <f>'SAISIE HPA'!J220</f>
        <v>Les emplacements sont suffisamment espacés les uns des autres. Les emplacements sont correctement délimités par de la végétation.</v>
      </c>
      <c r="C262" s="378">
        <f>'SAISIE HPA'!K220</f>
        <v>3</v>
      </c>
      <c r="D262" s="379" t="str">
        <f>'SAISIE HPA'!L220</f>
        <v>Très Satisfaisant</v>
      </c>
      <c r="E262" s="380">
        <f>'SAISIE HPA'!M220</f>
        <v>0</v>
      </c>
      <c r="F262" s="394" t="str">
        <f>'SAISIE HPA'!$B$220</f>
        <v>NR</v>
      </c>
      <c r="G262" s="395"/>
      <c r="H262" s="395"/>
    </row>
    <row r="263" spans="1:8" x14ac:dyDescent="0.25">
      <c r="A263" s="376">
        <f>'SAISIE HPA'!I222</f>
        <v>184</v>
      </c>
      <c r="B263" s="377" t="str">
        <f>'SAISIE HPA'!J222</f>
        <v>La décoration et l'ameublement du locatif sont harmonieux.</v>
      </c>
      <c r="C263" s="378">
        <f>'SAISIE HPA'!K222</f>
        <v>3</v>
      </c>
      <c r="D263" s="379" t="str">
        <f>'SAISIE HPA'!L222</f>
        <v>Très Satisfaisant</v>
      </c>
      <c r="E263" s="380">
        <f>'SAISIE HPA'!M222</f>
        <v>0</v>
      </c>
      <c r="F263" s="394" t="str">
        <f>'SAISIE HPA'!$B$222</f>
        <v>NR</v>
      </c>
      <c r="G263" s="395"/>
      <c r="H263" s="395"/>
    </row>
    <row r="264" spans="1:8" x14ac:dyDescent="0.25">
      <c r="A264" s="376">
        <f>'SAISIE HPA'!I225</f>
        <v>187</v>
      </c>
      <c r="B264" s="377" t="str">
        <f>'SAISIE HPA'!J225</f>
        <v>Le matelas est confortable.</v>
      </c>
      <c r="C264" s="378">
        <f>'SAISIE HPA'!K225</f>
        <v>3</v>
      </c>
      <c r="D264" s="379" t="str">
        <f>'SAISIE HPA'!L225</f>
        <v>Très Satisfaisant</v>
      </c>
      <c r="E264" s="380">
        <f>'SAISIE HPA'!M225</f>
        <v>0</v>
      </c>
      <c r="F264" s="394" t="str">
        <f>'SAISIE HPA'!$B$225</f>
        <v>NR</v>
      </c>
      <c r="G264" s="395"/>
      <c r="H264" s="395"/>
    </row>
    <row r="265" spans="1:8" x14ac:dyDescent="0.25">
      <c r="A265" s="376">
        <f>'SAISIE HPA'!I240</f>
        <v>198</v>
      </c>
      <c r="B265" s="377" t="str">
        <f>'SAISIE HPA'!J240</f>
        <v>Les lavabos sont bien équipés.</v>
      </c>
      <c r="C265" s="378">
        <f>'SAISIE HPA'!K240</f>
        <v>3</v>
      </c>
      <c r="D265" s="379" t="str">
        <f>'SAISIE HPA'!L240</f>
        <v>OUI</v>
      </c>
      <c r="E265" s="380">
        <f>'SAISIE HPA'!M240</f>
        <v>0</v>
      </c>
      <c r="F265" s="394" t="str">
        <f>'SAISIE HPA'!$B$240</f>
        <v>R</v>
      </c>
      <c r="G265" s="395"/>
      <c r="H265" s="395"/>
    </row>
    <row r="266" spans="1:8" x14ac:dyDescent="0.25">
      <c r="A266" s="376">
        <f>'SAISIE HPA'!I243</f>
        <v>201</v>
      </c>
      <c r="B266" s="377" t="str">
        <f>'SAISIE HPA'!J243</f>
        <v>Les lavabos sont en bon état de fonctionnement.</v>
      </c>
      <c r="C266" s="378">
        <f>'SAISIE HPA'!K243</f>
        <v>3</v>
      </c>
      <c r="D266" s="379" t="str">
        <f>'SAISIE HPA'!L243</f>
        <v>OUI</v>
      </c>
      <c r="E266" s="380">
        <f>'SAISIE HPA'!M243</f>
        <v>0</v>
      </c>
      <c r="F266" s="394" t="str">
        <f>'SAISIE HPA'!$B$243</f>
        <v>NR</v>
      </c>
      <c r="G266" s="395"/>
      <c r="H266" s="395"/>
    </row>
    <row r="267" spans="1:8" x14ac:dyDescent="0.25">
      <c r="A267" s="376">
        <f>'SAISIE HPA'!I245</f>
        <v>202</v>
      </c>
      <c r="B267" s="377" t="str">
        <f>'SAISIE HPA'!J245</f>
        <v>Les WC sont bien équipés.</v>
      </c>
      <c r="C267" s="378">
        <f>'SAISIE HPA'!K245</f>
        <v>3</v>
      </c>
      <c r="D267" s="379" t="str">
        <f>'SAISIE HPA'!L245</f>
        <v>OUI</v>
      </c>
      <c r="E267" s="380">
        <f>'SAISIE HPA'!M245</f>
        <v>0</v>
      </c>
      <c r="F267" s="394" t="str">
        <f>'SAISIE HPA'!B245</f>
        <v>NR</v>
      </c>
      <c r="G267" s="395"/>
      <c r="H267" s="395"/>
    </row>
    <row r="268" spans="1:8" x14ac:dyDescent="0.25">
      <c r="A268" s="376">
        <f>'SAISIE HPA'!I246</f>
        <v>203</v>
      </c>
      <c r="B268" s="377" t="str">
        <f>'SAISIE HPA'!J246</f>
        <v>Les WC hommes et femmes sont distincts.</v>
      </c>
      <c r="C268" s="378">
        <f>'SAISIE HPA'!K246</f>
        <v>3</v>
      </c>
      <c r="D268" s="379" t="str">
        <f>'SAISIE HPA'!L246</f>
        <v>OUI</v>
      </c>
      <c r="E268" s="380">
        <f>'SAISIE HPA'!M246</f>
        <v>0</v>
      </c>
      <c r="F268" s="394" t="str">
        <f>'SAISIE HPA'!B246</f>
        <v>NR</v>
      </c>
      <c r="G268" s="395"/>
      <c r="H268" s="395"/>
    </row>
    <row r="269" spans="1:8" x14ac:dyDescent="0.25">
      <c r="A269" s="376">
        <f>'SAISIE HPA'!I247</f>
        <v>204</v>
      </c>
      <c r="B269" s="377" t="str">
        <f>'SAISIE HPA'!J247</f>
        <v>Les WC sont  dans un espace distinct des douches et des lavabos.</v>
      </c>
      <c r="C269" s="378">
        <f>'SAISIE HPA'!K247</f>
        <v>3</v>
      </c>
      <c r="D269" s="379" t="str">
        <f>'SAISIE HPA'!L247</f>
        <v>OUI</v>
      </c>
      <c r="E269" s="380">
        <f>'SAISIE HPA'!M247</f>
        <v>0</v>
      </c>
      <c r="F269" s="394" t="str">
        <f>'SAISIE HPA'!B247</f>
        <v>NR</v>
      </c>
      <c r="G269" s="395"/>
      <c r="H269" s="395"/>
    </row>
    <row r="270" spans="1:8" x14ac:dyDescent="0.25">
      <c r="A270" s="376">
        <f>'SAISIE HPA'!I250</f>
        <v>207</v>
      </c>
      <c r="B270" s="377" t="str">
        <f>'SAISIE HPA'!J250</f>
        <v>Les WC sont en bon état de fonctionnement.</v>
      </c>
      <c r="C270" s="378">
        <f>'SAISIE HPA'!K250</f>
        <v>3</v>
      </c>
      <c r="D270" s="379" t="str">
        <f>'SAISIE HPA'!L250</f>
        <v>OUI</v>
      </c>
      <c r="E270" s="380">
        <f>'SAISIE HPA'!M250</f>
        <v>0</v>
      </c>
      <c r="F270" s="394" t="str">
        <f>'SAISIE HPA'!$B$250</f>
        <v>NR</v>
      </c>
      <c r="G270" s="395"/>
      <c r="H270" s="395"/>
    </row>
    <row r="271" spans="1:8" x14ac:dyDescent="0.25">
      <c r="A271" s="376">
        <f>'SAISIE HPA'!I252</f>
        <v>208</v>
      </c>
      <c r="B271" s="377" t="str">
        <f>'SAISIE HPA'!J252</f>
        <v>Les douches sont bien équipées.</v>
      </c>
      <c r="C271" s="378">
        <f>'SAISIE HPA'!K252</f>
        <v>3</v>
      </c>
      <c r="D271" s="379" t="str">
        <f>'SAISIE HPA'!L252</f>
        <v>OUI</v>
      </c>
      <c r="E271" s="380">
        <f>'SAISIE HPA'!M252</f>
        <v>0</v>
      </c>
      <c r="F271" s="394" t="str">
        <f>'SAISIE HPA'!$B$252</f>
        <v>NR</v>
      </c>
      <c r="G271" s="395"/>
      <c r="H271" s="395"/>
    </row>
    <row r="272" spans="1:8" x14ac:dyDescent="0.25">
      <c r="A272" s="376">
        <f>'SAISIE HPA'!I257</f>
        <v>213</v>
      </c>
      <c r="B272" s="377" t="str">
        <f>'SAISIE HPA'!J257</f>
        <v>Les douches sont en bon état de fonctionnement.</v>
      </c>
      <c r="C272" s="378">
        <f>'SAISIE HPA'!K257</f>
        <v>3</v>
      </c>
      <c r="D272" s="379" t="str">
        <f>'SAISIE HPA'!L257</f>
        <v>OUI</v>
      </c>
      <c r="E272" s="380">
        <f>'SAISIE HPA'!M257</f>
        <v>0</v>
      </c>
      <c r="F272" s="394" t="str">
        <f>'SAISIE HPA'!$B$257</f>
        <v>NR</v>
      </c>
      <c r="G272" s="395"/>
      <c r="H272" s="395"/>
    </row>
    <row r="273" spans="1:8" x14ac:dyDescent="0.25">
      <c r="A273" s="376">
        <f>'SAISIE HPA'!I259</f>
        <v>214</v>
      </c>
      <c r="B273" s="377" t="str">
        <f>'SAISIE HPA'!J259</f>
        <v>Au moins un bloc sanitaire est équipé d'un bac à laver le linge.</v>
      </c>
      <c r="C273" s="378">
        <f>'SAISIE HPA'!K259</f>
        <v>1</v>
      </c>
      <c r="D273" s="379" t="str">
        <f>'SAISIE HPA'!L259</f>
        <v>OUI</v>
      </c>
      <c r="E273" s="380">
        <f>'SAISIE HPA'!M259</f>
        <v>0</v>
      </c>
      <c r="F273" s="394" t="str">
        <f>'SAISIE HPA'!B259</f>
        <v>NR</v>
      </c>
      <c r="G273" s="395"/>
      <c r="H273" s="395"/>
    </row>
    <row r="274" spans="1:8" x14ac:dyDescent="0.25">
      <c r="A274" s="376">
        <f>'SAISIE HPA'!I260</f>
        <v>215</v>
      </c>
      <c r="B274" s="377" t="str">
        <f>'SAISIE HPA'!J260</f>
        <v>Au moins deux équipements complémentaires sont disponibles.</v>
      </c>
      <c r="C274" s="378">
        <f>'SAISIE HPA'!K260</f>
        <v>1</v>
      </c>
      <c r="D274" s="379" t="str">
        <f>'SAISIE HPA'!L260</f>
        <v>OUI</v>
      </c>
      <c r="E274" s="380">
        <f>'SAISIE HPA'!M260</f>
        <v>0</v>
      </c>
      <c r="F274" s="394" t="str">
        <f>'SAISIE HPA'!B260</f>
        <v>NR</v>
      </c>
      <c r="G274" s="395"/>
      <c r="H274" s="395"/>
    </row>
    <row r="275" spans="1:8" x14ac:dyDescent="0.25">
      <c r="A275" s="376">
        <f>'SAISIE HPA'!I269</f>
        <v>223</v>
      </c>
      <c r="B275" s="377" t="str">
        <f>'SAISIE HPA'!J269</f>
        <v>Les équipements du bloc sanitaire sont en bon état de fonctionnement.</v>
      </c>
      <c r="C275" s="378">
        <f>'SAISIE HPA'!K269</f>
        <v>3</v>
      </c>
      <c r="D275" s="379" t="str">
        <f>'SAISIE HPA'!L269</f>
        <v>OUI</v>
      </c>
      <c r="E275" s="380">
        <f>'SAISIE HPA'!M269</f>
        <v>0</v>
      </c>
      <c r="F275" s="394" t="str">
        <f>'SAISIE HPA'!$B$269</f>
        <v>NR</v>
      </c>
      <c r="G275" s="395"/>
      <c r="H275" s="395"/>
    </row>
    <row r="276" spans="1:8" x14ac:dyDescent="0.25">
      <c r="A276" s="376">
        <f>'SAISIE HPA'!I282</f>
        <v>232</v>
      </c>
      <c r="B276" s="377" t="str">
        <f>'SAISIE HPA'!J282</f>
        <v>L'ambiance des salles communes est confortable.</v>
      </c>
      <c r="C276" s="378">
        <f>'SAISIE HPA'!K282</f>
        <v>3</v>
      </c>
      <c r="D276" s="379" t="str">
        <f>'SAISIE HPA'!L282</f>
        <v>OUI</v>
      </c>
      <c r="E276" s="380">
        <f>'SAISIE HPA'!M282</f>
        <v>0</v>
      </c>
      <c r="F276" s="394" t="str">
        <f>'SAISIE HPA'!B282</f>
        <v>NR</v>
      </c>
      <c r="G276" s="395"/>
      <c r="H276" s="395"/>
    </row>
    <row r="277" spans="1:8" x14ac:dyDescent="0.25">
      <c r="A277" s="376">
        <f>'SAISIE HPA'!I283</f>
        <v>233</v>
      </c>
      <c r="B277" s="377" t="str">
        <f>'SAISIE HPA'!J283</f>
        <v>La décoration et l'ameublement sont harmonieux.</v>
      </c>
      <c r="C277" s="378">
        <f>'SAISIE HPA'!K283</f>
        <v>3</v>
      </c>
      <c r="D277" s="379" t="str">
        <f>'SAISIE HPA'!L283</f>
        <v>OUI</v>
      </c>
      <c r="E277" s="380">
        <f>'SAISIE HPA'!M283</f>
        <v>0</v>
      </c>
      <c r="F277" s="394" t="str">
        <f>'SAISIE HPA'!B283</f>
        <v>NR</v>
      </c>
      <c r="G277" s="395"/>
      <c r="H277" s="395"/>
    </row>
    <row r="278" spans="1:8" x14ac:dyDescent="0.25">
      <c r="A278" s="376">
        <f>'SAISIE HPA'!I308</f>
        <v>254</v>
      </c>
      <c r="B278" s="377" t="str">
        <f>'SAISIE HPA'!J308</f>
        <v>Une connexion wifi est disponible sur le camping.</v>
      </c>
      <c r="C278" s="378">
        <f>'SAISIE HPA'!K308</f>
        <v>3</v>
      </c>
      <c r="D278" s="379" t="str">
        <f>'SAISIE HPA'!L308</f>
        <v>Très Satisfaisant</v>
      </c>
      <c r="E278" s="380">
        <f>'SAISIE HPA'!M308</f>
        <v>0</v>
      </c>
      <c r="F278" s="394" t="str">
        <f>'SAISIE HPA'!$B$308</f>
        <v>R</v>
      </c>
      <c r="G278" s="395"/>
      <c r="H278" s="395"/>
    </row>
    <row r="279" spans="1:8" x14ac:dyDescent="0.25">
      <c r="A279" s="376">
        <f>'SAISIE HPA'!I319</f>
        <v>262</v>
      </c>
      <c r="B279" s="377" t="str">
        <f>'SAISIE HPA'!J319</f>
        <v>L'ambiance de la salle de bar - petite restauration est accueillante.</v>
      </c>
      <c r="C279" s="378">
        <f>'SAISIE HPA'!K319</f>
        <v>3</v>
      </c>
      <c r="D279" s="379" t="str">
        <f>'SAISIE HPA'!L319</f>
        <v>OUI</v>
      </c>
      <c r="E279" s="380">
        <f>'SAISIE HPA'!M319</f>
        <v>0</v>
      </c>
      <c r="F279" s="394" t="str">
        <f>'SAISIE HPA'!B319</f>
        <v>NR</v>
      </c>
      <c r="G279" s="395"/>
      <c r="H279" s="395"/>
    </row>
    <row r="280" spans="1:8" x14ac:dyDescent="0.25">
      <c r="A280" s="376">
        <f>'SAISIE HPA'!I320</f>
        <v>263</v>
      </c>
      <c r="B280" s="377" t="str">
        <f>'SAISIE HPA'!J320</f>
        <v>La décoration de la salle de bar - petite restauration est harmonieuse.</v>
      </c>
      <c r="C280" s="378">
        <f>'SAISIE HPA'!K320</f>
        <v>3</v>
      </c>
      <c r="D280" s="379" t="str">
        <f>'SAISIE HPA'!L320</f>
        <v>OUI</v>
      </c>
      <c r="E280" s="380">
        <f>'SAISIE HPA'!M320</f>
        <v>0</v>
      </c>
      <c r="F280" s="394" t="str">
        <f>'SAISIE HPA'!B320</f>
        <v>NR</v>
      </c>
      <c r="G280" s="395"/>
      <c r="H280" s="395"/>
    </row>
    <row r="281" spans="1:8" x14ac:dyDescent="0.25">
      <c r="A281" s="376">
        <f>'SAISIE HPA'!I327</f>
        <v>270</v>
      </c>
      <c r="B281" s="377" t="str">
        <f>'SAISIE HPA'!J327</f>
        <v>La terrasse est bien aménagée</v>
      </c>
      <c r="C281" s="378">
        <f>'SAISIE HPA'!K327</f>
        <v>3</v>
      </c>
      <c r="D281" s="379" t="str">
        <f>'SAISIE HPA'!L327</f>
        <v>Très Satisfaisant</v>
      </c>
      <c r="E281" s="380">
        <f>'SAISIE HPA'!M327</f>
        <v>0</v>
      </c>
      <c r="F281" s="394" t="str">
        <f>'SAISIE HPA'!$B$327</f>
        <v>R</v>
      </c>
      <c r="G281" s="395"/>
      <c r="H281" s="395"/>
    </row>
    <row r="282" spans="1:8" x14ac:dyDescent="0.25">
      <c r="A282" s="376">
        <f>'SAISIE HPA'!I372</f>
        <v>305</v>
      </c>
      <c r="B282" s="377" t="str">
        <f>'SAISIE HPA'!J372</f>
        <v xml:space="preserve">L'aspect général de la salle de restaurant est accueillant. </v>
      </c>
      <c r="C282" s="378">
        <f>'SAISIE HPA'!K372</f>
        <v>3</v>
      </c>
      <c r="D282" s="379" t="str">
        <f>'SAISIE HPA'!L372</f>
        <v>Très Satisfaisant</v>
      </c>
      <c r="E282" s="382" t="str">
        <f>'SAISIE HPA'!M372</f>
        <v/>
      </c>
      <c r="F282" s="394" t="str">
        <f>'SAISIE HPA'!B372</f>
        <v>NR</v>
      </c>
      <c r="G282" s="395"/>
      <c r="H282" s="395"/>
    </row>
    <row r="283" spans="1:8" x14ac:dyDescent="0.25">
      <c r="A283" s="376">
        <f>'SAISIE HPA'!I373</f>
        <v>306</v>
      </c>
      <c r="B283" s="377" t="str">
        <f>'SAISIE HPA'!J373</f>
        <v>La salle de restaurant est aménagée de manière confortable.</v>
      </c>
      <c r="C283" s="378">
        <f>'SAISIE HPA'!K373</f>
        <v>3</v>
      </c>
      <c r="D283" s="379" t="str">
        <f>'SAISIE HPA'!L373</f>
        <v>Très Satisfaisant</v>
      </c>
      <c r="E283" s="382">
        <f>'SAISIE HPA'!M373</f>
        <v>0</v>
      </c>
      <c r="F283" s="394" t="str">
        <f>'SAISIE HPA'!B373</f>
        <v>NR</v>
      </c>
      <c r="G283" s="395"/>
      <c r="H283" s="395"/>
    </row>
    <row r="284" spans="1:8" ht="30" customHeight="1" x14ac:dyDescent="0.25">
      <c r="A284" s="362"/>
      <c r="B284" s="392" t="s">
        <v>23</v>
      </c>
      <c r="C284" s="393"/>
      <c r="D284" s="393"/>
      <c r="E284" s="402"/>
      <c r="F284" s="363"/>
      <c r="G284" s="364"/>
      <c r="H284" s="364"/>
    </row>
    <row r="285" spans="1:8" x14ac:dyDescent="0.25">
      <c r="A285" s="376">
        <f>'SAISIE HPA'!I33</f>
        <v>29</v>
      </c>
      <c r="B285" s="377" t="str">
        <f>'SAISIE HPA'!J33</f>
        <v>Le site internet valorise la destination touristique</v>
      </c>
      <c r="C285" s="376">
        <f>'SAISIE HPA'!K33</f>
        <v>3</v>
      </c>
      <c r="D285" s="379" t="str">
        <f>'SAISIE HPA'!L33</f>
        <v>OUI</v>
      </c>
      <c r="E285" s="380">
        <f>'SAISIE HPA'!M33</f>
        <v>0</v>
      </c>
      <c r="F285" s="394" t="str">
        <f>'SAISIE HPA'!$B$33</f>
        <v>R</v>
      </c>
      <c r="G285" s="395"/>
      <c r="H285" s="395"/>
    </row>
    <row r="286" spans="1:8" x14ac:dyDescent="0.25">
      <c r="A286" s="376">
        <f>'SAISIE HPA'!I424</f>
        <v>344</v>
      </c>
      <c r="B286" s="377" t="str">
        <f>'SAISIE HPA'!J424</f>
        <v>Le personnel a été sensibilisé au tri des déchets.</v>
      </c>
      <c r="C286" s="376">
        <f>'SAISIE HPA'!K424</f>
        <v>1</v>
      </c>
      <c r="D286" s="379" t="str">
        <f>'SAISIE HPA'!L424</f>
        <v>OUI</v>
      </c>
      <c r="E286" s="382">
        <f>'SAISIE HPA'!M424</f>
        <v>0</v>
      </c>
      <c r="F286" s="394" t="str">
        <f>'SAISIE HPA'!B424</f>
        <v>R</v>
      </c>
      <c r="G286" s="395"/>
      <c r="H286" s="395"/>
    </row>
    <row r="287" spans="1:8" x14ac:dyDescent="0.25">
      <c r="A287" s="376">
        <f>'SAISIE HPA'!I425</f>
        <v>345</v>
      </c>
      <c r="B287" s="377" t="str">
        <f>'SAISIE HPA'!J425</f>
        <v>Le personnel est sensibilisé à la gestion économe de l'eau et de l'énergie.</v>
      </c>
      <c r="C287" s="376">
        <f>'SAISIE HPA'!K425</f>
        <v>1</v>
      </c>
      <c r="D287" s="379" t="str">
        <f>'SAISIE HPA'!L425</f>
        <v>OUI</v>
      </c>
      <c r="E287" s="382">
        <f>'SAISIE HPA'!M425</f>
        <v>0</v>
      </c>
      <c r="F287" s="394" t="str">
        <f>'SAISIE HPA'!B425</f>
        <v>R</v>
      </c>
      <c r="G287" s="395"/>
      <c r="H287" s="395"/>
    </row>
    <row r="288" spans="1:8" x14ac:dyDescent="0.25">
      <c r="A288" s="376">
        <f>'SAISIE HPA'!I427</f>
        <v>346</v>
      </c>
      <c r="B288" s="377" t="str">
        <f>'SAISIE HPA'!J427</f>
        <v>Le tri sélectif est mis en place dans l'établissement.</v>
      </c>
      <c r="C288" s="376">
        <f>'SAISIE HPA'!K427</f>
        <v>1</v>
      </c>
      <c r="D288" s="379" t="str">
        <f>'SAISIE HPA'!L427</f>
        <v>OUI</v>
      </c>
      <c r="E288" s="382">
        <f>'SAISIE HPA'!M427</f>
        <v>0</v>
      </c>
      <c r="F288" s="394" t="str">
        <f>'SAISIE HPA'!B427</f>
        <v>R</v>
      </c>
      <c r="G288" s="395"/>
      <c r="H288" s="395"/>
    </row>
    <row r="289" spans="1:8" ht="31.5" x14ac:dyDescent="0.25">
      <c r="A289" s="376">
        <f>'SAISIE HPA'!I428</f>
        <v>347</v>
      </c>
      <c r="B289" s="377" t="str">
        <f>'SAISIE HPA'!J428</f>
        <v>L'établissement a mis en place au moins une mesure visant à réduire la production de déchets.</v>
      </c>
      <c r="C289" s="376">
        <f>'SAISIE HPA'!K428</f>
        <v>1</v>
      </c>
      <c r="D289" s="379" t="str">
        <f>'SAISIE HPA'!L428</f>
        <v>OUI</v>
      </c>
      <c r="E289" s="382">
        <f>'SAISIE HPA'!M428</f>
        <v>0</v>
      </c>
      <c r="F289" s="394" t="str">
        <f>'SAISIE HPA'!B428</f>
        <v>R</v>
      </c>
      <c r="G289" s="395"/>
      <c r="H289" s="395"/>
    </row>
    <row r="290" spans="1:8" ht="31.5" x14ac:dyDescent="0.25">
      <c r="A290" s="376">
        <f>'SAISIE HPA'!I429</f>
        <v>348</v>
      </c>
      <c r="B290" s="377" t="str">
        <f>'SAISIE HPA'!J429</f>
        <v>L'établissement a mis en place au moins trois mesures visant à réduire la consommation d’eau et/ou la consommation énergétique.</v>
      </c>
      <c r="C290" s="376">
        <f>'SAISIE HPA'!K429</f>
        <v>1</v>
      </c>
      <c r="D290" s="379" t="str">
        <f>'SAISIE HPA'!L429</f>
        <v>OUI</v>
      </c>
      <c r="E290" s="382">
        <f>'SAISIE HPA'!M429</f>
        <v>0</v>
      </c>
      <c r="F290" s="394" t="str">
        <f>'SAISIE HPA'!B429</f>
        <v>R</v>
      </c>
      <c r="G290" s="395"/>
      <c r="H290" s="395"/>
    </row>
    <row r="291" spans="1:8" ht="31.5" x14ac:dyDescent="0.25">
      <c r="A291" s="376">
        <f>'SAISIE HPA'!I430</f>
        <v>349</v>
      </c>
      <c r="B291" s="377" t="str">
        <f>'SAISIE HPA'!J430</f>
        <v xml:space="preserve">L'établissement utilise au moins deux produits présentant un faible impact sur l'environnement. </v>
      </c>
      <c r="C291" s="376">
        <f>'SAISIE HPA'!K430</f>
        <v>1</v>
      </c>
      <c r="D291" s="379" t="str">
        <f>'SAISIE HPA'!L430</f>
        <v>OUI</v>
      </c>
      <c r="E291" s="382">
        <f>'SAISIE HPA'!M430</f>
        <v>0</v>
      </c>
      <c r="F291" s="394" t="str">
        <f>'SAISIE HPA'!B430</f>
        <v>R</v>
      </c>
      <c r="G291" s="395"/>
      <c r="H291" s="395"/>
    </row>
    <row r="292" spans="1:8" ht="31.5" x14ac:dyDescent="0.25">
      <c r="A292" s="376">
        <f>'SAISIE HPA'!I431</f>
        <v>350</v>
      </c>
      <c r="B292" s="377" t="str">
        <f>'SAISIE HPA'!J431</f>
        <v>Présence d'une information présentant les actions du camping en faveur de l'environnement et/ou incitant les visiteurs à participer</v>
      </c>
      <c r="C292" s="378">
        <f>'SAISIE HPA'!K431</f>
        <v>1</v>
      </c>
      <c r="D292" s="379" t="str">
        <f>'SAISIE HPA'!L431</f>
        <v>OUI</v>
      </c>
      <c r="E292" s="382">
        <f>'SAISIE HPA'!M431</f>
        <v>0</v>
      </c>
      <c r="F292" s="394" t="str">
        <f>'SAISIE HPA'!B431</f>
        <v>R</v>
      </c>
      <c r="G292" s="395"/>
      <c r="H292" s="395"/>
    </row>
    <row r="293" spans="1:8" ht="31.5" x14ac:dyDescent="0.25">
      <c r="A293" s="376">
        <f>'SAISIE HPA'!I432</f>
        <v>351</v>
      </c>
      <c r="B293" s="377" t="str">
        <f>'SAISIE HPA'!J432</f>
        <v>L’établissement a prévu de mettre au moins une mesure supplémentaire dans les 3 ans à venir</v>
      </c>
      <c r="C293" s="378">
        <f>'SAISIE HPA'!K432</f>
        <v>1</v>
      </c>
      <c r="D293" s="379" t="str">
        <f>'SAISIE HPA'!L432</f>
        <v>OUI</v>
      </c>
      <c r="E293" s="382">
        <f>'SAISIE HPA'!M432</f>
        <v>0</v>
      </c>
      <c r="F293" s="394" t="str">
        <f>'SAISIE HPA'!B432</f>
        <v>R</v>
      </c>
      <c r="G293" s="395"/>
      <c r="H293" s="395"/>
    </row>
    <row r="294" spans="1:8" ht="31.5" x14ac:dyDescent="0.25">
      <c r="A294" s="376">
        <f>'SAISIE HPA'!I434</f>
        <v>352</v>
      </c>
      <c r="B294" s="377" t="str">
        <f>'SAISIE HPA'!J434</f>
        <v>L'établissement a sensibilisé son personnel à l'accueil des personnes en situation de handicap.</v>
      </c>
      <c r="C294" s="376">
        <f>'SAISIE HPA'!K434</f>
        <v>1</v>
      </c>
      <c r="D294" s="379" t="str">
        <f>'SAISIE HPA'!L434</f>
        <v>OUI</v>
      </c>
      <c r="E294" s="382">
        <f>'SAISIE HPA'!M434</f>
        <v>0</v>
      </c>
      <c r="F294" s="394" t="str">
        <f>'SAISIE HPA'!$B$434</f>
        <v>R</v>
      </c>
      <c r="G294" s="395"/>
      <c r="H294" s="395"/>
    </row>
    <row r="295" spans="1:8" x14ac:dyDescent="0.25">
      <c r="A295" s="376">
        <f>'SAISIE HPA'!I436</f>
        <v>353</v>
      </c>
      <c r="B295" s="377" t="str">
        <f>'SAISIE HPA'!J436</f>
        <v>L'établissement privilégie des produits issus de la production locale.</v>
      </c>
      <c r="C295" s="376">
        <f>'SAISIE HPA'!K436</f>
        <v>3</v>
      </c>
      <c r="D295" s="379" t="str">
        <f>'SAISIE HPA'!L436</f>
        <v>OUI</v>
      </c>
      <c r="E295" s="382">
        <f>'SAISIE HPA'!M436</f>
        <v>0</v>
      </c>
      <c r="F295" s="394" t="str">
        <f>'SAISIE HPA'!B436</f>
        <v>R</v>
      </c>
      <c r="G295" s="395"/>
      <c r="H295" s="395"/>
    </row>
    <row r="296" spans="1:8" x14ac:dyDescent="0.25">
      <c r="A296" s="376">
        <f>'SAISIE HPA'!I437</f>
        <v>354</v>
      </c>
      <c r="B296" s="377" t="str">
        <f>'SAISIE HPA'!J437</f>
        <v>Présence d'informations touristiques locales.</v>
      </c>
      <c r="C296" s="376">
        <f>'SAISIE HPA'!K437</f>
        <v>3</v>
      </c>
      <c r="D296" s="379" t="str">
        <f>'SAISIE HPA'!L437</f>
        <v>OUI</v>
      </c>
      <c r="E296" s="382">
        <f>'SAISIE HPA'!M437</f>
        <v>0</v>
      </c>
      <c r="F296" s="394" t="str">
        <f>'SAISIE HPA'!B437</f>
        <v>R</v>
      </c>
      <c r="G296" s="395"/>
      <c r="H296" s="395"/>
    </row>
    <row r="297" spans="1:8" x14ac:dyDescent="0.25">
      <c r="A297" s="376">
        <f>'SAISIE HPA'!I438</f>
        <v>355</v>
      </c>
      <c r="B297" s="377" t="str">
        <f>'SAISIE HPA'!J438</f>
        <v>L'établissement a mis en place une action de valorisation du territoire.</v>
      </c>
      <c r="C297" s="376">
        <f>'SAISIE HPA'!K438</f>
        <v>3</v>
      </c>
      <c r="D297" s="379" t="str">
        <f>'SAISIE HPA'!L438</f>
        <v>OUI</v>
      </c>
      <c r="E297" s="382">
        <f>'SAISIE HPA'!M438</f>
        <v>0</v>
      </c>
      <c r="F297" s="394" t="str">
        <f>'SAISIE HPA'!B438</f>
        <v>R</v>
      </c>
      <c r="G297" s="395"/>
      <c r="H297" s="395"/>
    </row>
    <row r="298" spans="1:8" ht="31.5" x14ac:dyDescent="0.25">
      <c r="A298" s="376">
        <f>'SAISIE HPA'!I439</f>
        <v>356</v>
      </c>
      <c r="B298" s="377" t="str">
        <f>'SAISIE HPA'!J439</f>
        <v>L'agenda des événements locaux (jours de marché, festivités, …) de la semaine  est porté à la connaissance de la clientèle</v>
      </c>
      <c r="C298" s="376">
        <f>'SAISIE HPA'!K439</f>
        <v>3</v>
      </c>
      <c r="D298" s="379" t="str">
        <f>'SAISIE HPA'!L439</f>
        <v>OUI</v>
      </c>
      <c r="E298" s="382">
        <f>'SAISIE HPA'!M439</f>
        <v>0</v>
      </c>
      <c r="F298" s="394" t="str">
        <f>'SAISIE HPA'!B439</f>
        <v>R</v>
      </c>
      <c r="G298" s="395"/>
      <c r="H298" s="395"/>
    </row>
    <row r="299" spans="1:8" x14ac:dyDescent="0.25">
      <c r="A299" s="376">
        <f>'SAISIE HPA'!I440</f>
        <v>357</v>
      </c>
      <c r="B299" s="377" t="str">
        <f>'SAISIE HPA'!J440</f>
        <v>Le personnel peut conseiller le client pour des visites ou des activités touristiques.</v>
      </c>
      <c r="C299" s="376">
        <f>'SAISIE HPA'!K440</f>
        <v>3</v>
      </c>
      <c r="D299" s="379" t="str">
        <f>'SAISIE HPA'!L440</f>
        <v>OUI</v>
      </c>
      <c r="E299" s="382">
        <f>'SAISIE HPA'!M440</f>
        <v>0</v>
      </c>
      <c r="F299" s="394" t="str">
        <f>'SAISIE HPA'!B440</f>
        <v>R</v>
      </c>
      <c r="G299" s="395"/>
      <c r="H299" s="395"/>
    </row>
    <row r="300" spans="1:8" ht="31.5" x14ac:dyDescent="0.25">
      <c r="A300" s="376">
        <f>'SAISIE HPA'!I441</f>
        <v>358</v>
      </c>
      <c r="B300" s="377" t="str">
        <f>'SAISIE HPA'!J441</f>
        <v>Les coordonnées et les horaires des services de proximité peuvent être communiqués au client.</v>
      </c>
      <c r="C300" s="376">
        <f>'SAISIE HPA'!K441</f>
        <v>1</v>
      </c>
      <c r="D300" s="379" t="str">
        <f>'SAISIE HPA'!L441</f>
        <v>OUI</v>
      </c>
      <c r="E300" s="382">
        <f>'SAISIE HPA'!M441</f>
        <v>0</v>
      </c>
      <c r="F300" s="394" t="str">
        <f>'SAISIE HPA'!B441</f>
        <v>R</v>
      </c>
      <c r="G300" s="395"/>
      <c r="H300" s="395"/>
    </row>
    <row r="301" spans="1:8" ht="31.5" x14ac:dyDescent="0.25">
      <c r="A301" s="376">
        <f>'SAISIE HPA'!I442</f>
        <v>359</v>
      </c>
      <c r="B301" s="377" t="str">
        <f>'SAISIE HPA'!J442</f>
        <v>L'exploitant a noué des relations partenariales avec d'autres prestataires pour proposer leurs services à ses clients : hôtels, activités…</v>
      </c>
      <c r="C301" s="376">
        <f>'SAISIE HPA'!K442</f>
        <v>1</v>
      </c>
      <c r="D301" s="379" t="str">
        <f>'SAISIE HPA'!L442</f>
        <v>OUI</v>
      </c>
      <c r="E301" s="382">
        <f>'SAISIE HPA'!M442</f>
        <v>0</v>
      </c>
      <c r="F301" s="394" t="str">
        <f>'SAISIE HPA'!B442</f>
        <v>R</v>
      </c>
      <c r="G301" s="395"/>
      <c r="H301" s="395"/>
    </row>
    <row r="302" spans="1:8" x14ac:dyDescent="0.25">
      <c r="A302" s="376">
        <f>'SAISIE HPA'!I443</f>
        <v>360</v>
      </c>
      <c r="B302" s="377" t="str">
        <f>'SAISIE HPA'!J443</f>
        <v>Présence d'une documentation touristique en au moins une langue étrangère.</v>
      </c>
      <c r="C302" s="376">
        <f>'SAISIE HPA'!K443</f>
        <v>3</v>
      </c>
      <c r="D302" s="379" t="str">
        <f>'SAISIE HPA'!L443</f>
        <v>OUI</v>
      </c>
      <c r="E302" s="382">
        <f>'SAISIE HPA'!M443</f>
        <v>0</v>
      </c>
      <c r="F302" s="394" t="str">
        <f>'SAISIE HPA'!B443</f>
        <v>R</v>
      </c>
      <c r="G302" s="395"/>
      <c r="H302" s="395"/>
    </row>
    <row r="303" spans="1:8" x14ac:dyDescent="0.25">
      <c r="A303" s="376">
        <f>'SAISIE HPA'!I444</f>
        <v>361</v>
      </c>
      <c r="B303" s="377" t="str">
        <f>'SAISIE HPA'!J444</f>
        <v>Présence d'une documentation touristique en une deuxième langue étrangère.</v>
      </c>
      <c r="C303" s="376">
        <f>'SAISIE HPA'!K444</f>
        <v>3</v>
      </c>
      <c r="D303" s="379" t="str">
        <f>'SAISIE HPA'!L444</f>
        <v>OUI</v>
      </c>
      <c r="E303" s="382">
        <f>'SAISIE HPA'!M444</f>
        <v>0</v>
      </c>
      <c r="F303" s="394" t="str">
        <f>'SAISIE HPA'!B444</f>
        <v>R</v>
      </c>
      <c r="G303" s="395"/>
      <c r="H303" s="395"/>
    </row>
    <row r="304" spans="1:8" ht="31.5" x14ac:dyDescent="0.25">
      <c r="A304" s="376">
        <f>'SAISIE HPA'!I445</f>
        <v>362</v>
      </c>
      <c r="B304" s="377" t="str">
        <f>'SAISIE HPA'!J445</f>
        <v>Si existant, le site participe à l'alimentation du système d'information touristique local.</v>
      </c>
      <c r="C304" s="376">
        <f>'SAISIE HPA'!K445</f>
        <v>1</v>
      </c>
      <c r="D304" s="379" t="str">
        <f>'SAISIE HPA'!L445</f>
        <v>OUI</v>
      </c>
      <c r="E304" s="382">
        <f>'SAISIE HPA'!M445</f>
        <v>0</v>
      </c>
      <c r="F304" s="394" t="str">
        <f>'SAISIE HPA'!B445</f>
        <v>R</v>
      </c>
      <c r="G304" s="395"/>
      <c r="H304" s="395"/>
    </row>
    <row r="305" spans="1:8" ht="30" customHeight="1" x14ac:dyDescent="0.25">
      <c r="A305" s="362"/>
      <c r="B305" s="392" t="s">
        <v>24</v>
      </c>
      <c r="C305" s="393"/>
      <c r="D305" s="393"/>
      <c r="E305" s="402"/>
      <c r="F305" s="363"/>
      <c r="G305" s="364"/>
      <c r="H305" s="364"/>
    </row>
    <row r="306" spans="1:8" x14ac:dyDescent="0.25">
      <c r="A306" s="376">
        <f>'SAISIE HPA'!I69</f>
        <v>57</v>
      </c>
      <c r="B306" s="377" t="str">
        <f>'SAISIE HPA'!J69</f>
        <v>Si autorisée, une signalétique d'accès est visible, lisible et uniforme.</v>
      </c>
      <c r="C306" s="378">
        <f>'SAISIE HPA'!K69</f>
        <v>1</v>
      </c>
      <c r="D306" s="379" t="str">
        <f>'SAISIE HPA'!L69</f>
        <v>OUI</v>
      </c>
      <c r="E306" s="388">
        <f>'SAISIE HPA'!M69</f>
        <v>0</v>
      </c>
      <c r="F306" s="394" t="str">
        <f>'SAISIE HPA'!B69</f>
        <v>R</v>
      </c>
      <c r="G306" s="395"/>
      <c r="H306" s="395"/>
    </row>
    <row r="307" spans="1:8" x14ac:dyDescent="0.25">
      <c r="A307" s="376">
        <f>'SAISIE HPA'!I70</f>
        <v>58</v>
      </c>
      <c r="B307" s="377" t="str">
        <f>'SAISIE HPA'!J70</f>
        <v>Le camping est facile à trouver.</v>
      </c>
      <c r="C307" s="378">
        <f>'SAISIE HPA'!K70</f>
        <v>3</v>
      </c>
      <c r="D307" s="379" t="str">
        <f>'SAISIE HPA'!L70</f>
        <v>OUI</v>
      </c>
      <c r="E307" s="388">
        <f>'SAISIE HPA'!M70</f>
        <v>0</v>
      </c>
      <c r="F307" s="394" t="str">
        <f>'SAISIE HPA'!B70</f>
        <v>NR</v>
      </c>
      <c r="G307" s="395"/>
      <c r="H307" s="395"/>
    </row>
    <row r="308" spans="1:8" x14ac:dyDescent="0.25">
      <c r="A308" s="376">
        <f>'SAISIE HPA'!I78</f>
        <v>64</v>
      </c>
      <c r="B308" s="377" t="str">
        <f>'SAISIE HPA'!J78</f>
        <v>L'accès au camping est sécurisé.</v>
      </c>
      <c r="C308" s="378">
        <f>'SAISIE HPA'!K78</f>
        <v>3</v>
      </c>
      <c r="D308" s="379" t="str">
        <f>'SAISIE HPA'!L78</f>
        <v>OUI</v>
      </c>
      <c r="E308" s="388">
        <f>'SAISIE HPA'!M78</f>
        <v>0</v>
      </c>
      <c r="F308" s="394" t="str">
        <f>'SAISIE HPA'!B78</f>
        <v>R</v>
      </c>
      <c r="G308" s="395"/>
      <c r="H308" s="395"/>
    </row>
    <row r="309" spans="1:8" ht="31.5" x14ac:dyDescent="0.25">
      <c r="A309" s="376">
        <f>'SAISIE HPA'!I79</f>
        <v>65</v>
      </c>
      <c r="B309" s="377" t="str">
        <f>'SAISIE HPA'!J79</f>
        <v>Les abords de l'entrée du camping sont mis en valeur par un fleurissement, un élément décoratif, etc.</v>
      </c>
      <c r="C309" s="378">
        <f>'SAISIE HPA'!K79</f>
        <v>3</v>
      </c>
      <c r="D309" s="379" t="str">
        <f>'SAISIE HPA'!L79</f>
        <v>Très Satisfaisant</v>
      </c>
      <c r="E309" s="388">
        <f>'SAISIE HPA'!M79</f>
        <v>0</v>
      </c>
      <c r="F309" s="394" t="str">
        <f>'SAISIE HPA'!B79</f>
        <v>R</v>
      </c>
      <c r="G309" s="395"/>
      <c r="H309" s="395"/>
    </row>
    <row r="310" spans="1:8" x14ac:dyDescent="0.25">
      <c r="A310" s="376">
        <f>'SAISIE HPA'!I81</f>
        <v>67</v>
      </c>
      <c r="B310" s="377" t="str">
        <f>'SAISIE HPA'!J81</f>
        <v>Les abords de l'entrée du camping sont bien éclairés.</v>
      </c>
      <c r="C310" s="378">
        <f>'SAISIE HPA'!K81</f>
        <v>3</v>
      </c>
      <c r="D310" s="379" t="str">
        <f>'SAISIE HPA'!L81</f>
        <v>OUI</v>
      </c>
      <c r="E310" s="388">
        <f>'SAISIE HPA'!M81</f>
        <v>0</v>
      </c>
      <c r="F310" s="394" t="str">
        <f>'SAISIE HPA'!$B$81</f>
        <v>R</v>
      </c>
      <c r="G310" s="395"/>
      <c r="H310" s="395"/>
    </row>
    <row r="311" spans="1:8" x14ac:dyDescent="0.25">
      <c r="A311" s="376">
        <f>'SAISIE HPA'!I86</f>
        <v>71</v>
      </c>
      <c r="B311" s="377" t="str">
        <f>'SAISIE HPA'!J86</f>
        <v>Une enseigne est présente et on identifie clairement l'espace d'accueil du camping.</v>
      </c>
      <c r="C311" s="378">
        <f>'SAISIE HPA'!K86</f>
        <v>1</v>
      </c>
      <c r="D311" s="379" t="str">
        <f>'SAISIE HPA'!L86</f>
        <v>OUI</v>
      </c>
      <c r="E311" s="388">
        <f>'SAISIE HPA'!M86</f>
        <v>0</v>
      </c>
      <c r="F311" s="394" t="str">
        <f>'SAISIE HPA'!$B$86</f>
        <v>R</v>
      </c>
      <c r="G311" s="395"/>
      <c r="H311" s="395"/>
    </row>
    <row r="312" spans="1:8" ht="31.5" x14ac:dyDescent="0.25">
      <c r="A312" s="376">
        <f>'SAISIE HPA'!I99</f>
        <v>81</v>
      </c>
      <c r="B312" s="377" t="str">
        <f>'SAISIE HPA'!J99</f>
        <v>Le bâtiment d'accueil est mis en valeur par un fleurissement, un élément décoratif, un éclairage, une architecture typique ou en lien avec la thématique du camping.</v>
      </c>
      <c r="C312" s="378">
        <f>'SAISIE HPA'!K99</f>
        <v>1</v>
      </c>
      <c r="D312" s="379" t="str">
        <f>'SAISIE HPA'!L99</f>
        <v>OUI</v>
      </c>
      <c r="E312" s="380">
        <f>'SAISIE HPA'!M99</f>
        <v>0</v>
      </c>
      <c r="F312" s="394" t="str">
        <f>'SAISIE HPA'!$B$99</f>
        <v>NR</v>
      </c>
      <c r="G312" s="395"/>
      <c r="H312" s="395"/>
    </row>
    <row r="313" spans="1:8" x14ac:dyDescent="0.25">
      <c r="A313" s="376">
        <f>'SAISIE HPA'!I142</f>
        <v>116</v>
      </c>
      <c r="B313" s="377" t="str">
        <f>'SAISIE HPA'!J142</f>
        <v>Les emplacements sont bien numérotés et facilement identifiables.</v>
      </c>
      <c r="C313" s="378">
        <f>'SAISIE HPA'!K142</f>
        <v>3</v>
      </c>
      <c r="D313" s="379" t="str">
        <f>'SAISIE HPA'!L142</f>
        <v>OUI</v>
      </c>
      <c r="E313" s="380">
        <f>'SAISIE HPA'!M142</f>
        <v>0</v>
      </c>
      <c r="F313" s="394" t="str">
        <f>'SAISIE HPA'!B142</f>
        <v>NR</v>
      </c>
      <c r="G313" s="395"/>
      <c r="H313" s="395"/>
    </row>
    <row r="314" spans="1:8" x14ac:dyDescent="0.25">
      <c r="A314" s="376">
        <f>'SAISIE HPA'!I143</f>
        <v>117</v>
      </c>
      <c r="B314" s="377" t="str">
        <f>'SAISIE HPA'!J143</f>
        <v>Les emplacements sont bien intégrés au paysage.</v>
      </c>
      <c r="C314" s="378">
        <f>'SAISIE HPA'!K143</f>
        <v>3</v>
      </c>
      <c r="D314" s="379" t="str">
        <f>'SAISIE HPA'!L143</f>
        <v>OUI</v>
      </c>
      <c r="E314" s="380">
        <f>'SAISIE HPA'!M143</f>
        <v>0</v>
      </c>
      <c r="F314" s="394" t="str">
        <f>'SAISIE HPA'!B143</f>
        <v>NR</v>
      </c>
      <c r="G314" s="395"/>
      <c r="H314" s="395"/>
    </row>
    <row r="315" spans="1:8" ht="31.5" x14ac:dyDescent="0.25">
      <c r="A315" s="376">
        <f>'SAISIE HPA'!I148</f>
        <v>122</v>
      </c>
      <c r="B315" s="377" t="str">
        <f>'SAISIE HPA'!J148</f>
        <v>Lorsque le camping est complet, les emplacements et les espaces communs ne sont pas surchargés.</v>
      </c>
      <c r="C315" s="378">
        <f>'SAISIE HPA'!K148</f>
        <v>1</v>
      </c>
      <c r="D315" s="379" t="str">
        <f>'SAISIE HPA'!L148</f>
        <v>OUI</v>
      </c>
      <c r="E315" s="380">
        <f>'SAISIE HPA'!M148</f>
        <v>0</v>
      </c>
      <c r="F315" s="394" t="str">
        <f>'SAISIE HPA'!$B$148</f>
        <v>NR</v>
      </c>
      <c r="G315" s="395"/>
      <c r="H315" s="395"/>
    </row>
    <row r="316" spans="1:8" ht="31.5" x14ac:dyDescent="0.25">
      <c r="A316" s="376">
        <f>'SAISIE HPA'!I153</f>
        <v>125</v>
      </c>
      <c r="B316" s="377" t="str">
        <f>'SAISIE HPA'!J153</f>
        <v>Le dessous de l'hébergement locatif est masqué de façon esthétique sur les côtés visibles</v>
      </c>
      <c r="C316" s="378">
        <f>'SAISIE HPA'!K153</f>
        <v>3</v>
      </c>
      <c r="D316" s="379" t="str">
        <f>'SAISIE HPA'!L153</f>
        <v>OUI</v>
      </c>
      <c r="E316" s="380">
        <f>'SAISIE HPA'!M153</f>
        <v>0</v>
      </c>
      <c r="F316" s="394" t="str">
        <f>'SAISIE HPA'!B153</f>
        <v>NR</v>
      </c>
      <c r="G316" s="395"/>
      <c r="H316" s="395"/>
    </row>
    <row r="317" spans="1:8" x14ac:dyDescent="0.25">
      <c r="A317" s="376">
        <f>'SAISIE HPA'!I154</f>
        <v>126</v>
      </c>
      <c r="B317" s="377" t="str">
        <f>'SAISIE HPA'!J154</f>
        <v>Le locatif est doté d'une terrasse avec du mobilier.</v>
      </c>
      <c r="C317" s="378">
        <f>'SAISIE HPA'!K154</f>
        <v>3</v>
      </c>
      <c r="D317" s="379" t="str">
        <f>'SAISIE HPA'!L154</f>
        <v>OUI</v>
      </c>
      <c r="E317" s="380">
        <f>'SAISIE HPA'!M154</f>
        <v>0</v>
      </c>
      <c r="F317" s="394" t="str">
        <f>'SAISIE HPA'!B154</f>
        <v>NR</v>
      </c>
      <c r="G317" s="395"/>
      <c r="H317" s="395"/>
    </row>
    <row r="318" spans="1:8" x14ac:dyDescent="0.25">
      <c r="A318" s="376">
        <f>'SAISIE HPA'!I155</f>
        <v>127</v>
      </c>
      <c r="B318" s="377" t="str">
        <f>'SAISIE HPA'!J155</f>
        <v>Le mobilier extérieur est harmonieux.</v>
      </c>
      <c r="C318" s="378">
        <f>'SAISIE HPA'!K155</f>
        <v>3</v>
      </c>
      <c r="D318" s="379" t="str">
        <f>'SAISIE HPA'!L155</f>
        <v>OUI</v>
      </c>
      <c r="E318" s="380">
        <f>'SAISIE HPA'!M155</f>
        <v>0</v>
      </c>
      <c r="F318" s="394" t="str">
        <f>'SAISIE HPA'!B155</f>
        <v>NR</v>
      </c>
      <c r="G318" s="395"/>
      <c r="H318" s="395"/>
    </row>
    <row r="319" spans="1:8" ht="31.5" x14ac:dyDescent="0.25">
      <c r="A319" s="376">
        <f>'SAISIE HPA'!I204</f>
        <v>169</v>
      </c>
      <c r="B319" s="377" t="str">
        <f>'SAISIE HPA'!J204</f>
        <v>En cas de panne avec le matériel et les équipements, tout a été mis en œuvre pour effectuer la réparation/le remplacement dans les meilleurs délais.</v>
      </c>
      <c r="C319" s="378">
        <f>'SAISIE HPA'!K204</f>
        <v>3</v>
      </c>
      <c r="D319" s="379" t="str">
        <f>'SAISIE HPA'!L204</f>
        <v>OUI</v>
      </c>
      <c r="E319" s="380">
        <f>'SAISIE HPA'!M204</f>
        <v>0</v>
      </c>
      <c r="F319" s="394" t="str">
        <f>'SAISIE HPA'!$B$204</f>
        <v>NR</v>
      </c>
      <c r="G319" s="395"/>
      <c r="H319" s="395"/>
    </row>
    <row r="320" spans="1:8" ht="31.5" x14ac:dyDescent="0.25">
      <c r="A320" s="376">
        <f>'SAISIE HPA'!I206</f>
        <v>170</v>
      </c>
      <c r="B320" s="377" t="str">
        <f>'SAISIE HPA'!J206</f>
        <v>L'aire de service est équipée d'une prise d'eau, d'une système de vidange des eaux usées et d'une borne électrique.</v>
      </c>
      <c r="C320" s="378">
        <f>'SAISIE HPA'!K206</f>
        <v>3</v>
      </c>
      <c r="D320" s="379" t="str">
        <f>'SAISIE HPA'!L206</f>
        <v>OUI</v>
      </c>
      <c r="E320" s="380">
        <f>'SAISIE HPA'!M206</f>
        <v>0</v>
      </c>
      <c r="F320" s="394" t="str">
        <f>'SAISIE HPA'!$B$206</f>
        <v>NR</v>
      </c>
      <c r="G320" s="395"/>
      <c r="H320" s="395"/>
    </row>
    <row r="321" spans="1:8" x14ac:dyDescent="0.25">
      <c r="A321" s="376">
        <f>'SAISIE HPA'!I230</f>
        <v>190</v>
      </c>
      <c r="B321" s="377" t="str">
        <f>'SAISIE HPA'!J230</f>
        <v xml:space="preserve">Le bloc sanitaire est bien intégré au paysage. </v>
      </c>
      <c r="C321" s="378">
        <f>'SAISIE HPA'!K230</f>
        <v>3</v>
      </c>
      <c r="D321" s="379" t="str">
        <f>'SAISIE HPA'!L230</f>
        <v>Très Satisfaisant</v>
      </c>
      <c r="E321" s="380">
        <f>'SAISIE HPA'!M230</f>
        <v>0</v>
      </c>
      <c r="F321" s="394" t="str">
        <f>'SAISIE HPA'!B230</f>
        <v>NR</v>
      </c>
      <c r="G321" s="395"/>
      <c r="H321" s="395"/>
    </row>
    <row r="322" spans="1:8" x14ac:dyDescent="0.25">
      <c r="A322" s="376">
        <f>'SAISIE HPA'!I231</f>
        <v>191</v>
      </c>
      <c r="B322" s="377" t="str">
        <f>'SAISIE HPA'!J231</f>
        <v>L'éclairage intérieur extérieur des sanitaires est satisfaisant</v>
      </c>
      <c r="C322" s="378">
        <f>'SAISIE HPA'!K231</f>
        <v>3</v>
      </c>
      <c r="D322" s="379" t="str">
        <f>'SAISIE HPA'!L231</f>
        <v>Très Satisfaisant</v>
      </c>
      <c r="E322" s="380">
        <f>'SAISIE HPA'!M231</f>
        <v>0</v>
      </c>
      <c r="F322" s="394" t="str">
        <f>'SAISIE HPA'!B231</f>
        <v>NR</v>
      </c>
      <c r="G322" s="395"/>
      <c r="H322" s="395"/>
    </row>
    <row r="323" spans="1:8" x14ac:dyDescent="0.25">
      <c r="A323" s="376">
        <f>'SAISIE HPA'!I238</f>
        <v>197</v>
      </c>
      <c r="B323" s="377" t="str">
        <f>'SAISIE HPA'!J238</f>
        <v>Il n'y a pas d'odeur désagréable dans les sanitaires.</v>
      </c>
      <c r="C323" s="378">
        <f>'SAISIE HPA'!K238</f>
        <v>3</v>
      </c>
      <c r="D323" s="379" t="str">
        <f>'SAISIE HPA'!L238</f>
        <v>OUI</v>
      </c>
      <c r="E323" s="380">
        <f>'SAISIE HPA'!M238</f>
        <v>0</v>
      </c>
      <c r="F323" s="394" t="str">
        <f>'SAISIE HPA'!$B$238</f>
        <v>NR</v>
      </c>
      <c r="G323" s="395"/>
      <c r="H323" s="395"/>
    </row>
    <row r="324" spans="1:8" x14ac:dyDescent="0.25">
      <c r="A324" s="376">
        <f>'SAISIE HPA'!I253</f>
        <v>209</v>
      </c>
      <c r="B324" s="377" t="str">
        <f>'SAISIE HPA'!J253</f>
        <v>L'arrivée d'eau chaude est rapide et le débit est satisfaisant.</v>
      </c>
      <c r="C324" s="378">
        <f>'SAISIE HPA'!K253</f>
        <v>3</v>
      </c>
      <c r="D324" s="379" t="str">
        <f>'SAISIE HPA'!L253</f>
        <v>OUI</v>
      </c>
      <c r="E324" s="380">
        <f>'SAISIE HPA'!M253</f>
        <v>0</v>
      </c>
      <c r="F324" s="394" t="str">
        <f>'SAISIE HPA'!B253</f>
        <v>NR</v>
      </c>
      <c r="G324" s="395"/>
      <c r="H324" s="395"/>
    </row>
    <row r="325" spans="1:8" x14ac:dyDescent="0.25">
      <c r="A325" s="376">
        <f>'SAISIE HPA'!I254</f>
        <v>210</v>
      </c>
      <c r="B325" s="377" t="str">
        <f>'SAISIE HPA'!J254</f>
        <v>L’évacuation des eaux usées est  efficace.</v>
      </c>
      <c r="C325" s="378">
        <f>'SAISIE HPA'!K254</f>
        <v>3</v>
      </c>
      <c r="D325" s="379" t="str">
        <f>'SAISIE HPA'!L254</f>
        <v>Très Satisfaisant</v>
      </c>
      <c r="E325" s="380">
        <f>'SAISIE HPA'!M254</f>
        <v>0</v>
      </c>
      <c r="F325" s="394" t="str">
        <f>'SAISIE HPA'!B254</f>
        <v>NR</v>
      </c>
      <c r="G325" s="395"/>
      <c r="H325" s="395"/>
    </row>
    <row r="326" spans="1:8" x14ac:dyDescent="0.25">
      <c r="A326" s="376">
        <f>'SAISIE HPA'!I262</f>
        <v>216</v>
      </c>
      <c r="B326" s="377" t="str">
        <f>'SAISIE HPA'!J262</f>
        <v xml:space="preserve">Le bloc sanitaire est bien intégré au paysage. </v>
      </c>
      <c r="C326" s="378">
        <f>'SAISIE HPA'!K262</f>
        <v>3</v>
      </c>
      <c r="D326" s="379" t="str">
        <f>'SAISIE HPA'!L262</f>
        <v>Très Satisfaisant</v>
      </c>
      <c r="E326" s="380">
        <f>'SAISIE HPA'!M262</f>
        <v>0</v>
      </c>
      <c r="F326" s="394" t="str">
        <f>'SAISIE HPA'!B262</f>
        <v>NR</v>
      </c>
      <c r="G326" s="395"/>
      <c r="H326" s="395"/>
    </row>
    <row r="327" spans="1:8" x14ac:dyDescent="0.25">
      <c r="A327" s="376">
        <f>'SAISIE HPA'!I263</f>
        <v>217</v>
      </c>
      <c r="B327" s="377" t="str">
        <f>'SAISIE HPA'!J263</f>
        <v>Le bloc sanitaire est éclairé 24h/24.</v>
      </c>
      <c r="C327" s="378">
        <f>'SAISIE HPA'!K263</f>
        <v>3</v>
      </c>
      <c r="D327" s="379" t="str">
        <f>'SAISIE HPA'!L263</f>
        <v>Très Satisfaisant</v>
      </c>
      <c r="E327" s="380">
        <f>'SAISIE HPA'!M263</f>
        <v>0</v>
      </c>
      <c r="F327" s="394" t="str">
        <f>'SAISIE HPA'!B263</f>
        <v>NR</v>
      </c>
      <c r="G327" s="395"/>
      <c r="H327" s="395"/>
    </row>
    <row r="328" spans="1:8" x14ac:dyDescent="0.25">
      <c r="A328" s="376">
        <f>'SAISIE HPA'!I266</f>
        <v>220</v>
      </c>
      <c r="B328" s="377" t="str">
        <f>'SAISIE HPA'!J266</f>
        <v>Il n'y a pas d'odeur désagréable dans le bloc sanitaire.</v>
      </c>
      <c r="C328" s="378">
        <f>'SAISIE HPA'!K266</f>
        <v>3</v>
      </c>
      <c r="D328" s="379" t="str">
        <f>'SAISIE HPA'!L266</f>
        <v>OUI</v>
      </c>
      <c r="E328" s="380">
        <f>'SAISIE HPA'!M266</f>
        <v>0</v>
      </c>
      <c r="F328" s="394" t="str">
        <f>'SAISIE HPA'!$B$266</f>
        <v>NR</v>
      </c>
      <c r="G328" s="395"/>
      <c r="H328" s="395"/>
    </row>
    <row r="329" spans="1:8" x14ac:dyDescent="0.25">
      <c r="A329" s="376">
        <f>'SAISIE HPA'!I272</f>
        <v>224</v>
      </c>
      <c r="B329" s="377" t="str">
        <f>'SAISIE HPA'!J272</f>
        <v>Les voies internes au camping sont bien balisées et entretenues.</v>
      </c>
      <c r="C329" s="378">
        <f>'SAISIE HPA'!K272</f>
        <v>3</v>
      </c>
      <c r="D329" s="379" t="str">
        <f>'SAISIE HPA'!L272</f>
        <v>Très Satisfaisant</v>
      </c>
      <c r="E329" s="380">
        <f>'SAISIE HPA'!M272</f>
        <v>0</v>
      </c>
      <c r="F329" s="394" t="str">
        <f>'SAISIE HPA'!B272</f>
        <v>R</v>
      </c>
      <c r="G329" s="395"/>
      <c r="H329" s="395"/>
    </row>
    <row r="330" spans="1:8" x14ac:dyDescent="0.25">
      <c r="A330" s="376">
        <f>'SAISIE HPA'!I273</f>
        <v>225</v>
      </c>
      <c r="B330" s="377" t="str">
        <f>'SAISIE HPA'!J273</f>
        <v>La circulation est limitée à 10km/h.</v>
      </c>
      <c r="C330" s="378">
        <f>'SAISIE HPA'!K273</f>
        <v>1</v>
      </c>
      <c r="D330" s="379" t="str">
        <f>'SAISIE HPA'!L273</f>
        <v>OUI</v>
      </c>
      <c r="E330" s="380">
        <f>'SAISIE HPA'!M273</f>
        <v>0</v>
      </c>
      <c r="F330" s="394" t="str">
        <f>'SAISIE HPA'!B273</f>
        <v>NR</v>
      </c>
      <c r="G330" s="395"/>
      <c r="H330" s="395"/>
    </row>
    <row r="331" spans="1:8" x14ac:dyDescent="0.25">
      <c r="A331" s="376">
        <f>'SAISIE HPA'!I274</f>
        <v>226</v>
      </c>
      <c r="B331" s="377" t="str">
        <f>'SAISIE HPA'!J274</f>
        <v>Les espaces communs sont bien signalés</v>
      </c>
      <c r="C331" s="378">
        <f>'SAISIE HPA'!K274</f>
        <v>1</v>
      </c>
      <c r="D331" s="379" t="str">
        <f>'SAISIE HPA'!L274</f>
        <v>OUI</v>
      </c>
      <c r="E331" s="380">
        <f>'SAISIE HPA'!M274</f>
        <v>0</v>
      </c>
      <c r="F331" s="394" t="str">
        <f>'SAISIE HPA'!B274</f>
        <v>R</v>
      </c>
      <c r="G331" s="395"/>
      <c r="H331" s="395"/>
    </row>
    <row r="332" spans="1:8" x14ac:dyDescent="0.25">
      <c r="A332" s="376">
        <f>'SAISIE HPA'!I275</f>
        <v>227</v>
      </c>
      <c r="B332" s="377" t="str">
        <f>'SAISIE HPA'!J275</f>
        <v>Il n'y a pas de pollution visuelle.</v>
      </c>
      <c r="C332" s="378">
        <f>'SAISIE HPA'!K275</f>
        <v>3</v>
      </c>
      <c r="D332" s="379" t="str">
        <f>'SAISIE HPA'!L275</f>
        <v>OUI</v>
      </c>
      <c r="E332" s="380">
        <f>'SAISIE HPA'!M275</f>
        <v>0</v>
      </c>
      <c r="F332" s="394" t="str">
        <f>'SAISIE HPA'!B275</f>
        <v>R</v>
      </c>
      <c r="G332" s="395"/>
      <c r="H332" s="395"/>
    </row>
    <row r="333" spans="1:8" x14ac:dyDescent="0.25">
      <c r="A333" s="376">
        <f>'SAISIE HPA'!I277</f>
        <v>228</v>
      </c>
      <c r="B333" s="377" t="str">
        <f>'SAISIE HPA'!J277</f>
        <v>Le camping est agrémenté d'une végétation naturelle.</v>
      </c>
      <c r="C333" s="378">
        <f>'SAISIE HPA'!K277</f>
        <v>3</v>
      </c>
      <c r="D333" s="379" t="str">
        <f>'SAISIE HPA'!L277</f>
        <v>OUI</v>
      </c>
      <c r="E333" s="380">
        <f>'SAISIE HPA'!M277</f>
        <v>0</v>
      </c>
      <c r="F333" s="394" t="str">
        <f>'SAISIE HPA'!$B$277</f>
        <v>R</v>
      </c>
      <c r="G333" s="395"/>
      <c r="H333" s="395"/>
    </row>
    <row r="334" spans="1:8" x14ac:dyDescent="0.25">
      <c r="A334" s="376">
        <f>'SAISIE HPA'!I280</f>
        <v>231</v>
      </c>
      <c r="B334" s="377" t="str">
        <f>'SAISIE HPA'!J280</f>
        <v>Le ramassage des déchets ne génère pas de nuisances</v>
      </c>
      <c r="C334" s="378">
        <f>'SAISIE HPA'!K280</f>
        <v>3</v>
      </c>
      <c r="D334" s="379" t="str">
        <f>'SAISIE HPA'!L280</f>
        <v>OUI</v>
      </c>
      <c r="E334" s="380">
        <f>'SAISIE HPA'!M280</f>
        <v>0</v>
      </c>
      <c r="F334" s="394" t="str">
        <f>'SAISIE HPA'!$B$280</f>
        <v>NR</v>
      </c>
      <c r="G334" s="395"/>
      <c r="H334" s="395"/>
    </row>
    <row r="335" spans="1:8" x14ac:dyDescent="0.25">
      <c r="A335" s="376">
        <f>'SAISIE HPA'!I291</f>
        <v>240</v>
      </c>
      <c r="B335" s="377" t="str">
        <f>'SAISIE HPA'!J291</f>
        <v xml:space="preserve">Les toilettes de la piscine sont bien équipées. </v>
      </c>
      <c r="C335" s="378">
        <f>'SAISIE HPA'!K291</f>
        <v>3</v>
      </c>
      <c r="D335" s="379" t="str">
        <f>'SAISIE HPA'!L291</f>
        <v>OUI</v>
      </c>
      <c r="E335" s="388">
        <f>'SAISIE HPA'!M291</f>
        <v>0</v>
      </c>
      <c r="F335" s="394" t="str">
        <f>'SAISIE HPA'!$B$291</f>
        <v>NR</v>
      </c>
      <c r="G335" s="395"/>
      <c r="H335" s="395"/>
    </row>
    <row r="336" spans="1:8" x14ac:dyDescent="0.25">
      <c r="A336" s="376">
        <f>'SAISIE HPA'!I295</f>
        <v>243</v>
      </c>
      <c r="B336" s="377" t="str">
        <f>'SAISIE HPA'!J295</f>
        <v>Au moins trois équipements de loisirs sont proposés au client.</v>
      </c>
      <c r="C336" s="378">
        <f>'SAISIE HPA'!K295</f>
        <v>1</v>
      </c>
      <c r="D336" s="379" t="str">
        <f>'SAISIE HPA'!L295</f>
        <v>OUI</v>
      </c>
      <c r="E336" s="380">
        <f>'SAISIE HPA'!M295</f>
        <v>0</v>
      </c>
      <c r="F336" s="394" t="str">
        <f>'SAISIE HPA'!$B$295</f>
        <v>R</v>
      </c>
      <c r="G336" s="395"/>
      <c r="H336" s="395"/>
    </row>
    <row r="337" spans="1:8" x14ac:dyDescent="0.25">
      <c r="A337" s="376">
        <f>'SAISIE HPA'!I301</f>
        <v>248</v>
      </c>
      <c r="B337" s="377" t="str">
        <f>'SAISIE HPA'!J301</f>
        <v>Au moins une animation enfant est proposée par semaine.</v>
      </c>
      <c r="C337" s="378">
        <f>'SAISIE HPA'!K301</f>
        <v>3</v>
      </c>
      <c r="D337" s="379" t="str">
        <f>'SAISIE HPA'!L301</f>
        <v>OUI</v>
      </c>
      <c r="E337" s="380">
        <f>'SAISIE HPA'!M301</f>
        <v>0</v>
      </c>
      <c r="F337" s="394" t="str">
        <f>'SAISIE HPA'!B301</f>
        <v>NR</v>
      </c>
      <c r="G337" s="395"/>
      <c r="H337" s="395"/>
    </row>
    <row r="338" spans="1:8" x14ac:dyDescent="0.25">
      <c r="A338" s="376">
        <f>'SAISIE HPA'!I302</f>
        <v>249</v>
      </c>
      <c r="B338" s="377" t="str">
        <f>'SAISIE HPA'!J302</f>
        <v>Au moins une animation (en journée) adulte est proposée par semaine.</v>
      </c>
      <c r="C338" s="378">
        <f>'SAISIE HPA'!K302</f>
        <v>3</v>
      </c>
      <c r="D338" s="379" t="str">
        <f>'SAISIE HPA'!L302</f>
        <v>OUI</v>
      </c>
      <c r="E338" s="380">
        <f>'SAISIE HPA'!M302</f>
        <v>0</v>
      </c>
      <c r="F338" s="394" t="str">
        <f>'SAISIE HPA'!B302</f>
        <v>NR</v>
      </c>
      <c r="G338" s="395"/>
      <c r="H338" s="395"/>
    </row>
    <row r="339" spans="1:8" x14ac:dyDescent="0.25">
      <c r="A339" s="376">
        <f>'SAISIE HPA'!I303</f>
        <v>250</v>
      </c>
      <c r="B339" s="377" t="str">
        <f>'SAISIE HPA'!J303</f>
        <v>Au moins une animation nocturne est proposée par semaine.</v>
      </c>
      <c r="C339" s="378">
        <f>'SAISIE HPA'!K303</f>
        <v>3</v>
      </c>
      <c r="D339" s="379" t="str">
        <f>'SAISIE HPA'!L303</f>
        <v>OUI</v>
      </c>
      <c r="E339" s="380">
        <f>'SAISIE HPA'!M303</f>
        <v>0</v>
      </c>
      <c r="F339" s="394" t="str">
        <f>'SAISIE HPA'!B303</f>
        <v>NR</v>
      </c>
      <c r="G339" s="395"/>
      <c r="H339" s="395"/>
    </row>
    <row r="340" spans="1:8" x14ac:dyDescent="0.25">
      <c r="A340" s="376">
        <f>'SAISIE HPA'!I304</f>
        <v>251</v>
      </c>
      <c r="B340" s="377" t="str">
        <f>'SAISIE HPA'!J304</f>
        <v>Le programme des animations est affiché et sa présentation est soignée.</v>
      </c>
      <c r="C340" s="378">
        <f>'SAISIE HPA'!K304</f>
        <v>1</v>
      </c>
      <c r="D340" s="379" t="str">
        <f>'SAISIE HPA'!L304</f>
        <v>OUI</v>
      </c>
      <c r="E340" s="380">
        <f>'SAISIE HPA'!M304</f>
        <v>0</v>
      </c>
      <c r="F340" s="394" t="str">
        <f>'SAISIE HPA'!B304</f>
        <v>NR</v>
      </c>
      <c r="G340" s="395"/>
      <c r="H340" s="395"/>
    </row>
    <row r="341" spans="1:8" ht="31.5" x14ac:dyDescent="0.25">
      <c r="A341" s="376">
        <f>'SAISIE HPA'!I305</f>
        <v>252</v>
      </c>
      <c r="B341" s="377" t="str">
        <f>'SAISIE HPA'!J305</f>
        <v>Le programme des animations et des activités est conforme à la documentation et/ou site internet</v>
      </c>
      <c r="C341" s="378">
        <f>'SAISIE HPA'!K305</f>
        <v>1</v>
      </c>
      <c r="D341" s="379" t="str">
        <f>'SAISIE HPA'!L305</f>
        <v>OUI</v>
      </c>
      <c r="E341" s="380">
        <f>'SAISIE HPA'!M305</f>
        <v>0</v>
      </c>
      <c r="F341" s="394" t="str">
        <f>'SAISIE HPA'!B305</f>
        <v>NR</v>
      </c>
      <c r="G341" s="395"/>
      <c r="H341" s="395"/>
    </row>
    <row r="342" spans="1:8" x14ac:dyDescent="0.25">
      <c r="A342" s="376">
        <f>'SAISIE HPA'!I307</f>
        <v>253</v>
      </c>
      <c r="B342" s="377" t="str">
        <f>'SAISIE HPA'!J307</f>
        <v>Au moins trois services complémentaires sont à disposition du client.</v>
      </c>
      <c r="C342" s="378">
        <f>'SAISIE HPA'!K307</f>
        <v>1</v>
      </c>
      <c r="D342" s="379" t="str">
        <f>'SAISIE HPA'!L307</f>
        <v>OUI</v>
      </c>
      <c r="E342" s="380">
        <f>'SAISIE HPA'!M307</f>
        <v>0</v>
      </c>
      <c r="F342" s="394" t="str">
        <f>'SAISIE HPA'!$B$307</f>
        <v>R</v>
      </c>
      <c r="G342" s="395"/>
      <c r="H342" s="395"/>
    </row>
    <row r="343" spans="1:8" x14ac:dyDescent="0.25">
      <c r="A343" s="376">
        <f>'SAISIE HPA'!I310</f>
        <v>255</v>
      </c>
      <c r="B343" s="377" t="str">
        <f>'SAISIE HPA'!J310</f>
        <v xml:space="preserve">Au moins 3 équipements pour enfants ou bébés sont mis à la disposition du client </v>
      </c>
      <c r="C343" s="378">
        <f>'SAISIE HPA'!K310</f>
        <v>3</v>
      </c>
      <c r="D343" s="379" t="str">
        <f>'SAISIE HPA'!L310</f>
        <v>OUI</v>
      </c>
      <c r="E343" s="380">
        <f>'SAISIE HPA'!M310</f>
        <v>0</v>
      </c>
      <c r="F343" s="394" t="str">
        <f>'SAISIE HPA'!B310</f>
        <v>R</v>
      </c>
      <c r="G343" s="395"/>
      <c r="H343" s="395"/>
    </row>
    <row r="344" spans="1:8" x14ac:dyDescent="0.25">
      <c r="A344" s="376">
        <f>'SAISIE HPA'!I311</f>
        <v>256</v>
      </c>
      <c r="B344" s="377" t="str">
        <f>'SAISIE HPA'!J311</f>
        <v>Au moins un jeu pour les tous petits est proposé (bac à sable, bascule, etc.)</v>
      </c>
      <c r="C344" s="378">
        <f>'SAISIE HPA'!K311</f>
        <v>3</v>
      </c>
      <c r="D344" s="379" t="str">
        <f>'SAISIE HPA'!L311</f>
        <v>OUI</v>
      </c>
      <c r="E344" s="380">
        <f>'SAISIE HPA'!M311</f>
        <v>0</v>
      </c>
      <c r="F344" s="394" t="str">
        <f>'SAISIE HPA'!B311</f>
        <v>R</v>
      </c>
      <c r="G344" s="395"/>
      <c r="H344" s="395"/>
    </row>
    <row r="345" spans="1:8" x14ac:dyDescent="0.25">
      <c r="A345" s="376">
        <f>'SAISIE HPA'!I312</f>
        <v>257</v>
      </c>
      <c r="B345" s="377" t="str">
        <f>'SAISIE HPA'!J312</f>
        <v>Une aire de jeux est proposée pour les enfants.</v>
      </c>
      <c r="C345" s="378">
        <f>'SAISIE HPA'!K312</f>
        <v>3</v>
      </c>
      <c r="D345" s="379" t="str">
        <f>'SAISIE HPA'!L312</f>
        <v>OUI</v>
      </c>
      <c r="E345" s="380">
        <f>'SAISIE HPA'!M312</f>
        <v>0</v>
      </c>
      <c r="F345" s="394" t="str">
        <f>'SAISIE HPA'!B312</f>
        <v>R</v>
      </c>
      <c r="G345" s="395"/>
      <c r="H345" s="395"/>
    </row>
    <row r="346" spans="1:8" x14ac:dyDescent="0.25">
      <c r="A346" s="376">
        <f>'SAISIE HPA'!I335</f>
        <v>276</v>
      </c>
      <c r="B346" s="377" t="str">
        <f>'SAISIE HPA'!J335</f>
        <v>Les verres sont adaptés à la boisson servie.</v>
      </c>
      <c r="C346" s="378">
        <f>'SAISIE HPA'!K335</f>
        <v>1</v>
      </c>
      <c r="D346" s="379" t="str">
        <f>'SAISIE HPA'!L335</f>
        <v>OUI</v>
      </c>
      <c r="E346" s="388">
        <f>'SAISIE HPA'!M335</f>
        <v>0</v>
      </c>
      <c r="F346" s="394" t="str">
        <f>'SAISIE HPA'!$B$335</f>
        <v>NR</v>
      </c>
      <c r="G346" s="395"/>
      <c r="H346" s="395"/>
    </row>
    <row r="347" spans="1:8" x14ac:dyDescent="0.25">
      <c r="A347" s="376">
        <f>'SAISIE HPA'!I346</f>
        <v>286</v>
      </c>
      <c r="B347" s="377" t="str">
        <f>'SAISIE HPA'!J346</f>
        <v xml:space="preserve">Les toilettes du bar/petite restauration sont bien équipées. </v>
      </c>
      <c r="C347" s="378">
        <f>'SAISIE HPA'!K346</f>
        <v>3</v>
      </c>
      <c r="D347" s="379" t="str">
        <f>'SAISIE HPA'!L346</f>
        <v>OUI</v>
      </c>
      <c r="E347" s="388">
        <f>'SAISIE HPA'!M346</f>
        <v>0</v>
      </c>
      <c r="F347" s="394" t="str">
        <f>'SAISIE HPA'!$B$346</f>
        <v>NR</v>
      </c>
      <c r="G347" s="395"/>
      <c r="H347" s="395"/>
    </row>
    <row r="348" spans="1:8" ht="31.5" x14ac:dyDescent="0.25">
      <c r="A348" s="376">
        <f>'SAISIE HPA'!I379</f>
        <v>311</v>
      </c>
      <c r="B348" s="389" t="str">
        <f>'SAISIE HPA'!J379</f>
        <v>La présentation de l'entrée est appétissante, les quantités de l'entrée sont bien proportionnées. Elle est à bonne température et savoureuse.</v>
      </c>
      <c r="C348" s="378">
        <f>'SAISIE HPA'!K379</f>
        <v>3</v>
      </c>
      <c r="D348" s="379" t="str">
        <f>'SAISIE HPA'!L379</f>
        <v>Très Satisfaisant</v>
      </c>
      <c r="E348" s="382" t="str">
        <f>'SAISIE HPA'!M379</f>
        <v/>
      </c>
      <c r="F348" s="394" t="str">
        <f>'SAISIE HPA'!B379</f>
        <v>NR</v>
      </c>
      <c r="G348" s="395"/>
      <c r="H348" s="395"/>
    </row>
    <row r="349" spans="1:8" x14ac:dyDescent="0.25">
      <c r="A349" s="376">
        <f>'SAISIE HPA'!I380</f>
        <v>312</v>
      </c>
      <c r="B349" s="383" t="str">
        <f>'SAISIE HPA'!J380</f>
        <v>La présentation du plat est harmonieuse et appétissante.</v>
      </c>
      <c r="C349" s="378">
        <f>'SAISIE HPA'!K380</f>
        <v>3</v>
      </c>
      <c r="D349" s="379" t="str">
        <f>'SAISIE HPA'!L380</f>
        <v>Très Satisfaisant</v>
      </c>
      <c r="E349" s="382">
        <f>'SAISIE HPA'!M380</f>
        <v>0</v>
      </c>
      <c r="F349" s="394" t="str">
        <f>'SAISIE HPA'!B380</f>
        <v>NR</v>
      </c>
      <c r="G349" s="395"/>
      <c r="H349" s="395"/>
    </row>
    <row r="350" spans="1:8" ht="47.25" x14ac:dyDescent="0.25">
      <c r="A350" s="376">
        <f>'SAISIE HPA'!I381</f>
        <v>313</v>
      </c>
      <c r="B350" s="389" t="str">
        <f>'SAISIE HPA'!J381</f>
        <v>La présentation du plateau et/ou de l'assiette de fromages et/ou du dessert est appétissante, les quantités sont bien proportionnées. Les fromages et/ou les desserts sont à bonne température et savoureux.</v>
      </c>
      <c r="C350" s="378">
        <f>'SAISIE HPA'!K381</f>
        <v>3</v>
      </c>
      <c r="D350" s="379" t="str">
        <f>'SAISIE HPA'!L381</f>
        <v>Très Satisfaisant</v>
      </c>
      <c r="E350" s="382">
        <f>'SAISIE HPA'!M381</f>
        <v>0</v>
      </c>
      <c r="F350" s="394" t="str">
        <f>'SAISIE HPA'!B381</f>
        <v>NR</v>
      </c>
      <c r="G350" s="395"/>
      <c r="H350" s="395"/>
    </row>
    <row r="351" spans="1:8" ht="31.5" x14ac:dyDescent="0.25">
      <c r="A351" s="376">
        <f>'SAISIE HPA'!I382</f>
        <v>314</v>
      </c>
      <c r="B351" s="383" t="str">
        <f>'SAISIE HPA'!J382</f>
        <v>La boisson chaude est à bonne température et savoureuse. Le café est servi avec un accompagnement.</v>
      </c>
      <c r="C351" s="378">
        <f>'SAISIE HPA'!K382</f>
        <v>1</v>
      </c>
      <c r="D351" s="379" t="str">
        <f>'SAISIE HPA'!L382</f>
        <v>Très Satisfaisant</v>
      </c>
      <c r="E351" s="382">
        <f>'SAISIE HPA'!M382</f>
        <v>0</v>
      </c>
      <c r="F351" s="394" t="str">
        <f>'SAISIE HPA'!B382</f>
        <v>NR</v>
      </c>
      <c r="G351" s="395"/>
      <c r="H351" s="395"/>
    </row>
    <row r="352" spans="1:8" x14ac:dyDescent="0.25">
      <c r="A352" s="376">
        <f>'SAISIE HPA'!I384</f>
        <v>315</v>
      </c>
      <c r="B352" s="377" t="str">
        <f>'SAISIE HPA'!J384</f>
        <v xml:space="preserve">Les toilettes de bar - petite restauration sont bien équipées. </v>
      </c>
      <c r="C352" s="378">
        <f>'SAISIE HPA'!K384</f>
        <v>3</v>
      </c>
      <c r="D352" s="379" t="str">
        <f>'SAISIE HPA'!L384</f>
        <v>OUI</v>
      </c>
      <c r="E352" s="388" t="str">
        <f>'SAISIE HPA'!M384</f>
        <v/>
      </c>
      <c r="F352" s="394" t="str">
        <f>'SAISIE HPA'!$B$384</f>
        <v>NR</v>
      </c>
      <c r="G352" s="395"/>
      <c r="H352" s="395"/>
    </row>
    <row r="353" spans="1:8" ht="47.25" x14ac:dyDescent="0.25">
      <c r="A353" s="376">
        <f>'SAISIE HPA'!I393</f>
        <v>321</v>
      </c>
      <c r="B353" s="377" t="str">
        <f>'SAISIE HPA'!J393</f>
        <v>A minima, l'épicerie propose les produits suivants : des produits alimentaires (dont certains sont régionaux), des produits d'hygiène, des produits d'entretien, des souvenirs, des cartes postales et de la presse.</v>
      </c>
      <c r="C353" s="376">
        <f>'SAISIE HPA'!K393</f>
        <v>3</v>
      </c>
      <c r="D353" s="379" t="str">
        <f>'SAISIE HPA'!L393</f>
        <v>OUI</v>
      </c>
      <c r="E353" s="382" t="str">
        <f>'SAISIE HPA'!M393</f>
        <v/>
      </c>
      <c r="F353" s="394" t="str">
        <f>'SAISIE HPA'!B393</f>
        <v>NR</v>
      </c>
      <c r="G353" s="395"/>
      <c r="H353" s="395"/>
    </row>
    <row r="354" spans="1:8" x14ac:dyDescent="0.25">
      <c r="A354" s="376">
        <f>'SAISIE HPA'!I394</f>
        <v>322</v>
      </c>
      <c r="B354" s="377" t="str">
        <f>'SAISIE HPA'!J394</f>
        <v>A minima, l'épicerie propose du pain frais et des viennoiseries.</v>
      </c>
      <c r="C354" s="376">
        <f>'SAISIE HPA'!K394</f>
        <v>3</v>
      </c>
      <c r="D354" s="379" t="str">
        <f>'SAISIE HPA'!L394</f>
        <v>OUI</v>
      </c>
      <c r="E354" s="382" t="str">
        <f>'SAISIE HPA'!M394</f>
        <v/>
      </c>
      <c r="F354" s="394" t="str">
        <f>'SAISIE HPA'!B394</f>
        <v>NR</v>
      </c>
      <c r="G354" s="395"/>
      <c r="H354" s="395"/>
    </row>
    <row r="355" spans="1:8" ht="31.5" x14ac:dyDescent="0.25">
      <c r="A355" s="376">
        <f>'SAISIE HPA'!I401</f>
        <v>326</v>
      </c>
      <c r="B355" s="377" t="str">
        <f>'SAISIE HPA'!J401</f>
        <v>L'établissement prend connaissance des avis des consommateurs sur au moins 1 site.</v>
      </c>
      <c r="C355" s="378">
        <f>'SAISIE HPA'!K401</f>
        <v>1</v>
      </c>
      <c r="D355" s="379" t="str">
        <f>'SAISIE HPA'!L401</f>
        <v>OUI</v>
      </c>
      <c r="E355" s="382">
        <f>'SAISIE HPA'!M401</f>
        <v>0</v>
      </c>
      <c r="F355" s="394" t="str">
        <f>'SAISIE HPA'!B401</f>
        <v>NR</v>
      </c>
      <c r="G355" s="395"/>
      <c r="H355" s="395"/>
    </row>
    <row r="356" spans="1:8" ht="31.5" x14ac:dyDescent="0.25">
      <c r="A356" s="376">
        <f>'SAISIE HPA'!I402</f>
        <v>327</v>
      </c>
      <c r="B356" s="377" t="str">
        <f>'SAISIE HPA'!J402</f>
        <v>L'établissement a mis en place un système d'alerte pour être informé des avis de consommateurs.</v>
      </c>
      <c r="C356" s="378">
        <f>'SAISIE HPA'!K402</f>
        <v>1</v>
      </c>
      <c r="D356" s="379" t="str">
        <f>'SAISIE HPA'!L402</f>
        <v>OUI</v>
      </c>
      <c r="E356" s="382">
        <f>'SAISIE HPA'!M402</f>
        <v>0</v>
      </c>
      <c r="F356" s="394" t="str">
        <f>'SAISIE HPA'!B402</f>
        <v>NR</v>
      </c>
      <c r="G356" s="395"/>
      <c r="H356" s="395"/>
    </row>
    <row r="357" spans="1:8" x14ac:dyDescent="0.25">
      <c r="A357" s="376">
        <f>'SAISIE HPA'!I403</f>
        <v>328</v>
      </c>
      <c r="B357" s="377" t="str">
        <f>'SAISIE HPA'!J403</f>
        <v>L'établissement exerce son droit de réponse aux avis de consommateurs</v>
      </c>
      <c r="C357" s="378">
        <f>'SAISIE HPA'!K403</f>
        <v>1</v>
      </c>
      <c r="D357" s="379" t="str">
        <f>'SAISIE HPA'!L403</f>
        <v>OUI</v>
      </c>
      <c r="E357" s="382">
        <f>'SAISIE HPA'!M403</f>
        <v>0</v>
      </c>
      <c r="F357" s="394" t="str">
        <f>'SAISIE HPA'!B403</f>
        <v>NR</v>
      </c>
      <c r="G357" s="395"/>
      <c r="H357" s="395"/>
    </row>
    <row r="358" spans="1:8" x14ac:dyDescent="0.25">
      <c r="A358" s="376">
        <f>'SAISIE HPA'!I404</f>
        <v>329</v>
      </c>
      <c r="B358" s="377" t="str">
        <f>'SAISIE HPA'!J404</f>
        <v>La réponse apportée par l'établissement est constructive.</v>
      </c>
      <c r="C358" s="378">
        <f>'SAISIE HPA'!K404</f>
        <v>1</v>
      </c>
      <c r="D358" s="379" t="str">
        <f>'SAISIE HPA'!L404</f>
        <v>OUI</v>
      </c>
      <c r="E358" s="382">
        <f>'SAISIE HPA'!M404</f>
        <v>0</v>
      </c>
      <c r="F358" s="394" t="str">
        <f>'SAISIE HPA'!B404</f>
        <v>NR</v>
      </c>
      <c r="G358" s="395"/>
      <c r="H358" s="395"/>
    </row>
    <row r="359" spans="1:8" ht="31.5" x14ac:dyDescent="0.25">
      <c r="A359" s="376">
        <f>'SAISIE HPA'!I406</f>
        <v>330</v>
      </c>
      <c r="B359" s="383" t="str">
        <f>'SAISIE HPA'!J406</f>
        <v>Le questionnaire de satisfaction est disponible dans un endroit de passage du visiteur au moment de son départ.</v>
      </c>
      <c r="C359" s="376">
        <f>'SAISIE HPA'!K406</f>
        <v>3</v>
      </c>
      <c r="D359" s="379" t="str">
        <f>'SAISIE HPA'!L406</f>
        <v>OUI</v>
      </c>
      <c r="E359" s="382">
        <f>'SAISIE HPA'!M406</f>
        <v>0</v>
      </c>
      <c r="F359" s="394" t="str">
        <f>'SAISIE HPA'!B406</f>
        <v>NR</v>
      </c>
      <c r="G359" s="395"/>
      <c r="H359" s="395"/>
    </row>
    <row r="360" spans="1:8" x14ac:dyDescent="0.25">
      <c r="A360" s="376">
        <f>'SAISIE HPA'!I407</f>
        <v>331</v>
      </c>
      <c r="B360" s="383" t="str">
        <f>'SAISIE HPA'!J407</f>
        <v>Le questionnaire de satisfaction est traduit dans une langue étrangère.</v>
      </c>
      <c r="C360" s="378">
        <f>'SAISIE HPA'!K407</f>
        <v>3</v>
      </c>
      <c r="D360" s="379" t="str">
        <f>'SAISIE HPA'!L407</f>
        <v>OUI</v>
      </c>
      <c r="E360" s="382">
        <f>'SAISIE HPA'!M407</f>
        <v>0</v>
      </c>
      <c r="F360" s="394" t="str">
        <f>'SAISIE HPA'!B407</f>
        <v>R</v>
      </c>
      <c r="G360" s="395"/>
      <c r="H360" s="395"/>
    </row>
    <row r="361" spans="1:8" x14ac:dyDescent="0.25">
      <c r="A361" s="376">
        <f>'SAISIE HPA'!I408</f>
        <v>332</v>
      </c>
      <c r="B361" s="383" t="str">
        <f>'SAISIE HPA'!J408</f>
        <v>Le questionnaire de satisfaction est traduit dans une deuxième langue étrangère.</v>
      </c>
      <c r="C361" s="378">
        <f>'SAISIE HPA'!K408</f>
        <v>3</v>
      </c>
      <c r="D361" s="379" t="str">
        <f>'SAISIE HPA'!L408</f>
        <v>OUI</v>
      </c>
      <c r="E361" s="382">
        <f>'SAISIE HPA'!M408</f>
        <v>0</v>
      </c>
      <c r="F361" s="394" t="str">
        <f>'SAISIE HPA'!B408</f>
        <v>R</v>
      </c>
      <c r="G361" s="395"/>
      <c r="H361" s="395"/>
    </row>
    <row r="362" spans="1:8" ht="31.5" x14ac:dyDescent="0.25">
      <c r="A362" s="376">
        <f>'SAISIE HPA'!I409</f>
        <v>333</v>
      </c>
      <c r="B362" s="390" t="str">
        <f>'SAISIE HPA'!J409</f>
        <v>L'établissement apporte une réponse aux enquêtes de satisfaction mentionnant une insatisfaction notable et la traite comme une réclamation.</v>
      </c>
      <c r="C362" s="376">
        <f>'SAISIE HPA'!K409</f>
        <v>3</v>
      </c>
      <c r="D362" s="379" t="str">
        <f>'SAISIE HPA'!L409</f>
        <v>OUI</v>
      </c>
      <c r="E362" s="382">
        <f>'SAISIE HPA'!M409</f>
        <v>0</v>
      </c>
      <c r="F362" s="394" t="str">
        <f>'SAISIE HPA'!B409</f>
        <v>R</v>
      </c>
      <c r="G362" s="395"/>
      <c r="H362" s="395"/>
    </row>
    <row r="363" spans="1:8" x14ac:dyDescent="0.25">
      <c r="A363" s="376">
        <f>'SAISIE HPA'!I410</f>
        <v>334</v>
      </c>
      <c r="B363" s="390" t="str">
        <f>'SAISIE HPA'!J410</f>
        <v>Les questionnaires et les enquêtes de satisfaction sont archivés.</v>
      </c>
      <c r="C363" s="376">
        <f>'SAISIE HPA'!K410</f>
        <v>1</v>
      </c>
      <c r="D363" s="379" t="str">
        <f>'SAISIE HPA'!L410</f>
        <v>OUI</v>
      </c>
      <c r="E363" s="382">
        <f>'SAISIE HPA'!M410</f>
        <v>0</v>
      </c>
      <c r="F363" s="394" t="str">
        <f>'SAISIE HPA'!B410</f>
        <v>R</v>
      </c>
      <c r="G363" s="395"/>
      <c r="H363" s="395"/>
    </row>
    <row r="364" spans="1:8" ht="31.5" x14ac:dyDescent="0.25">
      <c r="A364" s="376">
        <f>'SAISIE HPA'!I411</f>
        <v>335</v>
      </c>
      <c r="B364" s="377" t="str">
        <f>'SAISIE HPA'!J411</f>
        <v xml:space="preserve">Si un plan d'actions a été établi suite au pré-audit ou à l'audit précédent, celui-ci a été complété. </v>
      </c>
      <c r="C364" s="378">
        <f>'SAISIE HPA'!K411</f>
        <v>1</v>
      </c>
      <c r="D364" s="379" t="str">
        <f>'SAISIE HPA'!L411</f>
        <v>OUI</v>
      </c>
      <c r="E364" s="382">
        <f>'SAISIE HPA'!M411</f>
        <v>0</v>
      </c>
      <c r="F364" s="394" t="str">
        <f>'SAISIE HPA'!B411</f>
        <v>R</v>
      </c>
      <c r="G364" s="395"/>
      <c r="H364" s="395"/>
    </row>
    <row r="365" spans="1:8" x14ac:dyDescent="0.25">
      <c r="A365" s="376">
        <f>'SAISIE HPA'!I413</f>
        <v>336</v>
      </c>
      <c r="B365" s="377" t="str">
        <f>'SAISIE HPA'!J413</f>
        <v xml:space="preserve">L’établissement a formalisé une procédure écrite pour le suivi des réclamations </v>
      </c>
      <c r="C365" s="378">
        <f>'SAISIE HPA'!K413</f>
        <v>3</v>
      </c>
      <c r="D365" s="379" t="str">
        <f>'SAISIE HPA'!L413</f>
        <v>OUI</v>
      </c>
      <c r="E365" s="382">
        <f>'SAISIE HPA'!M413</f>
        <v>0</v>
      </c>
      <c r="F365" s="394" t="str">
        <f>'SAISIE HPA'!B413</f>
        <v>R</v>
      </c>
      <c r="G365" s="395"/>
      <c r="H365" s="395"/>
    </row>
    <row r="366" spans="1:8" ht="31.5" x14ac:dyDescent="0.25">
      <c r="A366" s="376">
        <f>'SAISIE HPA'!I414</f>
        <v>337</v>
      </c>
      <c r="B366" s="377" t="str">
        <f>'SAISIE HPA'!J414</f>
        <v>L’établissement archive l'ensemble des réclamations dans un classeur dédié avec un tableau de suivi.</v>
      </c>
      <c r="C366" s="378">
        <f>'SAISIE HPA'!K414</f>
        <v>1</v>
      </c>
      <c r="D366" s="379" t="str">
        <f>'SAISIE HPA'!L414</f>
        <v>OUI</v>
      </c>
      <c r="E366" s="382">
        <f>'SAISIE HPA'!M414</f>
        <v>0</v>
      </c>
      <c r="F366" s="394" t="str">
        <f>'SAISIE HPA'!B414</f>
        <v>R</v>
      </c>
      <c r="G366" s="395"/>
      <c r="H366" s="395"/>
    </row>
    <row r="367" spans="1:8" x14ac:dyDescent="0.25">
      <c r="A367" s="376">
        <f>'SAISIE HPA'!I415</f>
        <v>338</v>
      </c>
      <c r="B367" s="390" t="str">
        <f>'SAISIE HPA'!J415</f>
        <v>L'établissement dispose d'un courrier type de prise en compte d'une réclamation</v>
      </c>
      <c r="C367" s="378">
        <f>'SAISIE HPA'!K415</f>
        <v>1</v>
      </c>
      <c r="D367" s="379" t="str">
        <f>'SAISIE HPA'!L415</f>
        <v>OUI</v>
      </c>
      <c r="E367" s="382">
        <f>'SAISIE HPA'!M415</f>
        <v>0</v>
      </c>
      <c r="F367" s="394" t="str">
        <f>'SAISIE HPA'!B415</f>
        <v>R</v>
      </c>
      <c r="G367" s="395"/>
      <c r="H367" s="395"/>
    </row>
    <row r="368" spans="1:8" ht="31.5" x14ac:dyDescent="0.25">
      <c r="A368" s="376">
        <f>'SAISIE HPA'!I416</f>
        <v>339</v>
      </c>
      <c r="B368" s="400" t="str">
        <f>'SAISIE HPA'!J416</f>
        <v>L'établissement accuse réception des réclamations dans un délai de 72h et répond dans un délai maximum de 15 jours.</v>
      </c>
      <c r="C368" s="378">
        <f>'SAISIE HPA'!K416</f>
        <v>3</v>
      </c>
      <c r="D368" s="379" t="str">
        <f>'SAISIE HPA'!L416</f>
        <v>OUI</v>
      </c>
      <c r="E368" s="382">
        <f>'SAISIE HPA'!M416</f>
        <v>0</v>
      </c>
      <c r="F368" s="394" t="str">
        <f>'SAISIE HPA'!B416</f>
        <v>R</v>
      </c>
      <c r="G368" s="395"/>
      <c r="H368" s="395"/>
    </row>
    <row r="369" spans="1:8" x14ac:dyDescent="0.25">
      <c r="A369" s="376">
        <f>'SAISIE HPA'!I417</f>
        <v>340</v>
      </c>
      <c r="B369" s="390" t="str">
        <f>'SAISIE HPA'!J417</f>
        <v>Les réponses aux réclamations sont personnalisées et constructives.</v>
      </c>
      <c r="C369" s="378">
        <f>'SAISIE HPA'!K417</f>
        <v>1</v>
      </c>
      <c r="D369" s="379" t="str">
        <f>'SAISIE HPA'!L417</f>
        <v>OUI</v>
      </c>
      <c r="E369" s="382">
        <f>'SAISIE HPA'!M417</f>
        <v>0</v>
      </c>
      <c r="F369" s="394" t="str">
        <f>'SAISIE HPA'!B417</f>
        <v>R</v>
      </c>
      <c r="G369" s="395"/>
      <c r="H369" s="395"/>
    </row>
    <row r="370" spans="1:8" x14ac:dyDescent="0.25">
      <c r="A370" s="376">
        <f>'SAISIE HPA'!I419</f>
        <v>341</v>
      </c>
      <c r="B370" s="390" t="str">
        <f>'SAISIE HPA'!J419</f>
        <v>Un référent qualité est identifié dans l'établissement.</v>
      </c>
      <c r="C370" s="378">
        <f>'SAISIE HPA'!K419</f>
        <v>1</v>
      </c>
      <c r="D370" s="379" t="str">
        <f>'SAISIE HPA'!L419</f>
        <v>OUI</v>
      </c>
      <c r="E370" s="382">
        <f>'SAISIE HPA'!M419</f>
        <v>0</v>
      </c>
      <c r="F370" s="394" t="str">
        <f>'SAISIE HPA'!B419</f>
        <v>R</v>
      </c>
      <c r="G370" s="395"/>
      <c r="H370" s="395"/>
    </row>
    <row r="371" spans="1:8" x14ac:dyDescent="0.25">
      <c r="A371" s="376">
        <f>'SAISIE HPA'!I420</f>
        <v>342</v>
      </c>
      <c r="B371" s="401" t="str">
        <f>'SAISIE HPA'!J420</f>
        <v>L'écoute client est analysée</v>
      </c>
      <c r="C371" s="378">
        <f>'SAISIE HPA'!K420</f>
        <v>1</v>
      </c>
      <c r="D371" s="379" t="str">
        <f>'SAISIE HPA'!L420</f>
        <v>OUI</v>
      </c>
      <c r="E371" s="382">
        <f>'SAISIE HPA'!M420</f>
        <v>0</v>
      </c>
      <c r="F371" s="394" t="str">
        <f>'SAISIE HPA'!B420</f>
        <v>NR</v>
      </c>
      <c r="G371" s="395"/>
      <c r="H371" s="395"/>
    </row>
    <row r="372" spans="1:8" ht="31.5" x14ac:dyDescent="0.25">
      <c r="A372" s="376">
        <f>'SAISIE HPA'!I421</f>
        <v>343</v>
      </c>
      <c r="B372" s="390" t="str">
        <f>'SAISIE HPA'!J421</f>
        <v>Le site a une connaissance fine de ses publics et met en œuvre un suivi de ses clients.</v>
      </c>
      <c r="C372" s="378">
        <f>'SAISIE HPA'!K421</f>
        <v>1</v>
      </c>
      <c r="D372" s="379" t="str">
        <f>'SAISIE HPA'!L421</f>
        <v>OUI</v>
      </c>
      <c r="E372" s="382">
        <f>'SAISIE HPA'!M421</f>
        <v>0</v>
      </c>
      <c r="F372" s="394" t="str">
        <f>'SAISIE HPA'!B421</f>
        <v>R</v>
      </c>
      <c r="G372" s="395"/>
      <c r="H372" s="395"/>
    </row>
    <row r="373" spans="1:8" x14ac:dyDescent="0.25">
      <c r="A373" s="376">
        <f>'SAISIE HPA'!I447</f>
        <v>363</v>
      </c>
      <c r="B373" s="377" t="str">
        <f>'SAISIE HPA'!J447</f>
        <v>Il y a une identification des besoins de formation et des compétences.</v>
      </c>
      <c r="C373" s="391">
        <f>'SAISIE HPA'!K447</f>
        <v>1</v>
      </c>
      <c r="D373" s="379" t="str">
        <f>'SAISIE HPA'!L447</f>
        <v>OUI</v>
      </c>
      <c r="E373" s="382">
        <f>'SAISIE HPA'!M447</f>
        <v>0</v>
      </c>
      <c r="F373" s="394" t="str">
        <f>'SAISIE HPA'!B447</f>
        <v>NR</v>
      </c>
      <c r="G373" s="395"/>
      <c r="H373" s="395"/>
    </row>
    <row r="374" spans="1:8" x14ac:dyDescent="0.25">
      <c r="A374" s="376">
        <f>'SAISIE HPA'!I448</f>
        <v>364</v>
      </c>
      <c r="B374" s="377" t="str">
        <f>'SAISIE HPA'!J448</f>
        <v>Le personnel est informé de la démarche qualité.</v>
      </c>
      <c r="C374" s="391">
        <f>'SAISIE HPA'!K448</f>
        <v>1</v>
      </c>
      <c r="D374" s="379" t="str">
        <f>'SAISIE HPA'!L448</f>
        <v>OUI</v>
      </c>
      <c r="E374" s="382">
        <f>'SAISIE HPA'!M448</f>
        <v>0</v>
      </c>
      <c r="F374" s="394" t="str">
        <f>'SAISIE HPA'!B448</f>
        <v>R</v>
      </c>
      <c r="G374" s="395"/>
      <c r="H374" s="395"/>
    </row>
    <row r="375" spans="1:8" ht="31.5" x14ac:dyDescent="0.25">
      <c r="A375" s="376">
        <f>'SAISIE HPA'!I449</f>
        <v>365</v>
      </c>
      <c r="B375" s="377" t="str">
        <f>'SAISIE HPA'!J449</f>
        <v>Le manager s'assure que l'ensemble du personnel (y compris stagiaires et bénévoles) est informé de la démarche qualité.</v>
      </c>
      <c r="C375" s="376">
        <f>'SAISIE HPA'!K449</f>
        <v>1</v>
      </c>
      <c r="D375" s="379" t="str">
        <f>'SAISIE HPA'!L449</f>
        <v>OUI</v>
      </c>
      <c r="E375" s="382">
        <f>'SAISIE HPA'!M449</f>
        <v>0</v>
      </c>
      <c r="F375" s="394" t="str">
        <f>'SAISIE HPA'!B449</f>
        <v>R</v>
      </c>
      <c r="G375" s="395"/>
      <c r="H375" s="395"/>
    </row>
    <row r="376" spans="1:8" ht="31.5" x14ac:dyDescent="0.25">
      <c r="A376" s="376">
        <f>'SAISIE HPA'!I450</f>
        <v>366</v>
      </c>
      <c r="B376" s="377" t="str">
        <f>'SAISIE HPA'!J450</f>
        <v>Une réunion du personnel annuelle sur le déploiement de la démarche qualité est organisée.</v>
      </c>
      <c r="C376" s="391">
        <f>'SAISIE HPA'!K450</f>
        <v>1</v>
      </c>
      <c r="D376" s="379" t="str">
        <f>'SAISIE HPA'!L450</f>
        <v>OUI</v>
      </c>
      <c r="E376" s="382">
        <f>'SAISIE HPA'!M450</f>
        <v>0</v>
      </c>
      <c r="F376" s="394" t="str">
        <f>'SAISIE HPA'!B450</f>
        <v>NR</v>
      </c>
      <c r="G376" s="395"/>
      <c r="H376" s="395"/>
    </row>
    <row r="377" spans="1:8" x14ac:dyDescent="0.25">
      <c r="A377" s="376">
        <f>'SAISIE HPA'!I451</f>
        <v>367</v>
      </c>
      <c r="B377" s="377" t="str">
        <f>'SAISIE HPA'!J451</f>
        <v>Il y a une réunion de présentation de la saison et une réunion de bilan.</v>
      </c>
      <c r="C377" s="391">
        <f>'SAISIE HPA'!K451</f>
        <v>1</v>
      </c>
      <c r="D377" s="379" t="str">
        <f>'SAISIE HPA'!L451</f>
        <v>OUI</v>
      </c>
      <c r="E377" s="382">
        <f>'SAISIE HPA'!M451</f>
        <v>0</v>
      </c>
      <c r="F377" s="394" t="str">
        <f>'SAISIE HPA'!B451</f>
        <v>NR</v>
      </c>
      <c r="G377" s="395"/>
      <c r="H377" s="395"/>
    </row>
    <row r="378" spans="1:8" ht="31.5" x14ac:dyDescent="0.25">
      <c r="A378" s="376">
        <f>'SAISIE HPA'!I452</f>
        <v>368</v>
      </c>
      <c r="B378" s="377" t="str">
        <f>'SAISIE HPA'!J452</f>
        <v>Il est remis un livret d'accueil aux nouveaux embauchés. Ce livret présente les principales caractéristiques de l'entreprise et son environnement proche.</v>
      </c>
      <c r="C378" s="376">
        <f>'SAISIE HPA'!K452</f>
        <v>1</v>
      </c>
      <c r="D378" s="379" t="str">
        <f>'SAISIE HPA'!L452</f>
        <v>OUI</v>
      </c>
      <c r="E378" s="382">
        <f>'SAISIE HPA'!M452</f>
        <v>0</v>
      </c>
      <c r="F378" s="394" t="str">
        <f>'SAISIE HPA'!B452</f>
        <v>R</v>
      </c>
      <c r="G378" s="395"/>
      <c r="H378" s="395"/>
    </row>
    <row r="379" spans="1:8" x14ac:dyDescent="0.25">
      <c r="A379" s="376">
        <f>'SAISIE HPA'!I453</f>
        <v>369</v>
      </c>
      <c r="B379" s="377" t="str">
        <f>'SAISIE HPA'!J453</f>
        <v>Un plan de nettoyage et de maintenance est mis en œuvre dans le camping.</v>
      </c>
      <c r="C379" s="391">
        <f>'SAISIE HPA'!K453</f>
        <v>1</v>
      </c>
      <c r="D379" s="379" t="str">
        <f>'SAISIE HPA'!L453</f>
        <v>OUI</v>
      </c>
      <c r="E379" s="382">
        <f>'SAISIE HPA'!M453</f>
        <v>0</v>
      </c>
      <c r="F379" s="394" t="str">
        <f>'SAISIE HPA'!B453</f>
        <v>R</v>
      </c>
      <c r="G379" s="395"/>
      <c r="H379" s="395"/>
    </row>
    <row r="380" spans="1:8" x14ac:dyDescent="0.25">
      <c r="A380" s="376">
        <f>'SAISIE HPA'!I454</f>
        <v>370</v>
      </c>
      <c r="B380" s="377" t="str">
        <f>'SAISIE HPA'!J454</f>
        <v>Un plan d'action relatif à la démarche qualité est mis en place annuellement.</v>
      </c>
      <c r="C380" s="391">
        <f>'SAISIE HPA'!K454</f>
        <v>1</v>
      </c>
      <c r="D380" s="379" t="str">
        <f>'SAISIE HPA'!L454</f>
        <v>OUI</v>
      </c>
      <c r="E380" s="382">
        <f>'SAISIE HPA'!M454</f>
        <v>0</v>
      </c>
      <c r="F380" s="394" t="str">
        <f>'SAISIE HPA'!B454</f>
        <v>R</v>
      </c>
      <c r="G380" s="395"/>
      <c r="H380" s="395"/>
    </row>
  </sheetData>
  <sheetProtection selectLockedCells="1" selectUnlockedCells="1"/>
  <autoFilter ref="B3:H380"/>
  <mergeCells count="1">
    <mergeCell ref="A1:H1"/>
  </mergeCells>
  <conditionalFormatting sqref="D69:D71 D4:D67">
    <cfRule type="cellIs" dxfId="110" priority="140" stopIfTrue="1" operator="equal">
      <formula>"NON"</formula>
    </cfRule>
    <cfRule type="cellIs" dxfId="109" priority="141" stopIfTrue="1" operator="equal">
      <formula>"OUI"</formula>
    </cfRule>
  </conditionalFormatting>
  <conditionalFormatting sqref="D9:D51 D62 D69:D71">
    <cfRule type="cellIs" dxfId="108" priority="137" stopIfTrue="1" operator="equal">
      <formula>"Très Insatisfaisant"</formula>
    </cfRule>
    <cfRule type="cellIs" dxfId="107" priority="138" stopIfTrue="1" operator="equal">
      <formula>"Insatisfaisant"</formula>
    </cfRule>
    <cfRule type="cellIs" dxfId="106" priority="139" stopIfTrue="1" operator="equal">
      <formula>"Satisfaisant"</formula>
    </cfRule>
  </conditionalFormatting>
  <conditionalFormatting sqref="D9:D10 D21:D24 D36:D37 D47:D49 D51 D62">
    <cfRule type="cellIs" dxfId="105" priority="136" stopIfTrue="1" operator="equal">
      <formula>"Très Satisfaisant"</formula>
    </cfRule>
  </conditionalFormatting>
  <conditionalFormatting sqref="D18 D31 D35">
    <cfRule type="cellIs" dxfId="104" priority="134" stopIfTrue="1" operator="equal">
      <formula>"NON"</formula>
    </cfRule>
    <cfRule type="cellIs" dxfId="103" priority="135" stopIfTrue="1" operator="equal">
      <formula>"OUI"</formula>
    </cfRule>
  </conditionalFormatting>
  <conditionalFormatting sqref="D2:D3 D68">
    <cfRule type="cellIs" dxfId="102" priority="128" operator="equal">
      <formula>"Très Satisfaisant"</formula>
    </cfRule>
    <cfRule type="cellIs" dxfId="101" priority="129" operator="equal">
      <formula>"Satisfaisant"</formula>
    </cfRule>
    <cfRule type="cellIs" dxfId="100" priority="130" operator="equal">
      <formula>"Très Insatisfaisant"</formula>
    </cfRule>
    <cfRule type="cellIs" dxfId="99" priority="131" operator="equal">
      <formula>"Insatisfaisant"</formula>
    </cfRule>
    <cfRule type="cellIs" dxfId="98" priority="132" operator="equal">
      <formula>"OUI"</formula>
    </cfRule>
    <cfRule type="cellIs" dxfId="97" priority="133" operator="equal">
      <formula>"NON"</formula>
    </cfRule>
  </conditionalFormatting>
  <conditionalFormatting sqref="D90:D95 D72:D88 D97:D131">
    <cfRule type="cellIs" dxfId="96" priority="92" stopIfTrue="1" operator="equal">
      <formula>"NON"</formula>
    </cfRule>
    <cfRule type="cellIs" dxfId="95" priority="93" stopIfTrue="1" operator="equal">
      <formula>"OUI"</formula>
    </cfRule>
  </conditionalFormatting>
  <conditionalFormatting sqref="D72:D131">
    <cfRule type="cellIs" dxfId="94" priority="89" stopIfTrue="1" operator="equal">
      <formula>"Très Insatisfaisant"</formula>
    </cfRule>
    <cfRule type="cellIs" dxfId="93" priority="90" stopIfTrue="1" operator="equal">
      <formula>"Insatisfaisant"</formula>
    </cfRule>
    <cfRule type="cellIs" dxfId="92" priority="91" stopIfTrue="1" operator="equal">
      <formula>"Satisfaisant"</formula>
    </cfRule>
  </conditionalFormatting>
  <conditionalFormatting sqref="D118:D119 D115:D116 D121:D122 D128:D129 D93:D94 D96:D97 D102:D109 D111:D113">
    <cfRule type="cellIs" dxfId="91" priority="88" stopIfTrue="1" operator="equal">
      <formula>"Très Satisfaisant"</formula>
    </cfRule>
  </conditionalFormatting>
  <conditionalFormatting sqref="D95">
    <cfRule type="cellIs" dxfId="90" priority="86" stopIfTrue="1" operator="equal">
      <formula>"NON"</formula>
    </cfRule>
    <cfRule type="cellIs" dxfId="89" priority="87" stopIfTrue="1" operator="equal">
      <formula>"OUI"</formula>
    </cfRule>
  </conditionalFormatting>
  <conditionalFormatting sqref="D95">
    <cfRule type="cellIs" dxfId="88" priority="83" stopIfTrue="1" operator="equal">
      <formula>"Très Insatisfaisant"</formula>
    </cfRule>
    <cfRule type="cellIs" dxfId="87" priority="84" stopIfTrue="1" operator="equal">
      <formula>"Insatisfaisant"</formula>
    </cfRule>
    <cfRule type="cellIs" dxfId="86" priority="85" stopIfTrue="1" operator="equal">
      <formula>"Satisfaisant"</formula>
    </cfRule>
  </conditionalFormatting>
  <conditionalFormatting sqref="D95">
    <cfRule type="cellIs" dxfId="85" priority="82" stopIfTrue="1" operator="equal">
      <formula>"Très Satisfaisant"</formula>
    </cfRule>
  </conditionalFormatting>
  <conditionalFormatting sqref="D125">
    <cfRule type="cellIs" dxfId="84" priority="80" stopIfTrue="1" operator="equal">
      <formula>"NON"</formula>
    </cfRule>
    <cfRule type="cellIs" dxfId="83" priority="81" stopIfTrue="1" operator="equal">
      <formula>"OUI"</formula>
    </cfRule>
  </conditionalFormatting>
  <conditionalFormatting sqref="D125">
    <cfRule type="cellIs" dxfId="82" priority="77" stopIfTrue="1" operator="equal">
      <formula>"Très Insatisfaisant"</formula>
    </cfRule>
    <cfRule type="cellIs" dxfId="81" priority="78" stopIfTrue="1" operator="equal">
      <formula>"Insatisfaisant"</formula>
    </cfRule>
    <cfRule type="cellIs" dxfId="80" priority="79" stopIfTrue="1" operator="equal">
      <formula>"Satisfaisant"</formula>
    </cfRule>
  </conditionalFormatting>
  <conditionalFormatting sqref="D125">
    <cfRule type="cellIs" dxfId="79" priority="76" stopIfTrue="1" operator="equal">
      <formula>"Très Satisfaisant"</formula>
    </cfRule>
  </conditionalFormatting>
  <conditionalFormatting sqref="D132">
    <cfRule type="cellIs" dxfId="78" priority="70" operator="equal">
      <formula>"Très Satisfaisant"</formula>
    </cfRule>
    <cfRule type="cellIs" dxfId="77" priority="71" operator="equal">
      <formula>"Satisfaisant"</formula>
    </cfRule>
    <cfRule type="cellIs" dxfId="76" priority="72" operator="equal">
      <formula>"Très Insatisfaisant"</formula>
    </cfRule>
    <cfRule type="cellIs" dxfId="75" priority="73" operator="equal">
      <formula>"Insatisfaisant"</formula>
    </cfRule>
    <cfRule type="cellIs" dxfId="74" priority="74" operator="equal">
      <formula>"OUI"</formula>
    </cfRule>
    <cfRule type="cellIs" dxfId="73" priority="75" operator="equal">
      <formula>"NON"</formula>
    </cfRule>
  </conditionalFormatting>
  <conditionalFormatting sqref="D133">
    <cfRule type="cellIs" dxfId="72" priority="64" operator="equal">
      <formula>"Très Satisfaisant"</formula>
    </cfRule>
    <cfRule type="cellIs" dxfId="71" priority="65" operator="equal">
      <formula>"Satisfaisant"</formula>
    </cfRule>
    <cfRule type="cellIs" dxfId="70" priority="66" operator="equal">
      <formula>"Très Insatisfaisant"</formula>
    </cfRule>
    <cfRule type="cellIs" dxfId="69" priority="67" operator="equal">
      <formula>"Insatisfaisant"</formula>
    </cfRule>
    <cfRule type="cellIs" dxfId="68" priority="68" operator="equal">
      <formula>"OUI"</formula>
    </cfRule>
    <cfRule type="cellIs" dxfId="67" priority="69" operator="equal">
      <formula>"NON"</formula>
    </cfRule>
  </conditionalFormatting>
  <conditionalFormatting sqref="D134:D184">
    <cfRule type="cellIs" dxfId="66" priority="62" stopIfTrue="1" operator="equal">
      <formula>"NON"</formula>
    </cfRule>
    <cfRule type="cellIs" dxfId="65" priority="63" stopIfTrue="1" operator="equal">
      <formula>"OUI"</formula>
    </cfRule>
  </conditionalFormatting>
  <conditionalFormatting sqref="D134:D177 D179:D184">
    <cfRule type="cellIs" dxfId="64" priority="59" stopIfTrue="1" operator="equal">
      <formula>"Très Insatisfaisant"</formula>
    </cfRule>
    <cfRule type="cellIs" dxfId="63" priority="60" stopIfTrue="1" operator="equal">
      <formula>"Insatisfaisant"</formula>
    </cfRule>
    <cfRule type="cellIs" dxfId="62" priority="61" stopIfTrue="1" operator="equal">
      <formula>"Satisfaisant"</formula>
    </cfRule>
  </conditionalFormatting>
  <conditionalFormatting sqref="D134:D139 D141 D143:D161 D163:D177 D179:D184">
    <cfRule type="cellIs" dxfId="61" priority="58" stopIfTrue="1" operator="equal">
      <formula>"Très Satisfaisant"</formula>
    </cfRule>
  </conditionalFormatting>
  <conditionalFormatting sqref="D172 D179:D180 D183">
    <cfRule type="cellIs" dxfId="60" priority="56" stopIfTrue="1" operator="equal">
      <formula>"NON"</formula>
    </cfRule>
    <cfRule type="cellIs" dxfId="59" priority="57" stopIfTrue="1" operator="equal">
      <formula>"OUI"</formula>
    </cfRule>
  </conditionalFormatting>
  <conditionalFormatting sqref="D185">
    <cfRule type="cellIs" dxfId="58" priority="50" operator="equal">
      <formula>"Très Satisfaisant"</formula>
    </cfRule>
    <cfRule type="cellIs" dxfId="57" priority="51" operator="equal">
      <formula>"Satisfaisant"</formula>
    </cfRule>
    <cfRule type="cellIs" dxfId="56" priority="52" operator="equal">
      <formula>"Très Insatisfaisant"</formula>
    </cfRule>
    <cfRule type="cellIs" dxfId="55" priority="53" operator="equal">
      <formula>"Insatisfaisant"</formula>
    </cfRule>
    <cfRule type="cellIs" dxfId="54" priority="54" operator="equal">
      <formula>"OUI"</formula>
    </cfRule>
    <cfRule type="cellIs" dxfId="53" priority="55" operator="equal">
      <formula>"NON"</formula>
    </cfRule>
  </conditionalFormatting>
  <conditionalFormatting sqref="D186:D225">
    <cfRule type="cellIs" dxfId="52" priority="48" stopIfTrue="1" operator="equal">
      <formula>"NON"</formula>
    </cfRule>
    <cfRule type="cellIs" dxfId="51" priority="49" stopIfTrue="1" operator="equal">
      <formula>"OUI"</formula>
    </cfRule>
  </conditionalFormatting>
  <conditionalFormatting sqref="D186:D225">
    <cfRule type="cellIs" dxfId="50" priority="45" stopIfTrue="1" operator="equal">
      <formula>"Très Insatisfaisant"</formula>
    </cfRule>
    <cfRule type="cellIs" dxfId="49" priority="46" stopIfTrue="1" operator="equal">
      <formula>"Insatisfaisant"</formula>
    </cfRule>
    <cfRule type="cellIs" dxfId="48" priority="47" stopIfTrue="1" operator="equal">
      <formula>"Satisfaisant"</formula>
    </cfRule>
  </conditionalFormatting>
  <conditionalFormatting sqref="D186:D210 D212:D225">
    <cfRule type="cellIs" dxfId="47" priority="44" stopIfTrue="1" operator="equal">
      <formula>"Très Satisfaisant"</formula>
    </cfRule>
  </conditionalFormatting>
  <conditionalFormatting sqref="D214 D220:D221 D224">
    <cfRule type="cellIs" dxfId="46" priority="42" stopIfTrue="1" operator="equal">
      <formula>"NON"</formula>
    </cfRule>
    <cfRule type="cellIs" dxfId="45" priority="43" stopIfTrue="1" operator="equal">
      <formula>"OUI"</formula>
    </cfRule>
  </conditionalFormatting>
  <conditionalFormatting sqref="D226">
    <cfRule type="cellIs" dxfId="44" priority="36" operator="equal">
      <formula>"Très Satisfaisant"</formula>
    </cfRule>
    <cfRule type="cellIs" dxfId="43" priority="37" operator="equal">
      <formula>"Satisfaisant"</formula>
    </cfRule>
    <cfRule type="cellIs" dxfId="42" priority="38" operator="equal">
      <formula>"Très Insatisfaisant"</formula>
    </cfRule>
    <cfRule type="cellIs" dxfId="41" priority="39" operator="equal">
      <formula>"Insatisfaisant"</formula>
    </cfRule>
    <cfRule type="cellIs" dxfId="40" priority="40" operator="equal">
      <formula>"OUI"</formula>
    </cfRule>
    <cfRule type="cellIs" dxfId="39" priority="41" operator="equal">
      <formula>"NON"</formula>
    </cfRule>
  </conditionalFormatting>
  <conditionalFormatting sqref="D227:D283">
    <cfRule type="cellIs" dxfId="38" priority="34" stopIfTrue="1" operator="equal">
      <formula>"NON"</formula>
    </cfRule>
    <cfRule type="cellIs" dxfId="37" priority="35" stopIfTrue="1" operator="equal">
      <formula>"OUI"</formula>
    </cfRule>
  </conditionalFormatting>
  <conditionalFormatting sqref="D227:D275 D278 D281:D283">
    <cfRule type="cellIs" dxfId="36" priority="31" stopIfTrue="1" operator="equal">
      <formula>"Très Insatisfaisant"</formula>
    </cfRule>
    <cfRule type="cellIs" dxfId="35" priority="32" stopIfTrue="1" operator="equal">
      <formula>"Insatisfaisant"</formula>
    </cfRule>
    <cfRule type="cellIs" dxfId="34" priority="33" stopIfTrue="1" operator="equal">
      <formula>"Satisfaisant"</formula>
    </cfRule>
  </conditionalFormatting>
  <conditionalFormatting sqref="D229 D236:D237 D245 D248:D250 D258:D264 D269:D270 D272 D275 D278 D281:D283">
    <cfRule type="cellIs" dxfId="33" priority="30" stopIfTrue="1" operator="equal">
      <formula>"Très Satisfaisant"</formula>
    </cfRule>
  </conditionalFormatting>
  <conditionalFormatting sqref="D278">
    <cfRule type="cellIs" dxfId="32" priority="27" stopIfTrue="1" operator="equal">
      <formula>"Très Insatisfaisant"</formula>
    </cfRule>
    <cfRule type="cellIs" dxfId="31" priority="28" stopIfTrue="1" operator="equal">
      <formula>"Insatisfaisant"</formula>
    </cfRule>
    <cfRule type="cellIs" dxfId="30" priority="29" stopIfTrue="1" operator="equal">
      <formula>"Satisfaisant"</formula>
    </cfRule>
  </conditionalFormatting>
  <conditionalFormatting sqref="D278">
    <cfRule type="cellIs" dxfId="29" priority="26" stopIfTrue="1" operator="equal">
      <formula>"Très Satisfaisant"</formula>
    </cfRule>
  </conditionalFormatting>
  <conditionalFormatting sqref="D284">
    <cfRule type="cellIs" dxfId="28" priority="20" operator="equal">
      <formula>"Très Satisfaisant"</formula>
    </cfRule>
    <cfRule type="cellIs" dxfId="27" priority="21" operator="equal">
      <formula>"Satisfaisant"</formula>
    </cfRule>
    <cfRule type="cellIs" dxfId="26" priority="22" operator="equal">
      <formula>"Très Insatisfaisant"</formula>
    </cfRule>
    <cfRule type="cellIs" dxfId="25" priority="23" operator="equal">
      <formula>"Insatisfaisant"</formula>
    </cfRule>
    <cfRule type="cellIs" dxfId="24" priority="24" operator="equal">
      <formula>"OUI"</formula>
    </cfRule>
    <cfRule type="cellIs" dxfId="23" priority="25" operator="equal">
      <formula>"NON"</formula>
    </cfRule>
  </conditionalFormatting>
  <conditionalFormatting sqref="D285:D304">
    <cfRule type="cellIs" dxfId="22" priority="18" stopIfTrue="1" operator="equal">
      <formula>"NON"</formula>
    </cfRule>
    <cfRule type="cellIs" dxfId="21" priority="19" stopIfTrue="1" operator="equal">
      <formula>"OUI"</formula>
    </cfRule>
  </conditionalFormatting>
  <conditionalFormatting sqref="D285">
    <cfRule type="cellIs" dxfId="20" priority="15" stopIfTrue="1" operator="equal">
      <formula>"Très Insatisfaisant"</formula>
    </cfRule>
    <cfRule type="cellIs" dxfId="19" priority="16" stopIfTrue="1" operator="equal">
      <formula>"Insatisfaisant"</formula>
    </cfRule>
    <cfRule type="cellIs" dxfId="18" priority="17" stopIfTrue="1" operator="equal">
      <formula>"Satisfaisant"</formula>
    </cfRule>
  </conditionalFormatting>
  <conditionalFormatting sqref="D305">
    <cfRule type="cellIs" dxfId="17" priority="9" operator="equal">
      <formula>"Très Satisfaisant"</formula>
    </cfRule>
    <cfRule type="cellIs" dxfId="16" priority="10" operator="equal">
      <formula>"Satisfaisant"</formula>
    </cfRule>
    <cfRule type="cellIs" dxfId="15" priority="11" operator="equal">
      <formula>"Très Insatisfaisant"</formula>
    </cfRule>
    <cfRule type="cellIs" dxfId="14" priority="12" operator="equal">
      <formula>"Insatisfaisant"</formula>
    </cfRule>
    <cfRule type="cellIs" dxfId="13" priority="13" operator="equal">
      <formula>"OUI"</formula>
    </cfRule>
    <cfRule type="cellIs" dxfId="12" priority="14" operator="equal">
      <formula>"NON"</formula>
    </cfRule>
  </conditionalFormatting>
  <conditionalFormatting sqref="D306:D380">
    <cfRule type="cellIs" dxfId="11" priority="7" stopIfTrue="1" operator="equal">
      <formula>"NON"</formula>
    </cfRule>
    <cfRule type="cellIs" dxfId="10" priority="8" stopIfTrue="1" operator="equal">
      <formula>"OUI"</formula>
    </cfRule>
  </conditionalFormatting>
  <conditionalFormatting sqref="D306:D336 D346:D352">
    <cfRule type="cellIs" dxfId="9" priority="4" stopIfTrue="1" operator="equal">
      <formula>"Très Insatisfaisant"</formula>
    </cfRule>
    <cfRule type="cellIs" dxfId="8" priority="5" stopIfTrue="1" operator="equal">
      <formula>"Insatisfaisant"</formula>
    </cfRule>
    <cfRule type="cellIs" dxfId="7" priority="6" stopIfTrue="1" operator="equal">
      <formula>"Satisfaisant"</formula>
    </cfRule>
  </conditionalFormatting>
  <conditionalFormatting sqref="D306 D308:D310 D315:D318 D321:D322 D324:D331 D335 D348:D352">
    <cfRule type="cellIs" dxfId="6" priority="3" stopIfTrue="1" operator="equal">
      <formula>"Très Satisfaisant"</formula>
    </cfRule>
  </conditionalFormatting>
  <conditionalFormatting sqref="D335 D346:D347 D352">
    <cfRule type="cellIs" dxfId="5" priority="1" stopIfTrue="1" operator="equal">
      <formula>"NON"</formula>
    </cfRule>
    <cfRule type="cellIs" dxfId="4" priority="2" stopIfTrue="1" operator="equal">
      <formula>"OUI"</formula>
    </cfRule>
  </conditionalFormatting>
  <dataValidations count="1">
    <dataValidation type="list" allowBlank="1" showErrorMessage="1" sqref="D69:D71">
      <formula1>$L$334:$L$336</formula1>
    </dataValidation>
  </dataValidations>
  <pageMargins left="0.70866141732283472" right="0.70866141732283472" top="0.74803149606299213" bottom="0.74803149606299213" header="0.31496062992125984" footer="0.31496062992125984"/>
  <pageSetup paperSize="9" scale="58" fitToHeight="2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RESULTAT GLOBAL</vt:lpstr>
      <vt:lpstr>SAISIE HPA</vt:lpstr>
      <vt:lpstr>PLAN D'ACTIONS</vt:lpstr>
      <vt:lpstr>LISTE_1</vt:lpstr>
      <vt:lpstr>'PLAN D''ACTIONS'!Zone_d_impression</vt:lpstr>
      <vt:lpstr>'RESULTAT GLOBAL'!Zone_d_impression</vt:lpstr>
      <vt:lpstr>'SAISIE HPA'!Zone_d_impression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Sébastien OUGIER</dc:creator>
  <cp:lastModifiedBy>FRANCOIS Celeste</cp:lastModifiedBy>
  <cp:lastPrinted>2015-04-01T15:43:41Z</cp:lastPrinted>
  <dcterms:created xsi:type="dcterms:W3CDTF">2015-04-01T05:01:48Z</dcterms:created>
  <dcterms:modified xsi:type="dcterms:W3CDTF">2015-09-18T16:18:36Z</dcterms:modified>
</cp:coreProperties>
</file>