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bookViews>
    <workbookView xWindow="-180" yWindow="240" windowWidth="21465" windowHeight="6555" tabRatio="674"/>
  </bookViews>
  <sheets>
    <sheet name="RESULTAT GLOBAL" sheetId="1" r:id="rId1"/>
    <sheet name="SAISIE HOTEL" sheetId="2" r:id="rId2"/>
    <sheet name="PLAN D'ACTIONS" sheetId="3" state="hidden" r:id="rId3"/>
    <sheet name="Feuil1" sheetId="4" state="hidden" r:id="rId4"/>
    <sheet name="PLAN ACTIONS" sheetId="5" r:id="rId5"/>
  </sheets>
  <externalReferences>
    <externalReference r:id="rId6"/>
  </externalReferences>
  <definedNames>
    <definedName name="_xlnm._FilterDatabase" localSheetId="4" hidden="1">'PLAN ACTIONS'!$A$3:$H$367</definedName>
    <definedName name="_xlnm._FilterDatabase" localSheetId="2" hidden="1">'PLAN D''ACTIONS'!$A$3:$H$3</definedName>
    <definedName name="_xlnm._FilterDatabase" localSheetId="1" hidden="1">'SAISIE HOTEL'!$A$1:$CJ$442</definedName>
    <definedName name="LISTE" localSheetId="2">#REF!</definedName>
    <definedName name="LISTE" localSheetId="0">'RESULTAT GLOBAL'!#REF!</definedName>
    <definedName name="LISTE">#REF!</definedName>
    <definedName name="TF_IH" localSheetId="2">#REF!</definedName>
    <definedName name="TF_IH">#REF!</definedName>
    <definedName name="Z_FE7C3A2D_248C_4A9B_BDED_9C53F960F2AB__wvu_Cols" localSheetId="1">'SAISIE HOTEL'!$S$1:$T$1780</definedName>
    <definedName name="Z_FE7C3A2D_248C_4A9B_BDED_9C53F960F2AB__wvu_FilterData" localSheetId="1">'SAISIE HOTEL'!$G$2:$CA$419</definedName>
    <definedName name="Z_FE7C3A2D_248C_4A9B_BDED_9C53F960F2AB__wvu_PrintArea" localSheetId="0">'RESULTAT GLOBAL'!$B$2:$K$59</definedName>
    <definedName name="Z_FE7C3A2D_248C_4A9B_BDED_9C53F960F2AB__wvu_PrintArea" localSheetId="1">'SAISIE HOTEL'!$L$1:$R$419</definedName>
    <definedName name="Z_FE7C3A2D_248C_4A9B_BDED_9C53F960F2AB__wvu_Rows" localSheetId="0">'RESULTAT GLOBAL'!#REF!</definedName>
    <definedName name="_xlnm.Print_Area" localSheetId="2">'PLAN D''ACTIONS'!$A$1:$H$371</definedName>
    <definedName name="_xlnm.Print_Area" localSheetId="0">'RESULTAT GLOBAL'!$B$2:$K$75</definedName>
    <definedName name="_xlnm.Print_Area" localSheetId="1">'SAISIE HOTEL'!$L$1:$S$428</definedName>
  </definedNames>
  <calcPr calcId="145621"/>
</workbook>
</file>

<file path=xl/calcChain.xml><?xml version="1.0" encoding="utf-8"?>
<calcChain xmlns="http://schemas.openxmlformats.org/spreadsheetml/2006/main">
  <c r="F6" i="5" l="1"/>
  <c r="A6" i="5"/>
  <c r="B6" i="5"/>
  <c r="C6" i="5"/>
  <c r="D6" i="5"/>
  <c r="E6" i="5"/>
  <c r="CN5" i="2" l="1"/>
  <c r="CL5" i="2"/>
  <c r="CJ5" i="2"/>
  <c r="CF5" i="2"/>
  <c r="CD5" i="2"/>
  <c r="CB5" i="2"/>
  <c r="BX5" i="2"/>
  <c r="BV5" i="2"/>
  <c r="BT5" i="2"/>
  <c r="Z5" i="2"/>
  <c r="W5" i="2"/>
  <c r="V5" i="2"/>
  <c r="AB5" i="2" s="1"/>
  <c r="L5" i="2"/>
  <c r="K5" i="2"/>
  <c r="G5" i="2"/>
  <c r="BN5" i="2" s="1"/>
  <c r="F5" i="2"/>
  <c r="L7" i="2"/>
  <c r="AJ5" i="2" l="1"/>
  <c r="AP5" i="2"/>
  <c r="AV5" i="2"/>
  <c r="AZ5" i="2"/>
  <c r="BF5" i="2"/>
  <c r="BL5" i="2"/>
  <c r="BP5" i="2"/>
  <c r="X5" i="2"/>
  <c r="AF5" i="2" s="1"/>
  <c r="AH5" i="2"/>
  <c r="AN5" i="2"/>
  <c r="AR5" i="2"/>
  <c r="AX5" i="2"/>
  <c r="BD5" i="2"/>
  <c r="BH5" i="2"/>
  <c r="B276" i="5"/>
  <c r="C276" i="5"/>
  <c r="D276" i="5"/>
  <c r="E276" i="5"/>
  <c r="F276" i="5"/>
  <c r="B260" i="5"/>
  <c r="C260" i="5"/>
  <c r="D260" i="5"/>
  <c r="E260" i="5"/>
  <c r="F260" i="5"/>
  <c r="V211" i="2" l="1"/>
  <c r="Z211" i="2"/>
  <c r="CL211" i="2" s="1"/>
  <c r="W211" i="2"/>
  <c r="CF211" i="2"/>
  <c r="CD211" i="2"/>
  <c r="CB211" i="2"/>
  <c r="BX211" i="2"/>
  <c r="BV211" i="2"/>
  <c r="BT211" i="2"/>
  <c r="G211" i="2"/>
  <c r="AH211" i="2" s="1"/>
  <c r="Q211" i="2"/>
  <c r="E265" i="3" s="1"/>
  <c r="L3" i="2"/>
  <c r="L19" i="2"/>
  <c r="L20" i="2"/>
  <c r="L37" i="2"/>
  <c r="L38" i="2"/>
  <c r="L42" i="2"/>
  <c r="L48" i="2"/>
  <c r="L54" i="2"/>
  <c r="L59" i="2"/>
  <c r="L65" i="2"/>
  <c r="L66" i="2"/>
  <c r="L69" i="2"/>
  <c r="L77" i="2"/>
  <c r="L87" i="2"/>
  <c r="L95" i="2"/>
  <c r="L96" i="2"/>
  <c r="L105" i="2"/>
  <c r="L108" i="2"/>
  <c r="L116" i="2"/>
  <c r="L123" i="2"/>
  <c r="L124" i="2"/>
  <c r="L133" i="2"/>
  <c r="L141" i="2"/>
  <c r="L146" i="2"/>
  <c r="L155" i="2"/>
  <c r="L156" i="2"/>
  <c r="L163" i="2"/>
  <c r="L170" i="2"/>
  <c r="L175" i="2"/>
  <c r="L176" i="2"/>
  <c r="L193" i="2"/>
  <c r="L201" i="2"/>
  <c r="L202" i="2"/>
  <c r="L206" i="2"/>
  <c r="K211" i="2"/>
  <c r="F211" i="2"/>
  <c r="V210" i="2"/>
  <c r="Z210" i="2"/>
  <c r="W210" i="2"/>
  <c r="CF210" i="2"/>
  <c r="CD210" i="2"/>
  <c r="CB210" i="2"/>
  <c r="BX210" i="2"/>
  <c r="BV210" i="2"/>
  <c r="BT210" i="2"/>
  <c r="G210" i="2"/>
  <c r="Q210" i="2"/>
  <c r="K210" i="2"/>
  <c r="F210" i="2"/>
  <c r="L215" i="2"/>
  <c r="L216" i="2"/>
  <c r="L223" i="2"/>
  <c r="L224" i="2"/>
  <c r="L232" i="2"/>
  <c r="V241" i="2"/>
  <c r="Z241" i="2"/>
  <c r="CL241" i="2" s="1"/>
  <c r="W241" i="2"/>
  <c r="CF241" i="2"/>
  <c r="CD241" i="2"/>
  <c r="CB241" i="2"/>
  <c r="BX241" i="2"/>
  <c r="BV241" i="2"/>
  <c r="BT241" i="2"/>
  <c r="G241" i="2"/>
  <c r="Q241" i="2"/>
  <c r="K241" i="2"/>
  <c r="F241" i="2"/>
  <c r="B364" i="5"/>
  <c r="C364" i="5"/>
  <c r="B365" i="5"/>
  <c r="C365" i="5"/>
  <c r="B366" i="5"/>
  <c r="C366" i="5"/>
  <c r="B367" i="5"/>
  <c r="C367" i="5"/>
  <c r="B362" i="5"/>
  <c r="C362" i="5"/>
  <c r="B363" i="5"/>
  <c r="C363" i="5"/>
  <c r="B359" i="5"/>
  <c r="C359" i="5"/>
  <c r="D359" i="5"/>
  <c r="E359" i="5"/>
  <c r="B360" i="5"/>
  <c r="C360" i="5"/>
  <c r="D360" i="5"/>
  <c r="E360" i="5"/>
  <c r="B361" i="5"/>
  <c r="C361" i="5"/>
  <c r="D361" i="5"/>
  <c r="E361" i="5"/>
  <c r="B354" i="5"/>
  <c r="C354" i="5"/>
  <c r="D354" i="5"/>
  <c r="E354" i="5"/>
  <c r="B355" i="5"/>
  <c r="C355" i="5"/>
  <c r="D355" i="5"/>
  <c r="E355" i="5"/>
  <c r="B356" i="5"/>
  <c r="C356" i="5"/>
  <c r="D356" i="5"/>
  <c r="E356" i="5"/>
  <c r="B357" i="5"/>
  <c r="C357" i="5"/>
  <c r="D357" i="5"/>
  <c r="E357" i="5"/>
  <c r="B358" i="5"/>
  <c r="C358" i="5"/>
  <c r="D358" i="5"/>
  <c r="E358" i="5"/>
  <c r="B347" i="5"/>
  <c r="C347" i="5"/>
  <c r="D347" i="5"/>
  <c r="E347" i="5"/>
  <c r="B348" i="5"/>
  <c r="C348" i="5"/>
  <c r="D348" i="5"/>
  <c r="E348" i="5"/>
  <c r="B349" i="5"/>
  <c r="C349" i="5"/>
  <c r="D349" i="5"/>
  <c r="E349" i="5"/>
  <c r="B350" i="5"/>
  <c r="C350" i="5"/>
  <c r="D350" i="5"/>
  <c r="E350" i="5"/>
  <c r="B351" i="5"/>
  <c r="C351" i="5"/>
  <c r="D351" i="5"/>
  <c r="E351" i="5"/>
  <c r="B352" i="5"/>
  <c r="C352" i="5"/>
  <c r="D352" i="5"/>
  <c r="E352" i="5"/>
  <c r="B353" i="5"/>
  <c r="C353" i="5"/>
  <c r="D353" i="5"/>
  <c r="E353" i="5"/>
  <c r="B343" i="5"/>
  <c r="C343" i="5"/>
  <c r="D343" i="5"/>
  <c r="E343" i="5"/>
  <c r="B344" i="5"/>
  <c r="C344" i="5"/>
  <c r="D344" i="5"/>
  <c r="E344" i="5"/>
  <c r="B345" i="5"/>
  <c r="C345" i="5"/>
  <c r="D345" i="5"/>
  <c r="E345" i="5"/>
  <c r="B346" i="5"/>
  <c r="C346" i="5"/>
  <c r="D346" i="5"/>
  <c r="E346" i="5"/>
  <c r="B339" i="5"/>
  <c r="C339" i="5"/>
  <c r="D339" i="5"/>
  <c r="E339" i="5"/>
  <c r="B340" i="5"/>
  <c r="C340" i="5"/>
  <c r="D340" i="5"/>
  <c r="E340" i="5"/>
  <c r="B341" i="5"/>
  <c r="C341" i="5"/>
  <c r="D341" i="5"/>
  <c r="E341" i="5"/>
  <c r="B342" i="5"/>
  <c r="C342" i="5"/>
  <c r="D342" i="5"/>
  <c r="E342" i="5"/>
  <c r="B338" i="5"/>
  <c r="C338" i="5"/>
  <c r="D338" i="5"/>
  <c r="E338" i="5"/>
  <c r="B337" i="5"/>
  <c r="C337" i="5"/>
  <c r="D337" i="5"/>
  <c r="E337" i="5"/>
  <c r="B336" i="5"/>
  <c r="C336" i="5"/>
  <c r="D336" i="5"/>
  <c r="E336" i="5"/>
  <c r="B335" i="5"/>
  <c r="C335" i="5"/>
  <c r="D335" i="5"/>
  <c r="E335" i="5"/>
  <c r="B334" i="5"/>
  <c r="C334" i="5"/>
  <c r="B330" i="5"/>
  <c r="C330" i="5"/>
  <c r="B331" i="5"/>
  <c r="C331" i="5"/>
  <c r="B332" i="5"/>
  <c r="C332" i="5"/>
  <c r="B333" i="5"/>
  <c r="C333" i="5"/>
  <c r="B328" i="5"/>
  <c r="C328" i="5"/>
  <c r="D328" i="5"/>
  <c r="E328" i="5"/>
  <c r="B329" i="5"/>
  <c r="C329" i="5"/>
  <c r="D329" i="5"/>
  <c r="E329" i="5"/>
  <c r="B326" i="5"/>
  <c r="C326" i="5"/>
  <c r="D326" i="5"/>
  <c r="E326" i="5"/>
  <c r="B327" i="5"/>
  <c r="C327" i="5"/>
  <c r="D327" i="5"/>
  <c r="E327" i="5"/>
  <c r="B324" i="5"/>
  <c r="C324" i="5"/>
  <c r="D324" i="5"/>
  <c r="E324" i="5"/>
  <c r="B325" i="5"/>
  <c r="C325" i="5"/>
  <c r="D325" i="5"/>
  <c r="E325" i="5"/>
  <c r="B322" i="5"/>
  <c r="C322" i="5"/>
  <c r="D322" i="5"/>
  <c r="E322" i="5"/>
  <c r="B323" i="5"/>
  <c r="C323" i="5"/>
  <c r="D323" i="5"/>
  <c r="E323" i="5"/>
  <c r="B320" i="5"/>
  <c r="C320" i="5"/>
  <c r="D320" i="5"/>
  <c r="E320" i="5"/>
  <c r="B321" i="5"/>
  <c r="C321" i="5"/>
  <c r="D321" i="5"/>
  <c r="E321" i="5"/>
  <c r="B317" i="5"/>
  <c r="C317" i="5"/>
  <c r="D317" i="5"/>
  <c r="E317" i="5"/>
  <c r="B318" i="5"/>
  <c r="C318" i="5"/>
  <c r="D318" i="5"/>
  <c r="E318" i="5"/>
  <c r="B319" i="5"/>
  <c r="C319" i="5"/>
  <c r="D319" i="5"/>
  <c r="E319" i="5"/>
  <c r="B312" i="5"/>
  <c r="C312" i="5"/>
  <c r="D312" i="5"/>
  <c r="E312" i="5"/>
  <c r="B313" i="5"/>
  <c r="C313" i="5"/>
  <c r="D313" i="5"/>
  <c r="E313" i="5"/>
  <c r="B314" i="5"/>
  <c r="C314" i="5"/>
  <c r="D314" i="5"/>
  <c r="E314" i="5"/>
  <c r="B315" i="5"/>
  <c r="C315" i="5"/>
  <c r="D315" i="5"/>
  <c r="E315" i="5"/>
  <c r="B316" i="5"/>
  <c r="C316" i="5"/>
  <c r="D316" i="5"/>
  <c r="E316" i="5"/>
  <c r="B310" i="5"/>
  <c r="C310" i="5"/>
  <c r="D310" i="5"/>
  <c r="E310" i="5"/>
  <c r="B311" i="5"/>
  <c r="C311" i="5"/>
  <c r="D311" i="5"/>
  <c r="E311" i="5"/>
  <c r="B309" i="5"/>
  <c r="C309" i="5"/>
  <c r="D309" i="5"/>
  <c r="E309" i="5"/>
  <c r="B308" i="5"/>
  <c r="C308" i="5"/>
  <c r="D308" i="5"/>
  <c r="E308" i="5"/>
  <c r="B305" i="5"/>
  <c r="C305" i="5"/>
  <c r="D305" i="5"/>
  <c r="E305" i="5"/>
  <c r="B306" i="5"/>
  <c r="C306" i="5"/>
  <c r="D306" i="5"/>
  <c r="E306" i="5"/>
  <c r="B307" i="5"/>
  <c r="C307" i="5"/>
  <c r="D307" i="5"/>
  <c r="E307" i="5"/>
  <c r="B304" i="5"/>
  <c r="C304" i="5"/>
  <c r="D304" i="5"/>
  <c r="E304" i="5"/>
  <c r="B303" i="5"/>
  <c r="C303" i="5"/>
  <c r="D303" i="5"/>
  <c r="E303" i="5"/>
  <c r="B301" i="5"/>
  <c r="C301" i="5"/>
  <c r="D301" i="5"/>
  <c r="E301" i="5"/>
  <c r="B302" i="5"/>
  <c r="C302" i="5"/>
  <c r="D302" i="5"/>
  <c r="E302" i="5"/>
  <c r="B299" i="5"/>
  <c r="C299" i="5"/>
  <c r="D299" i="5"/>
  <c r="E299" i="5"/>
  <c r="B300" i="5"/>
  <c r="C300" i="5"/>
  <c r="D300" i="5"/>
  <c r="E300" i="5"/>
  <c r="B296" i="5"/>
  <c r="C296" i="5"/>
  <c r="B297" i="5"/>
  <c r="C297" i="5"/>
  <c r="B295" i="5"/>
  <c r="C295" i="5"/>
  <c r="D295" i="5"/>
  <c r="E295" i="5"/>
  <c r="B291" i="5"/>
  <c r="C291" i="5"/>
  <c r="D291" i="5"/>
  <c r="E291" i="5"/>
  <c r="B292" i="5"/>
  <c r="C292" i="5"/>
  <c r="D292" i="5"/>
  <c r="E292" i="5"/>
  <c r="B293" i="5"/>
  <c r="C293" i="5"/>
  <c r="D293" i="5"/>
  <c r="E293" i="5"/>
  <c r="B294" i="5"/>
  <c r="C294" i="5"/>
  <c r="D294" i="5"/>
  <c r="E294" i="5"/>
  <c r="B290" i="5"/>
  <c r="C290" i="5"/>
  <c r="D290" i="5"/>
  <c r="E290" i="5"/>
  <c r="B283" i="5"/>
  <c r="C283" i="5"/>
  <c r="D283" i="5"/>
  <c r="E283" i="5"/>
  <c r="B284" i="5"/>
  <c r="C284" i="5"/>
  <c r="D284" i="5"/>
  <c r="E284" i="5"/>
  <c r="B285" i="5"/>
  <c r="C285" i="5"/>
  <c r="D285" i="5"/>
  <c r="E285" i="5"/>
  <c r="B286" i="5"/>
  <c r="C286" i="5"/>
  <c r="D286" i="5"/>
  <c r="E286" i="5"/>
  <c r="B287" i="5"/>
  <c r="C287" i="5"/>
  <c r="D287" i="5"/>
  <c r="E287" i="5"/>
  <c r="B288" i="5"/>
  <c r="C288" i="5"/>
  <c r="D288" i="5"/>
  <c r="E288" i="5"/>
  <c r="B289" i="5"/>
  <c r="C289" i="5"/>
  <c r="D289" i="5"/>
  <c r="E289" i="5"/>
  <c r="B281" i="5"/>
  <c r="C281" i="5"/>
  <c r="D281" i="5"/>
  <c r="E281" i="5"/>
  <c r="B282" i="5"/>
  <c r="C282" i="5"/>
  <c r="D282" i="5"/>
  <c r="E282" i="5"/>
  <c r="B280" i="5"/>
  <c r="C280" i="5"/>
  <c r="D280" i="5"/>
  <c r="E280" i="5"/>
  <c r="F296" i="5"/>
  <c r="F297" i="5"/>
  <c r="F295" i="5"/>
  <c r="F291" i="5"/>
  <c r="F292" i="5"/>
  <c r="F293" i="5"/>
  <c r="F294" i="5"/>
  <c r="F290" i="5"/>
  <c r="F283" i="5"/>
  <c r="F284" i="5"/>
  <c r="F285" i="5"/>
  <c r="F286" i="5"/>
  <c r="F287" i="5"/>
  <c r="F288" i="5"/>
  <c r="F289" i="5"/>
  <c r="F281" i="5"/>
  <c r="F282" i="5"/>
  <c r="F280" i="5"/>
  <c r="B278" i="5"/>
  <c r="C278" i="5"/>
  <c r="D278" i="5"/>
  <c r="E278" i="5"/>
  <c r="B268" i="5"/>
  <c r="C268" i="5"/>
  <c r="D268" i="5"/>
  <c r="E268" i="5"/>
  <c r="B269" i="5"/>
  <c r="C269" i="5"/>
  <c r="D269" i="5"/>
  <c r="E269" i="5"/>
  <c r="B270" i="5"/>
  <c r="C270" i="5"/>
  <c r="D270" i="5"/>
  <c r="E270" i="5"/>
  <c r="B271" i="5"/>
  <c r="C271" i="5"/>
  <c r="D271" i="5"/>
  <c r="E271" i="5"/>
  <c r="B272" i="5"/>
  <c r="C272" i="5"/>
  <c r="D272" i="5"/>
  <c r="E272" i="5"/>
  <c r="B273" i="5"/>
  <c r="C273" i="5"/>
  <c r="D273" i="5"/>
  <c r="E273" i="5"/>
  <c r="B274" i="5"/>
  <c r="C274" i="5"/>
  <c r="D274" i="5"/>
  <c r="E274" i="5"/>
  <c r="B275" i="5"/>
  <c r="C275" i="5"/>
  <c r="D275" i="5"/>
  <c r="E275" i="5"/>
  <c r="B277" i="5"/>
  <c r="C277" i="5"/>
  <c r="D277" i="5"/>
  <c r="E277" i="5"/>
  <c r="B263" i="5"/>
  <c r="C263" i="5"/>
  <c r="D263" i="5"/>
  <c r="E263" i="5"/>
  <c r="B264" i="5"/>
  <c r="C264" i="5"/>
  <c r="D264" i="5"/>
  <c r="E264" i="5"/>
  <c r="B265" i="5"/>
  <c r="C265" i="5"/>
  <c r="D265" i="5"/>
  <c r="E265" i="5"/>
  <c r="B266" i="5"/>
  <c r="C266" i="5"/>
  <c r="D266" i="5"/>
  <c r="E266" i="5"/>
  <c r="B267" i="5"/>
  <c r="C267" i="5"/>
  <c r="D267" i="5"/>
  <c r="E267" i="5"/>
  <c r="B262" i="5"/>
  <c r="C262" i="5"/>
  <c r="D262" i="5"/>
  <c r="E262" i="5"/>
  <c r="B257" i="5"/>
  <c r="C257" i="5"/>
  <c r="D257" i="5"/>
  <c r="E257" i="5"/>
  <c r="B258" i="5"/>
  <c r="C258" i="5"/>
  <c r="D258" i="5"/>
  <c r="E258" i="5"/>
  <c r="B259" i="5"/>
  <c r="C259" i="5"/>
  <c r="D259" i="5"/>
  <c r="E259" i="5"/>
  <c r="B261" i="5"/>
  <c r="C261" i="5"/>
  <c r="D261" i="5"/>
  <c r="E261" i="5"/>
  <c r="B256" i="5"/>
  <c r="C256" i="5"/>
  <c r="D256" i="5"/>
  <c r="E256" i="5"/>
  <c r="B255" i="5"/>
  <c r="C255" i="5"/>
  <c r="D255" i="5"/>
  <c r="E255" i="5"/>
  <c r="B254" i="5"/>
  <c r="C254" i="5"/>
  <c r="D254" i="5"/>
  <c r="E254" i="5"/>
  <c r="B253" i="5"/>
  <c r="C253" i="5"/>
  <c r="D253" i="5"/>
  <c r="E253" i="5"/>
  <c r="B251" i="5"/>
  <c r="C251" i="5"/>
  <c r="D251" i="5"/>
  <c r="E251" i="5"/>
  <c r="B252" i="5"/>
  <c r="C252" i="5"/>
  <c r="D252" i="5"/>
  <c r="E252" i="5"/>
  <c r="B249" i="5"/>
  <c r="C249" i="5"/>
  <c r="D249" i="5"/>
  <c r="E249" i="5"/>
  <c r="B250" i="5"/>
  <c r="C250" i="5"/>
  <c r="D250" i="5"/>
  <c r="E250" i="5"/>
  <c r="B244" i="5"/>
  <c r="C244" i="5"/>
  <c r="D244" i="5"/>
  <c r="E244" i="5"/>
  <c r="B245" i="5"/>
  <c r="C245" i="5"/>
  <c r="D245" i="5"/>
  <c r="E245" i="5"/>
  <c r="B246" i="5"/>
  <c r="C246" i="5"/>
  <c r="D246" i="5"/>
  <c r="E246" i="5"/>
  <c r="B247" i="5"/>
  <c r="C247" i="5"/>
  <c r="D247" i="5"/>
  <c r="E247" i="5"/>
  <c r="B248" i="5"/>
  <c r="C248" i="5"/>
  <c r="D248" i="5"/>
  <c r="E248" i="5"/>
  <c r="B243" i="5"/>
  <c r="C243" i="5"/>
  <c r="D243" i="5"/>
  <c r="E243" i="5"/>
  <c r="B241" i="5"/>
  <c r="C241" i="5"/>
  <c r="D241" i="5"/>
  <c r="E241" i="5"/>
  <c r="B242" i="5"/>
  <c r="C242" i="5"/>
  <c r="D242" i="5"/>
  <c r="E242" i="5"/>
  <c r="B239" i="5"/>
  <c r="C239" i="5"/>
  <c r="D239" i="5"/>
  <c r="E239" i="5"/>
  <c r="B240" i="5"/>
  <c r="C240" i="5"/>
  <c r="D240" i="5"/>
  <c r="E240" i="5"/>
  <c r="B237" i="5"/>
  <c r="C237" i="5"/>
  <c r="D237" i="5"/>
  <c r="E237" i="5"/>
  <c r="B238" i="5"/>
  <c r="C238" i="5"/>
  <c r="D238" i="5"/>
  <c r="E238" i="5"/>
  <c r="B235" i="5"/>
  <c r="C235" i="5"/>
  <c r="D235" i="5"/>
  <c r="E235" i="5"/>
  <c r="B236" i="5"/>
  <c r="C236" i="5"/>
  <c r="D236" i="5"/>
  <c r="E236" i="5"/>
  <c r="B234" i="5"/>
  <c r="C234" i="5"/>
  <c r="D234" i="5"/>
  <c r="E234" i="5"/>
  <c r="B233" i="5"/>
  <c r="C233" i="5"/>
  <c r="D233" i="5"/>
  <c r="E233" i="5"/>
  <c r="F278" i="5"/>
  <c r="F268" i="5"/>
  <c r="F269" i="5"/>
  <c r="F270" i="5"/>
  <c r="F271" i="5"/>
  <c r="F272" i="5"/>
  <c r="F273" i="5"/>
  <c r="F274" i="5"/>
  <c r="F275" i="5"/>
  <c r="F277" i="5"/>
  <c r="F263" i="5"/>
  <c r="F264" i="5"/>
  <c r="F265" i="5"/>
  <c r="F266" i="5"/>
  <c r="F267" i="5"/>
  <c r="F262" i="5"/>
  <c r="F257" i="5"/>
  <c r="F258" i="5"/>
  <c r="F259" i="5"/>
  <c r="F261" i="5"/>
  <c r="F256" i="5"/>
  <c r="F255" i="5"/>
  <c r="F254" i="5"/>
  <c r="F253" i="5"/>
  <c r="F251" i="5"/>
  <c r="F252" i="5"/>
  <c r="F249" i="5"/>
  <c r="F250" i="5"/>
  <c r="F244" i="5"/>
  <c r="F245" i="5"/>
  <c r="F246" i="5"/>
  <c r="F247" i="5"/>
  <c r="F248" i="5"/>
  <c r="F243" i="5"/>
  <c r="F241" i="5"/>
  <c r="F242" i="5"/>
  <c r="F239" i="5"/>
  <c r="F240" i="5"/>
  <c r="F237" i="5"/>
  <c r="F238" i="5"/>
  <c r="F235" i="5"/>
  <c r="F236" i="5"/>
  <c r="F234" i="5"/>
  <c r="F233" i="5"/>
  <c r="B232" i="5"/>
  <c r="E177" i="5"/>
  <c r="E176" i="5"/>
  <c r="E175"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5" i="5"/>
  <c r="E126" i="5"/>
  <c r="E124" i="5"/>
  <c r="E123" i="5"/>
  <c r="E122" i="5"/>
  <c r="B231" i="5"/>
  <c r="C231" i="5"/>
  <c r="D231" i="5"/>
  <c r="E231" i="5"/>
  <c r="B230" i="5"/>
  <c r="C230" i="5"/>
  <c r="D230" i="5"/>
  <c r="E230" i="5"/>
  <c r="B229" i="5"/>
  <c r="C229" i="5"/>
  <c r="D229" i="5"/>
  <c r="E229" i="5"/>
  <c r="B228" i="5"/>
  <c r="C228" i="5"/>
  <c r="B227" i="5"/>
  <c r="C227" i="5"/>
  <c r="B226" i="5"/>
  <c r="C226" i="5"/>
  <c r="B225" i="5"/>
  <c r="C225" i="5"/>
  <c r="B224" i="5"/>
  <c r="C224" i="5"/>
  <c r="D224" i="5"/>
  <c r="E224" i="5"/>
  <c r="B223" i="5"/>
  <c r="C223" i="5"/>
  <c r="D223" i="5"/>
  <c r="E223" i="5"/>
  <c r="B222" i="5"/>
  <c r="C222" i="5"/>
  <c r="D222" i="5"/>
  <c r="E222" i="5"/>
  <c r="B221" i="5"/>
  <c r="C221" i="5"/>
  <c r="D221" i="5"/>
  <c r="E221" i="5"/>
  <c r="B220" i="5"/>
  <c r="C220" i="5"/>
  <c r="D220" i="5"/>
  <c r="E220" i="5"/>
  <c r="B219" i="5"/>
  <c r="C219" i="5"/>
  <c r="D219" i="5"/>
  <c r="E219" i="5"/>
  <c r="B218" i="5"/>
  <c r="C218" i="5"/>
  <c r="D218" i="5"/>
  <c r="E218" i="5"/>
  <c r="B217" i="5"/>
  <c r="C217" i="5"/>
  <c r="D217" i="5"/>
  <c r="E217" i="5"/>
  <c r="B216" i="5"/>
  <c r="C216" i="5"/>
  <c r="D216" i="5"/>
  <c r="E216" i="5"/>
  <c r="B215" i="5"/>
  <c r="C215" i="5"/>
  <c r="D215" i="5"/>
  <c r="E215" i="5"/>
  <c r="B214" i="5"/>
  <c r="C214" i="5"/>
  <c r="D214" i="5"/>
  <c r="E214" i="5"/>
  <c r="B213" i="5"/>
  <c r="C213" i="5"/>
  <c r="D213" i="5"/>
  <c r="E213" i="5"/>
  <c r="B212" i="5"/>
  <c r="C212" i="5"/>
  <c r="D212" i="5"/>
  <c r="E212" i="5"/>
  <c r="B211" i="5"/>
  <c r="C211" i="5"/>
  <c r="D211" i="5"/>
  <c r="E211" i="5"/>
  <c r="B210" i="5"/>
  <c r="C210" i="5"/>
  <c r="D210" i="5"/>
  <c r="E210" i="5"/>
  <c r="B209" i="5"/>
  <c r="C209" i="5"/>
  <c r="D209" i="5"/>
  <c r="E209" i="5"/>
  <c r="B208" i="5"/>
  <c r="C208" i="5"/>
  <c r="D208" i="5"/>
  <c r="E208" i="5"/>
  <c r="B207" i="5"/>
  <c r="C207" i="5"/>
  <c r="D207" i="5"/>
  <c r="E207" i="5"/>
  <c r="B206" i="5"/>
  <c r="C206" i="5"/>
  <c r="D206" i="5"/>
  <c r="E206" i="5"/>
  <c r="B205" i="5"/>
  <c r="C205" i="5"/>
  <c r="D205" i="5"/>
  <c r="E205" i="5"/>
  <c r="B204" i="5"/>
  <c r="C204" i="5"/>
  <c r="D204" i="5"/>
  <c r="E204" i="5"/>
  <c r="B203" i="5"/>
  <c r="C203" i="5"/>
  <c r="D203" i="5"/>
  <c r="E203" i="5"/>
  <c r="B202" i="5"/>
  <c r="C202" i="5"/>
  <c r="D202" i="5"/>
  <c r="E202" i="5"/>
  <c r="B201" i="5"/>
  <c r="C201" i="5"/>
  <c r="D201" i="5"/>
  <c r="E201" i="5"/>
  <c r="B200" i="5"/>
  <c r="C200" i="5"/>
  <c r="D200" i="5"/>
  <c r="E200" i="5"/>
  <c r="B199" i="5"/>
  <c r="C199" i="5"/>
  <c r="D199" i="5"/>
  <c r="E199" i="5"/>
  <c r="B198" i="5"/>
  <c r="C198" i="5"/>
  <c r="D198" i="5"/>
  <c r="E198" i="5"/>
  <c r="B197" i="5"/>
  <c r="C197" i="5"/>
  <c r="D197" i="5"/>
  <c r="E197" i="5"/>
  <c r="B196" i="5"/>
  <c r="C196" i="5"/>
  <c r="D196" i="5"/>
  <c r="E196" i="5"/>
  <c r="B195" i="5"/>
  <c r="C195" i="5"/>
  <c r="D195" i="5"/>
  <c r="E195" i="5"/>
  <c r="B194" i="5"/>
  <c r="C194" i="5"/>
  <c r="D194" i="5"/>
  <c r="E194" i="5"/>
  <c r="B193" i="5"/>
  <c r="C193" i="5"/>
  <c r="D193" i="5"/>
  <c r="E193" i="5"/>
  <c r="B192" i="5"/>
  <c r="C192" i="5"/>
  <c r="D192" i="5"/>
  <c r="E192" i="5"/>
  <c r="B191" i="5"/>
  <c r="C191" i="5"/>
  <c r="D191" i="5"/>
  <c r="E191" i="5"/>
  <c r="B190" i="5"/>
  <c r="C190" i="5"/>
  <c r="D190" i="5"/>
  <c r="E190" i="5"/>
  <c r="B189" i="5"/>
  <c r="C189" i="5"/>
  <c r="D189" i="5"/>
  <c r="E189" i="5"/>
  <c r="B188" i="5"/>
  <c r="C188" i="5"/>
  <c r="D188" i="5"/>
  <c r="E188" i="5"/>
  <c r="B187" i="5"/>
  <c r="C187" i="5"/>
  <c r="D187" i="5"/>
  <c r="E187" i="5"/>
  <c r="B186" i="5"/>
  <c r="C186" i="5"/>
  <c r="D186" i="5"/>
  <c r="E186" i="5"/>
  <c r="B185" i="5"/>
  <c r="C185" i="5"/>
  <c r="D185" i="5"/>
  <c r="E185" i="5"/>
  <c r="B184" i="5"/>
  <c r="C184" i="5"/>
  <c r="D184" i="5"/>
  <c r="E184" i="5"/>
  <c r="B183" i="5"/>
  <c r="C183" i="5"/>
  <c r="D183" i="5"/>
  <c r="E183" i="5"/>
  <c r="B182" i="5"/>
  <c r="C182" i="5"/>
  <c r="D182" i="5"/>
  <c r="E182" i="5"/>
  <c r="B181" i="5"/>
  <c r="C181" i="5"/>
  <c r="D181" i="5"/>
  <c r="E181" i="5"/>
  <c r="B180" i="5"/>
  <c r="C180" i="5"/>
  <c r="D180" i="5"/>
  <c r="E180" i="5"/>
  <c r="B179" i="5"/>
  <c r="C179" i="5"/>
  <c r="D179" i="5"/>
  <c r="E179"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B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5" i="5"/>
  <c r="F126" i="5"/>
  <c r="F124" i="5"/>
  <c r="F123" i="5"/>
  <c r="F122" i="5"/>
  <c r="B177" i="5"/>
  <c r="C177" i="5"/>
  <c r="D177" i="5"/>
  <c r="B176" i="5"/>
  <c r="C176" i="5"/>
  <c r="D176" i="5"/>
  <c r="B175" i="5"/>
  <c r="C175" i="5"/>
  <c r="D175" i="5"/>
  <c r="B174" i="5"/>
  <c r="C174" i="5"/>
  <c r="B173" i="5"/>
  <c r="C173" i="5"/>
  <c r="B172" i="5"/>
  <c r="C172" i="5"/>
  <c r="B171" i="5"/>
  <c r="C171" i="5"/>
  <c r="B170" i="5"/>
  <c r="C170" i="5"/>
  <c r="D170" i="5"/>
  <c r="B169" i="5"/>
  <c r="C169" i="5"/>
  <c r="D169" i="5"/>
  <c r="B168" i="5"/>
  <c r="C168" i="5"/>
  <c r="D168" i="5"/>
  <c r="B167" i="5"/>
  <c r="C167" i="5"/>
  <c r="D167" i="5"/>
  <c r="B166" i="5"/>
  <c r="C166" i="5"/>
  <c r="D166" i="5"/>
  <c r="B165" i="5"/>
  <c r="C165" i="5"/>
  <c r="D165" i="5"/>
  <c r="B164" i="5"/>
  <c r="C164" i="5"/>
  <c r="D164" i="5"/>
  <c r="B163" i="5"/>
  <c r="C163" i="5"/>
  <c r="D163" i="5"/>
  <c r="B162" i="5"/>
  <c r="C162" i="5"/>
  <c r="D162" i="5"/>
  <c r="B161" i="5"/>
  <c r="C161" i="5"/>
  <c r="D161" i="5"/>
  <c r="B160" i="5"/>
  <c r="C160" i="5"/>
  <c r="D160" i="5"/>
  <c r="B159" i="5"/>
  <c r="C159" i="5"/>
  <c r="D159" i="5"/>
  <c r="B158" i="5"/>
  <c r="C158" i="5"/>
  <c r="D158" i="5"/>
  <c r="B157" i="5"/>
  <c r="C157" i="5"/>
  <c r="D157" i="5"/>
  <c r="B156" i="5"/>
  <c r="C156" i="5"/>
  <c r="D156" i="5"/>
  <c r="B155" i="5"/>
  <c r="C155" i="5"/>
  <c r="D155" i="5"/>
  <c r="B154" i="5"/>
  <c r="C154" i="5"/>
  <c r="D154" i="5"/>
  <c r="B153" i="5"/>
  <c r="C153" i="5"/>
  <c r="D153" i="5"/>
  <c r="B152" i="5"/>
  <c r="C152" i="5"/>
  <c r="D152" i="5"/>
  <c r="B151" i="5"/>
  <c r="C151" i="5"/>
  <c r="D151" i="5"/>
  <c r="B150" i="5"/>
  <c r="C150" i="5"/>
  <c r="D150" i="5"/>
  <c r="B149" i="5"/>
  <c r="C149" i="5"/>
  <c r="D149" i="5"/>
  <c r="B148" i="5"/>
  <c r="C148" i="5"/>
  <c r="D148" i="5"/>
  <c r="B147" i="5"/>
  <c r="C147" i="5"/>
  <c r="D147" i="5"/>
  <c r="B146" i="5"/>
  <c r="C146" i="5"/>
  <c r="D146" i="5"/>
  <c r="B145" i="5"/>
  <c r="C145" i="5"/>
  <c r="D145" i="5"/>
  <c r="B144" i="5"/>
  <c r="C144" i="5"/>
  <c r="D144" i="5"/>
  <c r="B143" i="5"/>
  <c r="C143" i="5"/>
  <c r="D143" i="5"/>
  <c r="B142" i="5"/>
  <c r="C142" i="5"/>
  <c r="D142" i="5"/>
  <c r="B141" i="5"/>
  <c r="C141" i="5"/>
  <c r="D141" i="5"/>
  <c r="B140" i="5"/>
  <c r="C140" i="5"/>
  <c r="D140" i="5"/>
  <c r="B139" i="5"/>
  <c r="C139" i="5"/>
  <c r="D139" i="5"/>
  <c r="B138" i="5"/>
  <c r="C138" i="5"/>
  <c r="D138" i="5"/>
  <c r="B137" i="5"/>
  <c r="C137" i="5"/>
  <c r="D137" i="5"/>
  <c r="B136" i="5"/>
  <c r="C136" i="5"/>
  <c r="D136" i="5"/>
  <c r="B135" i="5"/>
  <c r="C135" i="5"/>
  <c r="D135" i="5"/>
  <c r="B134" i="5"/>
  <c r="C134" i="5"/>
  <c r="D134" i="5"/>
  <c r="B133" i="5"/>
  <c r="C133" i="5"/>
  <c r="D133" i="5"/>
  <c r="B132" i="5"/>
  <c r="C132" i="5"/>
  <c r="D132" i="5"/>
  <c r="B131" i="5"/>
  <c r="C131" i="5"/>
  <c r="D131" i="5"/>
  <c r="B130" i="5"/>
  <c r="C130" i="5"/>
  <c r="D130" i="5"/>
  <c r="B129" i="5"/>
  <c r="C129" i="5"/>
  <c r="D129" i="5"/>
  <c r="B128" i="5"/>
  <c r="C128" i="5"/>
  <c r="D128" i="5"/>
  <c r="B127" i="5"/>
  <c r="C127" i="5"/>
  <c r="D127" i="5"/>
  <c r="B125" i="5"/>
  <c r="C125" i="5"/>
  <c r="D125" i="5"/>
  <c r="B126" i="5"/>
  <c r="C126" i="5"/>
  <c r="D126" i="5"/>
  <c r="B124" i="5"/>
  <c r="C124" i="5"/>
  <c r="D124" i="5"/>
  <c r="B123" i="5"/>
  <c r="C123" i="5"/>
  <c r="D123" i="5"/>
  <c r="B122" i="5"/>
  <c r="C122" i="5"/>
  <c r="D122" i="5"/>
  <c r="B121" i="5"/>
  <c r="B120" i="5"/>
  <c r="B119" i="5"/>
  <c r="C119" i="5"/>
  <c r="D119" i="5"/>
  <c r="E119" i="5"/>
  <c r="B118" i="5"/>
  <c r="C118" i="5"/>
  <c r="D118" i="5"/>
  <c r="E118" i="5"/>
  <c r="B111" i="5"/>
  <c r="C111" i="5"/>
  <c r="D111" i="5"/>
  <c r="E111" i="5"/>
  <c r="B112" i="5"/>
  <c r="C112" i="5"/>
  <c r="D112" i="5"/>
  <c r="E112" i="5"/>
  <c r="B113" i="5"/>
  <c r="C113" i="5"/>
  <c r="D113" i="5"/>
  <c r="E113" i="5"/>
  <c r="B114" i="5"/>
  <c r="C114" i="5"/>
  <c r="D114" i="5"/>
  <c r="E114" i="5"/>
  <c r="B115" i="5"/>
  <c r="C115" i="5"/>
  <c r="D115" i="5"/>
  <c r="E115" i="5"/>
  <c r="B116" i="5"/>
  <c r="C116" i="5"/>
  <c r="D116" i="5"/>
  <c r="E116" i="5"/>
  <c r="B117" i="5"/>
  <c r="C117" i="5"/>
  <c r="D117" i="5"/>
  <c r="E117" i="5"/>
  <c r="B110" i="5"/>
  <c r="C110" i="5"/>
  <c r="D110" i="5"/>
  <c r="E110" i="5"/>
  <c r="B107" i="5"/>
  <c r="C107" i="5"/>
  <c r="B108" i="5"/>
  <c r="C108" i="5"/>
  <c r="B109" i="5"/>
  <c r="C109" i="5"/>
  <c r="B103" i="5"/>
  <c r="C103" i="5"/>
  <c r="B104" i="5"/>
  <c r="C104" i="5"/>
  <c r="B105" i="5"/>
  <c r="C105" i="5"/>
  <c r="B106" i="5"/>
  <c r="C106" i="5"/>
  <c r="B99" i="5"/>
  <c r="C99" i="5"/>
  <c r="D99" i="5"/>
  <c r="E99" i="5"/>
  <c r="B100" i="5"/>
  <c r="C100" i="5"/>
  <c r="D100" i="5"/>
  <c r="E100" i="5"/>
  <c r="B101" i="5"/>
  <c r="C101" i="5"/>
  <c r="D101" i="5"/>
  <c r="E101" i="5"/>
  <c r="B102" i="5"/>
  <c r="C102" i="5"/>
  <c r="D102" i="5"/>
  <c r="E102" i="5"/>
  <c r="B97" i="5"/>
  <c r="C97" i="5"/>
  <c r="D97" i="5"/>
  <c r="E97" i="5"/>
  <c r="B98" i="5"/>
  <c r="C98" i="5"/>
  <c r="D98" i="5"/>
  <c r="E98" i="5"/>
  <c r="B95" i="5"/>
  <c r="C95" i="5"/>
  <c r="D95" i="5"/>
  <c r="E95" i="5"/>
  <c r="B96" i="5"/>
  <c r="C96" i="5"/>
  <c r="D96" i="5"/>
  <c r="E96" i="5"/>
  <c r="B90" i="5"/>
  <c r="C90" i="5"/>
  <c r="D90" i="5"/>
  <c r="E90" i="5"/>
  <c r="B91" i="5"/>
  <c r="C91" i="5"/>
  <c r="D91" i="5"/>
  <c r="E91" i="5"/>
  <c r="B92" i="5"/>
  <c r="C92" i="5"/>
  <c r="D92" i="5"/>
  <c r="E92" i="5"/>
  <c r="B93" i="5"/>
  <c r="C93" i="5"/>
  <c r="D93" i="5"/>
  <c r="E93" i="5"/>
  <c r="B94" i="5"/>
  <c r="C94" i="5"/>
  <c r="D94" i="5"/>
  <c r="E94" i="5"/>
  <c r="B88" i="5"/>
  <c r="C88" i="5"/>
  <c r="D88" i="5"/>
  <c r="E88" i="5"/>
  <c r="B89" i="5"/>
  <c r="C89" i="5"/>
  <c r="D89" i="5"/>
  <c r="E89" i="5"/>
  <c r="B86" i="5"/>
  <c r="C86" i="5"/>
  <c r="D86" i="5"/>
  <c r="E86" i="5"/>
  <c r="B87" i="5"/>
  <c r="C87" i="5"/>
  <c r="D87" i="5"/>
  <c r="E87" i="5"/>
  <c r="B84" i="5"/>
  <c r="C84" i="5"/>
  <c r="D84" i="5"/>
  <c r="E84" i="5"/>
  <c r="B85" i="5"/>
  <c r="C85" i="5"/>
  <c r="D85" i="5"/>
  <c r="E85" i="5"/>
  <c r="B83" i="5"/>
  <c r="C83" i="5"/>
  <c r="D83" i="5"/>
  <c r="E83" i="5"/>
  <c r="B78" i="5"/>
  <c r="C78" i="5"/>
  <c r="D78" i="5"/>
  <c r="E78" i="5"/>
  <c r="B79" i="5"/>
  <c r="C79" i="5"/>
  <c r="D79" i="5"/>
  <c r="E79" i="5"/>
  <c r="B80" i="5"/>
  <c r="C80" i="5"/>
  <c r="D80" i="5"/>
  <c r="E80" i="5"/>
  <c r="B81" i="5"/>
  <c r="C81" i="5"/>
  <c r="D81" i="5"/>
  <c r="E81" i="5"/>
  <c r="B82" i="5"/>
  <c r="C82" i="5"/>
  <c r="D82" i="5"/>
  <c r="E82" i="5"/>
  <c r="B73" i="5"/>
  <c r="C73" i="5"/>
  <c r="D73" i="5"/>
  <c r="E73" i="5"/>
  <c r="B74" i="5"/>
  <c r="C74" i="5"/>
  <c r="D74" i="5"/>
  <c r="E74" i="5"/>
  <c r="B75" i="5"/>
  <c r="C75" i="5"/>
  <c r="D75" i="5"/>
  <c r="E75" i="5"/>
  <c r="B76" i="5"/>
  <c r="C76" i="5"/>
  <c r="D76" i="5"/>
  <c r="E76" i="5"/>
  <c r="B77" i="5"/>
  <c r="C77" i="5"/>
  <c r="D77" i="5"/>
  <c r="E77" i="5"/>
  <c r="B70" i="5"/>
  <c r="C70" i="5"/>
  <c r="D70" i="5"/>
  <c r="E70" i="5"/>
  <c r="B71" i="5"/>
  <c r="C71" i="5"/>
  <c r="D71" i="5"/>
  <c r="E71" i="5"/>
  <c r="B72" i="5"/>
  <c r="C72" i="5"/>
  <c r="D72" i="5"/>
  <c r="E72" i="5"/>
  <c r="F119" i="5"/>
  <c r="F118" i="5"/>
  <c r="F111" i="5"/>
  <c r="F112" i="5"/>
  <c r="F113" i="5"/>
  <c r="F114" i="5"/>
  <c r="F115" i="5"/>
  <c r="F116" i="5"/>
  <c r="F117" i="5"/>
  <c r="F110" i="5"/>
  <c r="F107" i="5"/>
  <c r="F108" i="5"/>
  <c r="F109" i="5"/>
  <c r="F103" i="5"/>
  <c r="F104" i="5"/>
  <c r="F105" i="5"/>
  <c r="F106" i="5"/>
  <c r="F99" i="5"/>
  <c r="F100" i="5"/>
  <c r="F101" i="5"/>
  <c r="F102" i="5"/>
  <c r="F97" i="5"/>
  <c r="F98" i="5"/>
  <c r="F95" i="5"/>
  <c r="F96" i="5"/>
  <c r="F90" i="5"/>
  <c r="F91" i="5"/>
  <c r="F92" i="5"/>
  <c r="F93" i="5"/>
  <c r="F94" i="5"/>
  <c r="F88" i="5"/>
  <c r="F89" i="5"/>
  <c r="F86" i="5"/>
  <c r="F87" i="5"/>
  <c r="F84" i="5"/>
  <c r="F85" i="5"/>
  <c r="F83" i="5"/>
  <c r="F78" i="5"/>
  <c r="F79" i="5"/>
  <c r="F80" i="5"/>
  <c r="F81" i="5"/>
  <c r="F82" i="5"/>
  <c r="F73" i="5"/>
  <c r="F74" i="5"/>
  <c r="F75" i="5"/>
  <c r="F76" i="5"/>
  <c r="F77" i="5"/>
  <c r="F70" i="5"/>
  <c r="F71" i="5"/>
  <c r="F72" i="5"/>
  <c r="B67" i="5"/>
  <c r="C67" i="5"/>
  <c r="D67" i="5"/>
  <c r="E67" i="5"/>
  <c r="B68" i="5"/>
  <c r="C68" i="5"/>
  <c r="D68" i="5"/>
  <c r="E68" i="5"/>
  <c r="B66" i="5"/>
  <c r="C66" i="5"/>
  <c r="D66" i="5"/>
  <c r="E66" i="5"/>
  <c r="B63" i="5"/>
  <c r="C63" i="5"/>
  <c r="B64" i="5"/>
  <c r="C64" i="5"/>
  <c r="B65" i="5"/>
  <c r="C65" i="5"/>
  <c r="B60" i="5"/>
  <c r="C60" i="5"/>
  <c r="D60" i="5"/>
  <c r="E60" i="5"/>
  <c r="B61" i="5"/>
  <c r="C61" i="5"/>
  <c r="D61" i="5"/>
  <c r="E61" i="5"/>
  <c r="B62" i="5"/>
  <c r="C62" i="5"/>
  <c r="D62" i="5"/>
  <c r="E62" i="5"/>
  <c r="B59" i="5"/>
  <c r="C59" i="5"/>
  <c r="D59" i="5"/>
  <c r="E59" i="5"/>
  <c r="B58" i="5"/>
  <c r="C58" i="5"/>
  <c r="D58" i="5"/>
  <c r="E58" i="5"/>
  <c r="B57" i="5"/>
  <c r="C57" i="5"/>
  <c r="D57" i="5"/>
  <c r="E57" i="5"/>
  <c r="B54" i="5"/>
  <c r="C54" i="5"/>
  <c r="D54" i="5"/>
  <c r="E54" i="5"/>
  <c r="B55" i="5"/>
  <c r="C55" i="5"/>
  <c r="D55" i="5"/>
  <c r="E55" i="5"/>
  <c r="B56" i="5"/>
  <c r="C56" i="5"/>
  <c r="D56" i="5"/>
  <c r="E56" i="5"/>
  <c r="B48" i="5"/>
  <c r="C48" i="5"/>
  <c r="D48" i="5"/>
  <c r="E48" i="5"/>
  <c r="B49" i="5"/>
  <c r="C49" i="5"/>
  <c r="D49" i="5"/>
  <c r="E49" i="5"/>
  <c r="B50" i="5"/>
  <c r="C50" i="5"/>
  <c r="D50" i="5"/>
  <c r="E50" i="5"/>
  <c r="B51" i="5"/>
  <c r="C51" i="5"/>
  <c r="D51" i="5"/>
  <c r="E51" i="5"/>
  <c r="B52" i="5"/>
  <c r="C52" i="5"/>
  <c r="D52" i="5"/>
  <c r="E52" i="5"/>
  <c r="B53" i="5"/>
  <c r="C53" i="5"/>
  <c r="D53" i="5"/>
  <c r="E53" i="5"/>
  <c r="B47" i="5"/>
  <c r="C47" i="5"/>
  <c r="D47" i="5"/>
  <c r="E47" i="5"/>
  <c r="B40" i="5"/>
  <c r="C40" i="5"/>
  <c r="D40" i="5"/>
  <c r="E40" i="5"/>
  <c r="B41" i="5"/>
  <c r="C41" i="5"/>
  <c r="D41" i="5"/>
  <c r="E41" i="5"/>
  <c r="B42" i="5"/>
  <c r="C42" i="5"/>
  <c r="D42" i="5"/>
  <c r="E42" i="5"/>
  <c r="B43" i="5"/>
  <c r="C43" i="5"/>
  <c r="D43" i="5"/>
  <c r="E43" i="5"/>
  <c r="B44" i="5"/>
  <c r="C44" i="5"/>
  <c r="D44" i="5"/>
  <c r="E44" i="5"/>
  <c r="B45" i="5"/>
  <c r="C45" i="5"/>
  <c r="D45" i="5"/>
  <c r="E45" i="5"/>
  <c r="B46" i="5"/>
  <c r="C46" i="5"/>
  <c r="D46" i="5"/>
  <c r="E46" i="5"/>
  <c r="B39" i="5"/>
  <c r="C39" i="5"/>
  <c r="D39" i="5"/>
  <c r="E39" i="5"/>
  <c r="B37" i="5"/>
  <c r="C37" i="5"/>
  <c r="D37" i="5"/>
  <c r="E37" i="5"/>
  <c r="B38" i="5"/>
  <c r="C38" i="5"/>
  <c r="D38" i="5"/>
  <c r="E38" i="5"/>
  <c r="B36" i="5"/>
  <c r="C36" i="5"/>
  <c r="D36" i="5"/>
  <c r="E36" i="5"/>
  <c r="B33" i="5"/>
  <c r="C33" i="5"/>
  <c r="D33" i="5"/>
  <c r="E33" i="5"/>
  <c r="B34" i="5"/>
  <c r="C34" i="5"/>
  <c r="D34" i="5"/>
  <c r="E34" i="5"/>
  <c r="B35" i="5"/>
  <c r="C35" i="5"/>
  <c r="D35" i="5"/>
  <c r="E35" i="5"/>
  <c r="B29" i="5"/>
  <c r="C29" i="5"/>
  <c r="D29" i="5"/>
  <c r="E29" i="5"/>
  <c r="B30" i="5"/>
  <c r="C30" i="5"/>
  <c r="D30" i="5"/>
  <c r="E30" i="5"/>
  <c r="B31" i="5"/>
  <c r="C31" i="5"/>
  <c r="D31" i="5"/>
  <c r="E31" i="5"/>
  <c r="B32" i="5"/>
  <c r="C32" i="5"/>
  <c r="D32" i="5"/>
  <c r="E32" i="5"/>
  <c r="B18" i="5"/>
  <c r="C18" i="5"/>
  <c r="D18" i="5"/>
  <c r="E18" i="5"/>
  <c r="B19" i="5"/>
  <c r="C19" i="5"/>
  <c r="D19" i="5"/>
  <c r="E19" i="5"/>
  <c r="B20" i="5"/>
  <c r="C20" i="5"/>
  <c r="D20" i="5"/>
  <c r="E20" i="5"/>
  <c r="B21" i="5"/>
  <c r="C21" i="5"/>
  <c r="D21" i="5"/>
  <c r="E21" i="5"/>
  <c r="B22" i="5"/>
  <c r="C22" i="5"/>
  <c r="D22" i="5"/>
  <c r="E22" i="5"/>
  <c r="B23" i="5"/>
  <c r="C23" i="5"/>
  <c r="D23" i="5"/>
  <c r="E23" i="5"/>
  <c r="B24" i="5"/>
  <c r="C24" i="5"/>
  <c r="D24" i="5"/>
  <c r="E24" i="5"/>
  <c r="B25" i="5"/>
  <c r="C25" i="5"/>
  <c r="D25" i="5"/>
  <c r="E25" i="5"/>
  <c r="B26" i="5"/>
  <c r="C26" i="5"/>
  <c r="D26" i="5"/>
  <c r="E26" i="5"/>
  <c r="B27" i="5"/>
  <c r="C27" i="5"/>
  <c r="D27" i="5"/>
  <c r="E27" i="5"/>
  <c r="B28" i="5"/>
  <c r="C28" i="5"/>
  <c r="D28" i="5"/>
  <c r="E28" i="5"/>
  <c r="B8" i="5"/>
  <c r="C8" i="5"/>
  <c r="D8" i="5"/>
  <c r="E8" i="5"/>
  <c r="B9" i="5"/>
  <c r="C9" i="5"/>
  <c r="D9" i="5"/>
  <c r="E9" i="5"/>
  <c r="B10" i="5"/>
  <c r="C10" i="5"/>
  <c r="D10" i="5"/>
  <c r="E10" i="5"/>
  <c r="B11" i="5"/>
  <c r="C11" i="5"/>
  <c r="D11" i="5"/>
  <c r="E11" i="5"/>
  <c r="B12" i="5"/>
  <c r="C12" i="5"/>
  <c r="D12" i="5"/>
  <c r="E12" i="5"/>
  <c r="B13" i="5"/>
  <c r="C13" i="5"/>
  <c r="D13" i="5"/>
  <c r="E13" i="5"/>
  <c r="B14" i="5"/>
  <c r="C14" i="5"/>
  <c r="D14" i="5"/>
  <c r="E14" i="5"/>
  <c r="B15" i="5"/>
  <c r="C15" i="5"/>
  <c r="D15" i="5"/>
  <c r="E15" i="5"/>
  <c r="B16" i="5"/>
  <c r="C16" i="5"/>
  <c r="D16" i="5"/>
  <c r="E16" i="5"/>
  <c r="B17" i="5"/>
  <c r="C17" i="5"/>
  <c r="D17" i="5"/>
  <c r="E17" i="5"/>
  <c r="B4" i="5"/>
  <c r="C4" i="5"/>
  <c r="D4" i="5"/>
  <c r="E4" i="5"/>
  <c r="B5" i="5"/>
  <c r="C5" i="5"/>
  <c r="D5" i="5"/>
  <c r="E5" i="5"/>
  <c r="B7" i="5"/>
  <c r="C7" i="5"/>
  <c r="D7" i="5"/>
  <c r="E7" i="5"/>
  <c r="F67" i="5"/>
  <c r="F68" i="5"/>
  <c r="F66" i="5"/>
  <c r="F63" i="5"/>
  <c r="F64" i="5"/>
  <c r="F65" i="5"/>
  <c r="F60" i="5"/>
  <c r="F61" i="5"/>
  <c r="F62" i="5"/>
  <c r="F59" i="5"/>
  <c r="F58" i="5"/>
  <c r="F57" i="5"/>
  <c r="F54" i="5"/>
  <c r="F55" i="5"/>
  <c r="F56" i="5"/>
  <c r="F48" i="5"/>
  <c r="F49" i="5"/>
  <c r="F50" i="5"/>
  <c r="F51" i="5"/>
  <c r="F52" i="5"/>
  <c r="F53" i="5"/>
  <c r="F47" i="5"/>
  <c r="F40" i="5"/>
  <c r="F41" i="5"/>
  <c r="F42" i="5"/>
  <c r="F43" i="5"/>
  <c r="F44" i="5"/>
  <c r="F45" i="5"/>
  <c r="F46" i="5"/>
  <c r="F39" i="5"/>
  <c r="F37" i="5"/>
  <c r="F38" i="5"/>
  <c r="F36" i="5"/>
  <c r="F33" i="5"/>
  <c r="F34" i="5"/>
  <c r="F35" i="5"/>
  <c r="F29" i="5"/>
  <c r="F30" i="5"/>
  <c r="F31" i="5"/>
  <c r="F32" i="5"/>
  <c r="F18" i="5"/>
  <c r="F19" i="5"/>
  <c r="F20" i="5"/>
  <c r="F21" i="5"/>
  <c r="F22" i="5"/>
  <c r="F23" i="5"/>
  <c r="F24" i="5"/>
  <c r="F25" i="5"/>
  <c r="F26" i="5"/>
  <c r="F27" i="5"/>
  <c r="F28" i="5"/>
  <c r="F8" i="5"/>
  <c r="F9" i="5"/>
  <c r="F10" i="5"/>
  <c r="F11" i="5"/>
  <c r="F12" i="5"/>
  <c r="F13" i="5"/>
  <c r="F14" i="5"/>
  <c r="F15" i="5"/>
  <c r="F16" i="5"/>
  <c r="F17" i="5"/>
  <c r="F4" i="5"/>
  <c r="F5" i="5"/>
  <c r="F7" i="5"/>
  <c r="Q125" i="2"/>
  <c r="Q126" i="2"/>
  <c r="Q127" i="2"/>
  <c r="E320" i="3" s="1"/>
  <c r="Q128" i="2"/>
  <c r="E112" i="3" s="1"/>
  <c r="Q129" i="2"/>
  <c r="E168" i="3" s="1"/>
  <c r="Q130" i="2"/>
  <c r="E46" i="3" s="1"/>
  <c r="Q131" i="2"/>
  <c r="E47" i="3" s="1"/>
  <c r="Q132" i="2"/>
  <c r="E48" i="3" s="1"/>
  <c r="P341" i="2"/>
  <c r="E109" i="5" s="1"/>
  <c r="P340" i="2"/>
  <c r="E108" i="5" s="1"/>
  <c r="P339" i="2"/>
  <c r="E107" i="5" s="1"/>
  <c r="P338" i="2"/>
  <c r="E228" i="5" s="1"/>
  <c r="P337" i="2"/>
  <c r="E174" i="5" s="1"/>
  <c r="P336" i="2"/>
  <c r="E334" i="5" s="1"/>
  <c r="P335" i="2"/>
  <c r="E106" i="5" s="1"/>
  <c r="P334" i="2"/>
  <c r="E105" i="5" s="1"/>
  <c r="P333" i="2"/>
  <c r="E104" i="5" s="1"/>
  <c r="P332" i="2"/>
  <c r="E103" i="5" s="1"/>
  <c r="P330" i="2"/>
  <c r="E65" i="5" s="1"/>
  <c r="P329" i="2"/>
  <c r="E64" i="5" s="1"/>
  <c r="P328" i="2"/>
  <c r="E63" i="5" s="1"/>
  <c r="P318" i="2"/>
  <c r="E331" i="5" s="1"/>
  <c r="P319" i="2"/>
  <c r="E332" i="5" s="1"/>
  <c r="P320" i="2"/>
  <c r="E333" i="5" s="1"/>
  <c r="P321" i="2"/>
  <c r="E171" i="5" s="1"/>
  <c r="P322" i="2"/>
  <c r="E225" i="5" s="1"/>
  <c r="P323" i="2"/>
  <c r="E172" i="5" s="1"/>
  <c r="P324" i="2"/>
  <c r="E226" i="5" s="1"/>
  <c r="P325" i="2"/>
  <c r="E173" i="5" s="1"/>
  <c r="P326" i="2"/>
  <c r="E227" i="5" s="1"/>
  <c r="P317" i="2"/>
  <c r="E330" i="5" s="1"/>
  <c r="P421" i="2"/>
  <c r="E362" i="5" s="1"/>
  <c r="O338" i="2"/>
  <c r="Z338" i="2" s="1"/>
  <c r="O337" i="2"/>
  <c r="O334" i="2"/>
  <c r="Z334" i="2" s="1"/>
  <c r="O322" i="2"/>
  <c r="D225" i="5" s="1"/>
  <c r="O323" i="2"/>
  <c r="D172" i="5" s="1"/>
  <c r="O324" i="2"/>
  <c r="O325" i="2"/>
  <c r="D173" i="5" s="1"/>
  <c r="O326" i="2"/>
  <c r="D227" i="5" s="1"/>
  <c r="O321" i="2"/>
  <c r="O318" i="2"/>
  <c r="D331" i="5" s="1"/>
  <c r="O341" i="2"/>
  <c r="D109" i="5" s="1"/>
  <c r="O340" i="2"/>
  <c r="O339" i="2"/>
  <c r="O336" i="2"/>
  <c r="D334" i="5" s="1"/>
  <c r="O335" i="2"/>
  <c r="D106" i="5" s="1"/>
  <c r="O333" i="2"/>
  <c r="O332" i="2"/>
  <c r="O330" i="2"/>
  <c r="O329" i="2"/>
  <c r="D64" i="5" s="1"/>
  <c r="O328" i="2"/>
  <c r="O320" i="2"/>
  <c r="O319" i="2"/>
  <c r="O317" i="2"/>
  <c r="O421" i="2"/>
  <c r="P422" i="2"/>
  <c r="E363" i="5" s="1"/>
  <c r="P423" i="2"/>
  <c r="E296" i="5" s="1"/>
  <c r="P424" i="2"/>
  <c r="E297" i="5" s="1"/>
  <c r="P425" i="2"/>
  <c r="E364" i="5" s="1"/>
  <c r="P426" i="2"/>
  <c r="E365" i="5" s="1"/>
  <c r="P427" i="2"/>
  <c r="E366" i="5" s="1"/>
  <c r="P428" i="2"/>
  <c r="E367" i="5" s="1"/>
  <c r="O422" i="2"/>
  <c r="O423" i="2"/>
  <c r="O424" i="2"/>
  <c r="O425" i="2"/>
  <c r="D364" i="5" s="1"/>
  <c r="O426" i="2"/>
  <c r="O427" i="2"/>
  <c r="O428" i="2"/>
  <c r="L245" i="2"/>
  <c r="L248" i="2"/>
  <c r="L249" i="2"/>
  <c r="L262" i="2"/>
  <c r="L275" i="2"/>
  <c r="L276" i="2"/>
  <c r="L289" i="2"/>
  <c r="L302" i="2"/>
  <c r="L315" i="2"/>
  <c r="L316" i="2"/>
  <c r="L327" i="2"/>
  <c r="L331" i="2"/>
  <c r="L342" i="2"/>
  <c r="L343" i="2"/>
  <c r="L345" i="2"/>
  <c r="L356" i="2"/>
  <c r="L365" i="2"/>
  <c r="L371" i="2"/>
  <c r="L372" i="2"/>
  <c r="L377" i="2"/>
  <c r="L385" i="2"/>
  <c r="L391" i="2"/>
  <c r="L395" i="2"/>
  <c r="L396" i="2"/>
  <c r="L399" i="2"/>
  <c r="L407" i="2"/>
  <c r="L409" i="2"/>
  <c r="L410" i="2"/>
  <c r="L420" i="2"/>
  <c r="C38" i="1"/>
  <c r="B298" i="5" s="1"/>
  <c r="C37" i="1"/>
  <c r="C32" i="1"/>
  <c r="B69" i="5" s="1"/>
  <c r="C31" i="1"/>
  <c r="C102" i="1"/>
  <c r="C103" i="1"/>
  <c r="CN360" i="2"/>
  <c r="CL360" i="2"/>
  <c r="CJ360" i="2"/>
  <c r="CF360" i="2"/>
  <c r="CD360" i="2"/>
  <c r="CB360" i="2"/>
  <c r="BX360" i="2"/>
  <c r="BV360" i="2"/>
  <c r="BT360" i="2"/>
  <c r="Z360" i="2"/>
  <c r="W360" i="2"/>
  <c r="V360" i="2"/>
  <c r="CN354" i="2"/>
  <c r="CL354" i="2"/>
  <c r="CJ354" i="2"/>
  <c r="BX354" i="2"/>
  <c r="BV354" i="2"/>
  <c r="BT354" i="2"/>
  <c r="Z354" i="2"/>
  <c r="CD354" i="2" s="1"/>
  <c r="W354" i="2"/>
  <c r="V354" i="2"/>
  <c r="CN353" i="2"/>
  <c r="CL353" i="2"/>
  <c r="CJ353" i="2"/>
  <c r="CF353" i="2"/>
  <c r="CD353" i="2"/>
  <c r="CB353" i="2"/>
  <c r="Z353" i="2"/>
  <c r="BV353" i="2" s="1"/>
  <c r="W353" i="2"/>
  <c r="V353" i="2"/>
  <c r="CN351" i="2"/>
  <c r="CL351" i="2"/>
  <c r="CJ351" i="2"/>
  <c r="BX351" i="2"/>
  <c r="BV351" i="2"/>
  <c r="BT351" i="2"/>
  <c r="Z351" i="2"/>
  <c r="CD351" i="2" s="1"/>
  <c r="W351" i="2"/>
  <c r="V351" i="2"/>
  <c r="CN350" i="2"/>
  <c r="CL350" i="2"/>
  <c r="CJ350" i="2"/>
  <c r="CF350" i="2"/>
  <c r="CD350" i="2"/>
  <c r="CB350" i="2"/>
  <c r="Z350" i="2"/>
  <c r="W350" i="2"/>
  <c r="V350" i="2"/>
  <c r="CN349" i="2"/>
  <c r="CL349" i="2"/>
  <c r="CJ349" i="2"/>
  <c r="BX349" i="2"/>
  <c r="BV349" i="2"/>
  <c r="BT349" i="2"/>
  <c r="Z349" i="2"/>
  <c r="CD349" i="2" s="1"/>
  <c r="W349" i="2"/>
  <c r="V349" i="2"/>
  <c r="AB349" i="2" s="1"/>
  <c r="CF349" i="2" s="1"/>
  <c r="CN348" i="2"/>
  <c r="CL348" i="2"/>
  <c r="CJ348" i="2"/>
  <c r="CF348" i="2"/>
  <c r="CD348" i="2"/>
  <c r="CB348" i="2"/>
  <c r="Z348" i="2"/>
  <c r="W348" i="2"/>
  <c r="V348" i="2"/>
  <c r="CN338" i="2"/>
  <c r="CL338" i="2"/>
  <c r="CJ338" i="2"/>
  <c r="BX338" i="2"/>
  <c r="BV338" i="2"/>
  <c r="BT338" i="2"/>
  <c r="V338" i="2"/>
  <c r="CN337" i="2"/>
  <c r="CL337" i="2"/>
  <c r="CJ337" i="2"/>
  <c r="CF337" i="2"/>
  <c r="CD337" i="2"/>
  <c r="CB337" i="2"/>
  <c r="V337" i="2"/>
  <c r="Z337" i="2"/>
  <c r="CN334" i="2"/>
  <c r="CL334" i="2"/>
  <c r="CJ334" i="2"/>
  <c r="CF334" i="2"/>
  <c r="CD334" i="2"/>
  <c r="CB334" i="2"/>
  <c r="BX334" i="2"/>
  <c r="BV334" i="2"/>
  <c r="BT334" i="2"/>
  <c r="V334" i="2"/>
  <c r="CN326" i="2"/>
  <c r="CL326" i="2"/>
  <c r="CJ326" i="2"/>
  <c r="BX326" i="2"/>
  <c r="BV326" i="2"/>
  <c r="BT326" i="2"/>
  <c r="V326" i="2"/>
  <c r="CN325" i="2"/>
  <c r="CL325" i="2"/>
  <c r="CJ325" i="2"/>
  <c r="CF325" i="2"/>
  <c r="CD325" i="2"/>
  <c r="CB325" i="2"/>
  <c r="V325" i="2"/>
  <c r="CN324" i="2"/>
  <c r="CL324" i="2"/>
  <c r="CJ324" i="2"/>
  <c r="BX324" i="2"/>
  <c r="BV324" i="2"/>
  <c r="BT324" i="2"/>
  <c r="V324" i="2"/>
  <c r="CN323" i="2"/>
  <c r="CL323" i="2"/>
  <c r="CJ323" i="2"/>
  <c r="CF323" i="2"/>
  <c r="CD323" i="2"/>
  <c r="CB323" i="2"/>
  <c r="V323" i="2"/>
  <c r="CN322" i="2"/>
  <c r="CL322" i="2"/>
  <c r="CJ322" i="2"/>
  <c r="BX322" i="2"/>
  <c r="BV322" i="2"/>
  <c r="BT322" i="2"/>
  <c r="W322" i="2"/>
  <c r="V322" i="2"/>
  <c r="Z322" i="2"/>
  <c r="CD322" i="2" s="1"/>
  <c r="CN321" i="2"/>
  <c r="CL321" i="2"/>
  <c r="CJ321" i="2"/>
  <c r="CF321" i="2"/>
  <c r="CD321" i="2"/>
  <c r="CB321" i="2"/>
  <c r="V321" i="2"/>
  <c r="CN314" i="2"/>
  <c r="CL314" i="2"/>
  <c r="CJ314" i="2"/>
  <c r="BX314" i="2"/>
  <c r="BV314" i="2"/>
  <c r="BT314" i="2"/>
  <c r="Z314" i="2"/>
  <c r="W314" i="2"/>
  <c r="V314" i="2"/>
  <c r="CN313" i="2"/>
  <c r="CL313" i="2"/>
  <c r="CJ313" i="2"/>
  <c r="CF313" i="2"/>
  <c r="CD313" i="2"/>
  <c r="CB313" i="2"/>
  <c r="Z313" i="2"/>
  <c r="BV313" i="2" s="1"/>
  <c r="W313" i="2"/>
  <c r="V313" i="2"/>
  <c r="CN312" i="2"/>
  <c r="CL312" i="2"/>
  <c r="CJ312" i="2"/>
  <c r="BX312" i="2"/>
  <c r="BV312" i="2"/>
  <c r="BT312" i="2"/>
  <c r="Z312" i="2"/>
  <c r="CD312" i="2" s="1"/>
  <c r="W312" i="2"/>
  <c r="V312" i="2"/>
  <c r="CN311" i="2"/>
  <c r="CL311" i="2"/>
  <c r="CJ311" i="2"/>
  <c r="CF311" i="2"/>
  <c r="CD311" i="2"/>
  <c r="CB311" i="2"/>
  <c r="Z311" i="2"/>
  <c r="BV311" i="2" s="1"/>
  <c r="W311" i="2"/>
  <c r="V311" i="2"/>
  <c r="CN310" i="2"/>
  <c r="CL310" i="2"/>
  <c r="CJ310" i="2"/>
  <c r="BX310" i="2"/>
  <c r="BV310" i="2"/>
  <c r="BT310" i="2"/>
  <c r="Z310" i="2"/>
  <c r="CD310" i="2" s="1"/>
  <c r="W310" i="2"/>
  <c r="V310" i="2"/>
  <c r="AB310" i="2" s="1"/>
  <c r="CF310" i="2" s="1"/>
  <c r="CN309" i="2"/>
  <c r="CL309" i="2"/>
  <c r="CJ309" i="2"/>
  <c r="CF309" i="2"/>
  <c r="CD309" i="2"/>
  <c r="CB309" i="2"/>
  <c r="Z309" i="2"/>
  <c r="W309" i="2"/>
  <c r="V309" i="2"/>
  <c r="CN308" i="2"/>
  <c r="CL308" i="2"/>
  <c r="CJ308" i="2"/>
  <c r="BX308" i="2"/>
  <c r="BV308" i="2"/>
  <c r="BT308" i="2"/>
  <c r="Z308" i="2"/>
  <c r="CD308" i="2" s="1"/>
  <c r="W308" i="2"/>
  <c r="V308" i="2"/>
  <c r="CN307" i="2"/>
  <c r="CL307" i="2"/>
  <c r="CJ307" i="2"/>
  <c r="CF307" i="2"/>
  <c r="CD307" i="2"/>
  <c r="CB307" i="2"/>
  <c r="Z307" i="2"/>
  <c r="W307" i="2"/>
  <c r="V307" i="2"/>
  <c r="CN306" i="2"/>
  <c r="CL306" i="2"/>
  <c r="CJ306" i="2"/>
  <c r="BX306" i="2"/>
  <c r="BV306" i="2"/>
  <c r="BT306" i="2"/>
  <c r="Z306" i="2"/>
  <c r="W306" i="2"/>
  <c r="V306" i="2"/>
  <c r="CN305" i="2"/>
  <c r="CL305" i="2"/>
  <c r="CJ305" i="2"/>
  <c r="CF305" i="2"/>
  <c r="CD305" i="2"/>
  <c r="CB305" i="2"/>
  <c r="Z305" i="2"/>
  <c r="BV305" i="2" s="1"/>
  <c r="W305" i="2"/>
  <c r="V305" i="2"/>
  <c r="CN304" i="2"/>
  <c r="CL304" i="2"/>
  <c r="CJ304" i="2"/>
  <c r="CF304" i="2"/>
  <c r="CD304" i="2"/>
  <c r="CB304" i="2"/>
  <c r="BX304" i="2"/>
  <c r="BV304" i="2"/>
  <c r="BT304" i="2"/>
  <c r="Z304" i="2"/>
  <c r="W304" i="2"/>
  <c r="V304" i="2"/>
  <c r="CN303" i="2"/>
  <c r="CL303" i="2"/>
  <c r="CJ303" i="2"/>
  <c r="CF303" i="2"/>
  <c r="CD303" i="2"/>
  <c r="CB303" i="2"/>
  <c r="BX303" i="2"/>
  <c r="BV303" i="2"/>
  <c r="BT303" i="2"/>
  <c r="Z303" i="2"/>
  <c r="W303" i="2"/>
  <c r="V303" i="2"/>
  <c r="AB303" i="2" s="1"/>
  <c r="CN301" i="2"/>
  <c r="CL301" i="2"/>
  <c r="CJ301" i="2"/>
  <c r="BX301" i="2"/>
  <c r="BV301" i="2"/>
  <c r="BT301" i="2"/>
  <c r="Z301" i="2"/>
  <c r="CD301" i="2" s="1"/>
  <c r="W301" i="2"/>
  <c r="V301" i="2"/>
  <c r="CN300" i="2"/>
  <c r="CL300" i="2"/>
  <c r="CJ300" i="2"/>
  <c r="CF300" i="2"/>
  <c r="CD300" i="2"/>
  <c r="CB300" i="2"/>
  <c r="Z300" i="2"/>
  <c r="W300" i="2"/>
  <c r="V300" i="2"/>
  <c r="CN299" i="2"/>
  <c r="CL299" i="2"/>
  <c r="CJ299" i="2"/>
  <c r="BX299" i="2"/>
  <c r="BV299" i="2"/>
  <c r="BT299" i="2"/>
  <c r="Z299" i="2"/>
  <c r="W299" i="2"/>
  <c r="V299" i="2"/>
  <c r="CN298" i="2"/>
  <c r="CL298" i="2"/>
  <c r="CJ298" i="2"/>
  <c r="CF298" i="2"/>
  <c r="CD298" i="2"/>
  <c r="CB298" i="2"/>
  <c r="Z298" i="2"/>
  <c r="W298" i="2"/>
  <c r="V298" i="2"/>
  <c r="CN297" i="2"/>
  <c r="CL297" i="2"/>
  <c r="CJ297" i="2"/>
  <c r="BX297" i="2"/>
  <c r="BV297" i="2"/>
  <c r="BT297" i="2"/>
  <c r="Z297" i="2"/>
  <c r="W297" i="2"/>
  <c r="V297" i="2"/>
  <c r="CN296" i="2"/>
  <c r="CL296" i="2"/>
  <c r="CJ296" i="2"/>
  <c r="CF296" i="2"/>
  <c r="CD296" i="2"/>
  <c r="CB296" i="2"/>
  <c r="Z296" i="2"/>
  <c r="BV296" i="2" s="1"/>
  <c r="W296" i="2"/>
  <c r="V296" i="2"/>
  <c r="AB296" i="2" s="1"/>
  <c r="CN295" i="2"/>
  <c r="CL295" i="2"/>
  <c r="CJ295" i="2"/>
  <c r="BX295" i="2"/>
  <c r="BV295" i="2"/>
  <c r="BT295" i="2"/>
  <c r="Z295" i="2"/>
  <c r="CD295" i="2" s="1"/>
  <c r="W295" i="2"/>
  <c r="V295" i="2"/>
  <c r="CN294" i="2"/>
  <c r="CL294" i="2"/>
  <c r="CJ294" i="2"/>
  <c r="CF294" i="2"/>
  <c r="CD294" i="2"/>
  <c r="CB294" i="2"/>
  <c r="Z294" i="2"/>
  <c r="W294" i="2"/>
  <c r="V294" i="2"/>
  <c r="CN293" i="2"/>
  <c r="CL293" i="2"/>
  <c r="CJ293" i="2"/>
  <c r="BX293" i="2"/>
  <c r="BV293" i="2"/>
  <c r="BT293" i="2"/>
  <c r="Z293" i="2"/>
  <c r="CD293" i="2" s="1"/>
  <c r="W293" i="2"/>
  <c r="V293" i="2"/>
  <c r="CN292" i="2"/>
  <c r="CL292" i="2"/>
  <c r="CJ292" i="2"/>
  <c r="CF292" i="2"/>
  <c r="CD292" i="2"/>
  <c r="CB292" i="2"/>
  <c r="Z292" i="2"/>
  <c r="W292" i="2"/>
  <c r="V292" i="2"/>
  <c r="CN291" i="2"/>
  <c r="CL291" i="2"/>
  <c r="CJ291" i="2"/>
  <c r="CF291" i="2"/>
  <c r="CD291" i="2"/>
  <c r="CB291" i="2"/>
  <c r="BX291" i="2"/>
  <c r="BV291" i="2"/>
  <c r="BT291" i="2"/>
  <c r="Z291" i="2"/>
  <c r="W291" i="2"/>
  <c r="V291" i="2"/>
  <c r="CN290" i="2"/>
  <c r="CL290" i="2"/>
  <c r="CJ290" i="2"/>
  <c r="CF290" i="2"/>
  <c r="CD290" i="2"/>
  <c r="CB290" i="2"/>
  <c r="BX290" i="2"/>
  <c r="BV290" i="2"/>
  <c r="BT290" i="2"/>
  <c r="Z290" i="2"/>
  <c r="W290" i="2"/>
  <c r="V290" i="2"/>
  <c r="CN288" i="2"/>
  <c r="CL288" i="2"/>
  <c r="CJ288" i="2"/>
  <c r="BX288" i="2"/>
  <c r="BV288" i="2"/>
  <c r="BT288" i="2"/>
  <c r="Z288" i="2"/>
  <c r="W288" i="2"/>
  <c r="V288" i="2"/>
  <c r="CN287" i="2"/>
  <c r="CL287" i="2"/>
  <c r="CJ287" i="2"/>
  <c r="CF287" i="2"/>
  <c r="CD287" i="2"/>
  <c r="CB287" i="2"/>
  <c r="Z287" i="2"/>
  <c r="W287" i="2"/>
  <c r="V287" i="2"/>
  <c r="CN286" i="2"/>
  <c r="CL286" i="2"/>
  <c r="CJ286" i="2"/>
  <c r="BX286" i="2"/>
  <c r="BV286" i="2"/>
  <c r="BT286" i="2"/>
  <c r="Z286" i="2"/>
  <c r="CD286" i="2" s="1"/>
  <c r="W286" i="2"/>
  <c r="V286" i="2"/>
  <c r="CN285" i="2"/>
  <c r="CL285" i="2"/>
  <c r="CJ285" i="2"/>
  <c r="CF285" i="2"/>
  <c r="CD285" i="2"/>
  <c r="CB285" i="2"/>
  <c r="Z285" i="2"/>
  <c r="BV285" i="2" s="1"/>
  <c r="W285" i="2"/>
  <c r="V285" i="2"/>
  <c r="CN284" i="2"/>
  <c r="CL284" i="2"/>
  <c r="CJ284" i="2"/>
  <c r="BX284" i="2"/>
  <c r="BV284" i="2"/>
  <c r="BT284" i="2"/>
  <c r="Z284" i="2"/>
  <c r="W284" i="2"/>
  <c r="V284" i="2"/>
  <c r="CN283" i="2"/>
  <c r="CL283" i="2"/>
  <c r="CJ283" i="2"/>
  <c r="CF283" i="2"/>
  <c r="CD283" i="2"/>
  <c r="CB283" i="2"/>
  <c r="Z283" i="2"/>
  <c r="W283" i="2"/>
  <c r="V283" i="2"/>
  <c r="CN282" i="2"/>
  <c r="CL282" i="2"/>
  <c r="CJ282" i="2"/>
  <c r="BX282" i="2"/>
  <c r="BV282" i="2"/>
  <c r="BT282" i="2"/>
  <c r="Z282" i="2"/>
  <c r="W282" i="2"/>
  <c r="V282" i="2"/>
  <c r="CN281" i="2"/>
  <c r="CL281" i="2"/>
  <c r="CJ281" i="2"/>
  <c r="CF281" i="2"/>
  <c r="CD281" i="2"/>
  <c r="CB281" i="2"/>
  <c r="Z281" i="2"/>
  <c r="BV281" i="2" s="1"/>
  <c r="W281" i="2"/>
  <c r="V281" i="2"/>
  <c r="CN280" i="2"/>
  <c r="CL280" i="2"/>
  <c r="CJ280" i="2"/>
  <c r="BX280" i="2"/>
  <c r="BV280" i="2"/>
  <c r="BT280" i="2"/>
  <c r="Z280" i="2"/>
  <c r="W280" i="2"/>
  <c r="V280" i="2"/>
  <c r="CN279" i="2"/>
  <c r="CL279" i="2"/>
  <c r="CJ279" i="2"/>
  <c r="CF279" i="2"/>
  <c r="CD279" i="2"/>
  <c r="CB279" i="2"/>
  <c r="Z279" i="2"/>
  <c r="W279" i="2"/>
  <c r="V279" i="2"/>
  <c r="CN278" i="2"/>
  <c r="CL278" i="2"/>
  <c r="CJ278" i="2"/>
  <c r="CF278" i="2"/>
  <c r="CD278" i="2"/>
  <c r="CB278" i="2"/>
  <c r="BX278" i="2"/>
  <c r="BV278" i="2"/>
  <c r="BT278" i="2"/>
  <c r="Z278" i="2"/>
  <c r="W278" i="2"/>
  <c r="V278" i="2"/>
  <c r="CN277" i="2"/>
  <c r="CL277" i="2"/>
  <c r="CJ277" i="2"/>
  <c r="CF277" i="2"/>
  <c r="CD277" i="2"/>
  <c r="CB277" i="2"/>
  <c r="BX277" i="2"/>
  <c r="BV277" i="2"/>
  <c r="BT277" i="2"/>
  <c r="Z277" i="2"/>
  <c r="W277" i="2"/>
  <c r="V277" i="2"/>
  <c r="CN274" i="2"/>
  <c r="CL274" i="2"/>
  <c r="CJ274" i="2"/>
  <c r="BX274" i="2"/>
  <c r="BV274" i="2"/>
  <c r="BT274" i="2"/>
  <c r="Z274" i="2"/>
  <c r="W274" i="2"/>
  <c r="V274" i="2"/>
  <c r="CN273" i="2"/>
  <c r="CL273" i="2"/>
  <c r="CJ273" i="2"/>
  <c r="CF273" i="2"/>
  <c r="CD273" i="2"/>
  <c r="CB273" i="2"/>
  <c r="Z273" i="2"/>
  <c r="BV273" i="2" s="1"/>
  <c r="W273" i="2"/>
  <c r="V273" i="2"/>
  <c r="CN272" i="2"/>
  <c r="CL272" i="2"/>
  <c r="CJ272" i="2"/>
  <c r="BX272" i="2"/>
  <c r="BV272" i="2"/>
  <c r="BT272" i="2"/>
  <c r="Z272" i="2"/>
  <c r="CD272" i="2" s="1"/>
  <c r="W272" i="2"/>
  <c r="V272" i="2"/>
  <c r="CN271" i="2"/>
  <c r="CL271" i="2"/>
  <c r="CJ271" i="2"/>
  <c r="CF271" i="2"/>
  <c r="CD271" i="2"/>
  <c r="CB271" i="2"/>
  <c r="Z271" i="2"/>
  <c r="BV271" i="2" s="1"/>
  <c r="W271" i="2"/>
  <c r="V271" i="2"/>
  <c r="CN270" i="2"/>
  <c r="CL270" i="2"/>
  <c r="CJ270" i="2"/>
  <c r="BX270" i="2"/>
  <c r="BV270" i="2"/>
  <c r="BT270" i="2"/>
  <c r="Z270" i="2"/>
  <c r="W270" i="2"/>
  <c r="V270" i="2"/>
  <c r="CN269" i="2"/>
  <c r="CL269" i="2"/>
  <c r="CJ269" i="2"/>
  <c r="CF269" i="2"/>
  <c r="CD269" i="2"/>
  <c r="CB269" i="2"/>
  <c r="Z269" i="2"/>
  <c r="BV269" i="2" s="1"/>
  <c r="W269" i="2"/>
  <c r="V269" i="2"/>
  <c r="CN268" i="2"/>
  <c r="CL268" i="2"/>
  <c r="CJ268" i="2"/>
  <c r="BX268" i="2"/>
  <c r="BV268" i="2"/>
  <c r="BT268" i="2"/>
  <c r="Z268" i="2"/>
  <c r="CD268" i="2" s="1"/>
  <c r="W268" i="2"/>
  <c r="V268" i="2"/>
  <c r="CN267" i="2"/>
  <c r="CL267" i="2"/>
  <c r="CJ267" i="2"/>
  <c r="CF267" i="2"/>
  <c r="CD267" i="2"/>
  <c r="CB267" i="2"/>
  <c r="Z267" i="2"/>
  <c r="W267" i="2"/>
  <c r="V267" i="2"/>
  <c r="CN266" i="2"/>
  <c r="CL266" i="2"/>
  <c r="CJ266" i="2"/>
  <c r="BX266" i="2"/>
  <c r="BV266" i="2"/>
  <c r="BT266" i="2"/>
  <c r="Z266" i="2"/>
  <c r="CD266" i="2" s="1"/>
  <c r="W266" i="2"/>
  <c r="V266" i="2"/>
  <c r="CN265" i="2"/>
  <c r="CL265" i="2"/>
  <c r="CJ265" i="2"/>
  <c r="CF265" i="2"/>
  <c r="CD265" i="2"/>
  <c r="CB265" i="2"/>
  <c r="Z265" i="2"/>
  <c r="BV265" i="2" s="1"/>
  <c r="W265" i="2"/>
  <c r="V265" i="2"/>
  <c r="AB265" i="2" s="1"/>
  <c r="CN264" i="2"/>
  <c r="CL264" i="2"/>
  <c r="CJ264" i="2"/>
  <c r="CF264" i="2"/>
  <c r="CD264" i="2"/>
  <c r="CB264" i="2"/>
  <c r="BX264" i="2"/>
  <c r="BV264" i="2"/>
  <c r="BT264" i="2"/>
  <c r="Z264" i="2"/>
  <c r="W264" i="2"/>
  <c r="V264" i="2"/>
  <c r="CN263" i="2"/>
  <c r="CL263" i="2"/>
  <c r="CJ263" i="2"/>
  <c r="CF263" i="2"/>
  <c r="CD263" i="2"/>
  <c r="CB263" i="2"/>
  <c r="BX263" i="2"/>
  <c r="BV263" i="2"/>
  <c r="BT263" i="2"/>
  <c r="Z263" i="2"/>
  <c r="W263" i="2"/>
  <c r="V263" i="2"/>
  <c r="CN261" i="2"/>
  <c r="CL261" i="2"/>
  <c r="CJ261" i="2"/>
  <c r="BX261" i="2"/>
  <c r="BV261" i="2"/>
  <c r="BT261" i="2"/>
  <c r="Z261" i="2"/>
  <c r="W261" i="2"/>
  <c r="V261" i="2"/>
  <c r="CN260" i="2"/>
  <c r="CL260" i="2"/>
  <c r="CJ260" i="2"/>
  <c r="CF260" i="2"/>
  <c r="CD260" i="2"/>
  <c r="CB260" i="2"/>
  <c r="Z260" i="2"/>
  <c r="W260" i="2"/>
  <c r="V260" i="2"/>
  <c r="CN259" i="2"/>
  <c r="CL259" i="2"/>
  <c r="CJ259" i="2"/>
  <c r="BX259" i="2"/>
  <c r="BV259" i="2"/>
  <c r="BT259" i="2"/>
  <c r="Z259" i="2"/>
  <c r="CD259" i="2" s="1"/>
  <c r="W259" i="2"/>
  <c r="V259" i="2"/>
  <c r="CN258" i="2"/>
  <c r="CL258" i="2"/>
  <c r="CJ258" i="2"/>
  <c r="CF258" i="2"/>
  <c r="CD258" i="2"/>
  <c r="CB258" i="2"/>
  <c r="Z258" i="2"/>
  <c r="W258" i="2"/>
  <c r="V258" i="2"/>
  <c r="CN257" i="2"/>
  <c r="CL257" i="2"/>
  <c r="CJ257" i="2"/>
  <c r="BX257" i="2"/>
  <c r="BV257" i="2"/>
  <c r="BT257" i="2"/>
  <c r="Z257" i="2"/>
  <c r="W257" i="2"/>
  <c r="V257" i="2"/>
  <c r="CN256" i="2"/>
  <c r="CL256" i="2"/>
  <c r="CJ256" i="2"/>
  <c r="CF256" i="2"/>
  <c r="CD256" i="2"/>
  <c r="CB256" i="2"/>
  <c r="Z256" i="2"/>
  <c r="BV256" i="2" s="1"/>
  <c r="W256" i="2"/>
  <c r="V256" i="2"/>
  <c r="CN255" i="2"/>
  <c r="CL255" i="2"/>
  <c r="CJ255" i="2"/>
  <c r="BX255" i="2"/>
  <c r="BV255" i="2"/>
  <c r="BT255" i="2"/>
  <c r="Z255" i="2"/>
  <c r="CD255" i="2" s="1"/>
  <c r="W255" i="2"/>
  <c r="V255" i="2"/>
  <c r="CN254" i="2"/>
  <c r="CL254" i="2"/>
  <c r="CJ254" i="2"/>
  <c r="CF254" i="2"/>
  <c r="CD254" i="2"/>
  <c r="CB254" i="2"/>
  <c r="Z254" i="2"/>
  <c r="W254" i="2"/>
  <c r="V254" i="2"/>
  <c r="CN253" i="2"/>
  <c r="CL253" i="2"/>
  <c r="CJ253" i="2"/>
  <c r="BX253" i="2"/>
  <c r="BV253" i="2"/>
  <c r="BT253" i="2"/>
  <c r="Z253" i="2"/>
  <c r="CD253" i="2" s="1"/>
  <c r="W253" i="2"/>
  <c r="V253" i="2"/>
  <c r="CN252" i="2"/>
  <c r="CL252" i="2"/>
  <c r="CJ252" i="2"/>
  <c r="CF252" i="2"/>
  <c r="CD252" i="2"/>
  <c r="CB252" i="2"/>
  <c r="Z252" i="2"/>
  <c r="W252" i="2"/>
  <c r="V252" i="2"/>
  <c r="CN251" i="2"/>
  <c r="CL251" i="2"/>
  <c r="CJ251" i="2"/>
  <c r="CF251" i="2"/>
  <c r="CD251" i="2"/>
  <c r="CB251" i="2"/>
  <c r="BX251" i="2"/>
  <c r="BV251" i="2"/>
  <c r="BT251" i="2"/>
  <c r="Z251" i="2"/>
  <c r="W251" i="2"/>
  <c r="V251" i="2"/>
  <c r="CN250" i="2"/>
  <c r="CL250" i="2"/>
  <c r="CJ250" i="2"/>
  <c r="CF250" i="2"/>
  <c r="CD250" i="2"/>
  <c r="CB250" i="2"/>
  <c r="BX250" i="2"/>
  <c r="BV250" i="2"/>
  <c r="BT250" i="2"/>
  <c r="Z250" i="2"/>
  <c r="W250" i="2"/>
  <c r="V250" i="2"/>
  <c r="CN247" i="2"/>
  <c r="CL247" i="2"/>
  <c r="CJ247" i="2"/>
  <c r="BX247" i="2"/>
  <c r="BV247" i="2"/>
  <c r="BT247" i="2"/>
  <c r="Z247" i="2"/>
  <c r="W247" i="2"/>
  <c r="V247" i="2"/>
  <c r="CN246" i="2"/>
  <c r="CL246" i="2"/>
  <c r="CJ246" i="2"/>
  <c r="CF246" i="2"/>
  <c r="CD246" i="2"/>
  <c r="CB246" i="2"/>
  <c r="Z246" i="2"/>
  <c r="W246" i="2"/>
  <c r="V246" i="2"/>
  <c r="CN244" i="2"/>
  <c r="CL244" i="2"/>
  <c r="CJ244" i="2"/>
  <c r="BX244" i="2"/>
  <c r="BV244" i="2"/>
  <c r="BT244" i="2"/>
  <c r="Z244" i="2"/>
  <c r="W244" i="2"/>
  <c r="V244" i="2"/>
  <c r="CN243" i="2"/>
  <c r="CL243" i="2"/>
  <c r="CJ243" i="2"/>
  <c r="CF243" i="2"/>
  <c r="CD243" i="2"/>
  <c r="CB243" i="2"/>
  <c r="Z243" i="2"/>
  <c r="W243" i="2"/>
  <c r="V243" i="2"/>
  <c r="CN231" i="2"/>
  <c r="CL231" i="2"/>
  <c r="CJ231" i="2"/>
  <c r="BX231" i="2"/>
  <c r="BV231" i="2"/>
  <c r="BT231" i="2"/>
  <c r="Z231" i="2"/>
  <c r="W231" i="2"/>
  <c r="V231" i="2"/>
  <c r="CN230" i="2"/>
  <c r="CL230" i="2"/>
  <c r="CJ230" i="2"/>
  <c r="CF230" i="2"/>
  <c r="CD230" i="2"/>
  <c r="CB230" i="2"/>
  <c r="Z230" i="2"/>
  <c r="W230" i="2"/>
  <c r="V230" i="2"/>
  <c r="CF214" i="2"/>
  <c r="CD214" i="2"/>
  <c r="CB214" i="2"/>
  <c r="BX214" i="2"/>
  <c r="BV214" i="2"/>
  <c r="BT214" i="2"/>
  <c r="Z214" i="2"/>
  <c r="W214" i="2"/>
  <c r="V214" i="2"/>
  <c r="CN213" i="2"/>
  <c r="CL213" i="2"/>
  <c r="CJ213" i="2"/>
  <c r="BX213" i="2"/>
  <c r="BV213" i="2"/>
  <c r="BT213" i="2"/>
  <c r="Z213" i="2"/>
  <c r="W213" i="2"/>
  <c r="V213" i="2"/>
  <c r="CN212" i="2"/>
  <c r="CL212" i="2"/>
  <c r="CJ212" i="2"/>
  <c r="CF212" i="2"/>
  <c r="CD212" i="2"/>
  <c r="CB212" i="2"/>
  <c r="Z212" i="2"/>
  <c r="W212" i="2"/>
  <c r="V212" i="2"/>
  <c r="CN204" i="2"/>
  <c r="CL204" i="2"/>
  <c r="CJ204" i="2"/>
  <c r="BX204" i="2"/>
  <c r="BV204" i="2"/>
  <c r="BT204" i="2"/>
  <c r="Z204" i="2"/>
  <c r="CD204" i="2" s="1"/>
  <c r="W204" i="2"/>
  <c r="V204" i="2"/>
  <c r="CN203" i="2"/>
  <c r="CL203" i="2"/>
  <c r="CJ203" i="2"/>
  <c r="CF203" i="2"/>
  <c r="CD203" i="2"/>
  <c r="CB203" i="2"/>
  <c r="Z203" i="2"/>
  <c r="BV203" i="2" s="1"/>
  <c r="W203" i="2"/>
  <c r="V203" i="2"/>
  <c r="CN199" i="2"/>
  <c r="CL199" i="2"/>
  <c r="CJ199" i="2"/>
  <c r="BX199" i="2"/>
  <c r="BV199" i="2"/>
  <c r="BT199" i="2"/>
  <c r="Z199" i="2"/>
  <c r="W199" i="2"/>
  <c r="V199" i="2"/>
  <c r="CN198" i="2"/>
  <c r="CL198" i="2"/>
  <c r="CJ198" i="2"/>
  <c r="CF198" i="2"/>
  <c r="CD198" i="2"/>
  <c r="CB198" i="2"/>
  <c r="Z198" i="2"/>
  <c r="W198" i="2"/>
  <c r="V198" i="2"/>
  <c r="AB198" i="2" s="1"/>
  <c r="BX198" i="2" s="1"/>
  <c r="CN196" i="2"/>
  <c r="CL196" i="2"/>
  <c r="CJ196" i="2"/>
  <c r="BX196" i="2"/>
  <c r="BV196" i="2"/>
  <c r="BT196" i="2"/>
  <c r="Z196" i="2"/>
  <c r="W196" i="2"/>
  <c r="V196" i="2"/>
  <c r="CN195" i="2"/>
  <c r="CL195" i="2"/>
  <c r="CJ195" i="2"/>
  <c r="CF195" i="2"/>
  <c r="CD195" i="2"/>
  <c r="CB195" i="2"/>
  <c r="Z195" i="2"/>
  <c r="BV195" i="2" s="1"/>
  <c r="W195" i="2"/>
  <c r="V195" i="2"/>
  <c r="CF194" i="2"/>
  <c r="CD194" i="2"/>
  <c r="CB194" i="2"/>
  <c r="BX194" i="2"/>
  <c r="BV194" i="2"/>
  <c r="BT194" i="2"/>
  <c r="Z194" i="2"/>
  <c r="CL194" i="2" s="1"/>
  <c r="W194" i="2"/>
  <c r="V194" i="2"/>
  <c r="CN190" i="2"/>
  <c r="CL190" i="2"/>
  <c r="CJ190" i="2"/>
  <c r="BX190" i="2"/>
  <c r="BV190" i="2"/>
  <c r="BT190" i="2"/>
  <c r="Z190" i="2"/>
  <c r="W190" i="2"/>
  <c r="V190" i="2"/>
  <c r="AB190" i="2" s="1"/>
  <c r="CF190" i="2" s="1"/>
  <c r="CN189" i="2"/>
  <c r="CL189" i="2"/>
  <c r="CJ189" i="2"/>
  <c r="CF189" i="2"/>
  <c r="CD189" i="2"/>
  <c r="CB189" i="2"/>
  <c r="Z189" i="2"/>
  <c r="W189" i="2"/>
  <c r="V189" i="2"/>
  <c r="CN188" i="2"/>
  <c r="CL188" i="2"/>
  <c r="CJ188" i="2"/>
  <c r="BX188" i="2"/>
  <c r="BV188" i="2"/>
  <c r="BT188" i="2"/>
  <c r="Z188" i="2"/>
  <c r="CD188" i="2" s="1"/>
  <c r="W188" i="2"/>
  <c r="V188" i="2"/>
  <c r="CN187" i="2"/>
  <c r="CL187" i="2"/>
  <c r="CJ187" i="2"/>
  <c r="CF187" i="2"/>
  <c r="CD187" i="2"/>
  <c r="CB187" i="2"/>
  <c r="Z187" i="2"/>
  <c r="W187" i="2"/>
  <c r="V187" i="2"/>
  <c r="CN186" i="2"/>
  <c r="CL186" i="2"/>
  <c r="CJ186" i="2"/>
  <c r="BX186" i="2"/>
  <c r="BV186" i="2"/>
  <c r="BT186" i="2"/>
  <c r="Z186" i="2"/>
  <c r="W186" i="2"/>
  <c r="V186" i="2"/>
  <c r="CN185" i="2"/>
  <c r="CL185" i="2"/>
  <c r="CJ185" i="2"/>
  <c r="CF185" i="2"/>
  <c r="CD185" i="2"/>
  <c r="CB185" i="2"/>
  <c r="Z185" i="2"/>
  <c r="BV185" i="2" s="1"/>
  <c r="W185" i="2"/>
  <c r="V185" i="2"/>
  <c r="AB185" i="2" s="1"/>
  <c r="BX185" i="2" s="1"/>
  <c r="CN173" i="2"/>
  <c r="CL173" i="2"/>
  <c r="CJ173" i="2"/>
  <c r="BX173" i="2"/>
  <c r="BV173" i="2"/>
  <c r="BT173" i="2"/>
  <c r="Z173" i="2"/>
  <c r="CD173" i="2" s="1"/>
  <c r="W173" i="2"/>
  <c r="V173" i="2"/>
  <c r="CN172" i="2"/>
  <c r="CL172" i="2"/>
  <c r="CJ172" i="2"/>
  <c r="CF172" i="2"/>
  <c r="CD172" i="2"/>
  <c r="CB172" i="2"/>
  <c r="Z172" i="2"/>
  <c r="W172" i="2"/>
  <c r="V172" i="2"/>
  <c r="CN159" i="2"/>
  <c r="CL159" i="2"/>
  <c r="CJ159" i="2"/>
  <c r="BX159" i="2"/>
  <c r="BV159" i="2"/>
  <c r="BT159" i="2"/>
  <c r="Z159" i="2"/>
  <c r="CD159" i="2" s="1"/>
  <c r="W159" i="2"/>
  <c r="V159" i="2"/>
  <c r="AB159" i="2" s="1"/>
  <c r="CN158" i="2"/>
  <c r="CL158" i="2"/>
  <c r="CJ158" i="2"/>
  <c r="CF158" i="2"/>
  <c r="CD158" i="2"/>
  <c r="CB158" i="2"/>
  <c r="Z158" i="2"/>
  <c r="BV158" i="2" s="1"/>
  <c r="W158" i="2"/>
  <c r="V158" i="2"/>
  <c r="CN152" i="2"/>
  <c r="CL152" i="2"/>
  <c r="CJ152" i="2"/>
  <c r="BX152" i="2"/>
  <c r="BV152" i="2"/>
  <c r="BT152" i="2"/>
  <c r="Z152" i="2"/>
  <c r="W152" i="2"/>
  <c r="V152" i="2"/>
  <c r="CN151" i="2"/>
  <c r="CL151" i="2"/>
  <c r="CJ151" i="2"/>
  <c r="CF151" i="2"/>
  <c r="CD151" i="2"/>
  <c r="CB151" i="2"/>
  <c r="Z151" i="2"/>
  <c r="W151" i="2"/>
  <c r="V151" i="2"/>
  <c r="CN150" i="2"/>
  <c r="CL150" i="2"/>
  <c r="CJ150" i="2"/>
  <c r="BX150" i="2"/>
  <c r="BV150" i="2"/>
  <c r="BT150" i="2"/>
  <c r="Z150" i="2"/>
  <c r="W150" i="2"/>
  <c r="V150" i="2"/>
  <c r="CN149" i="2"/>
  <c r="CL149" i="2"/>
  <c r="CJ149" i="2"/>
  <c r="CF149" i="2"/>
  <c r="CD149" i="2"/>
  <c r="CB149" i="2"/>
  <c r="Z149" i="2"/>
  <c r="BV149" i="2" s="1"/>
  <c r="W149" i="2"/>
  <c r="V149" i="2"/>
  <c r="CN145" i="2"/>
  <c r="CL145" i="2"/>
  <c r="CJ145" i="2"/>
  <c r="BX145" i="2"/>
  <c r="BV145" i="2"/>
  <c r="BT145" i="2"/>
  <c r="Z145" i="2"/>
  <c r="W145" i="2"/>
  <c r="V145" i="2"/>
  <c r="CN144" i="2"/>
  <c r="CL144" i="2"/>
  <c r="CJ144" i="2"/>
  <c r="CF144" i="2"/>
  <c r="CD144" i="2"/>
  <c r="CB144" i="2"/>
  <c r="Z144" i="2"/>
  <c r="W144" i="2"/>
  <c r="V144" i="2"/>
  <c r="CN137" i="2"/>
  <c r="CL137" i="2"/>
  <c r="CJ137" i="2"/>
  <c r="BX137" i="2"/>
  <c r="BV137" i="2"/>
  <c r="BT137" i="2"/>
  <c r="Z137" i="2"/>
  <c r="CD137" i="2" s="1"/>
  <c r="W137" i="2"/>
  <c r="V137" i="2"/>
  <c r="CN136" i="2"/>
  <c r="CL136" i="2"/>
  <c r="CJ136" i="2"/>
  <c r="CF136" i="2"/>
  <c r="CD136" i="2"/>
  <c r="CB136" i="2"/>
  <c r="Z136" i="2"/>
  <c r="BV136" i="2" s="1"/>
  <c r="W136" i="2"/>
  <c r="V136" i="2"/>
  <c r="CN132" i="2"/>
  <c r="CL132" i="2"/>
  <c r="CJ132" i="2"/>
  <c r="CF132" i="2"/>
  <c r="CD132" i="2"/>
  <c r="CB132" i="2"/>
  <c r="BX132" i="2"/>
  <c r="BV132" i="2"/>
  <c r="BT132" i="2"/>
  <c r="Z132" i="2"/>
  <c r="W132" i="2"/>
  <c r="V132" i="2"/>
  <c r="CN131" i="2"/>
  <c r="CL131" i="2"/>
  <c r="CJ131" i="2"/>
  <c r="CF131" i="2"/>
  <c r="CD131" i="2"/>
  <c r="CB131" i="2"/>
  <c r="BX131" i="2"/>
  <c r="BV131" i="2"/>
  <c r="BT131" i="2"/>
  <c r="Z131" i="2"/>
  <c r="W131" i="2"/>
  <c r="V131" i="2"/>
  <c r="CN129" i="2"/>
  <c r="CL129" i="2"/>
  <c r="CJ129" i="2"/>
  <c r="BX129" i="2"/>
  <c r="BV129" i="2"/>
  <c r="BT129" i="2"/>
  <c r="Z129" i="2"/>
  <c r="W129" i="2"/>
  <c r="V129" i="2"/>
  <c r="CN128" i="2"/>
  <c r="CL128" i="2"/>
  <c r="CJ128" i="2"/>
  <c r="CF128" i="2"/>
  <c r="CD128" i="2"/>
  <c r="CB128" i="2"/>
  <c r="Z128" i="2"/>
  <c r="W128" i="2"/>
  <c r="V128" i="2"/>
  <c r="CN100" i="2"/>
  <c r="CL100" i="2"/>
  <c r="CJ100" i="2"/>
  <c r="CF100" i="2"/>
  <c r="CD100" i="2"/>
  <c r="CB100" i="2"/>
  <c r="BX100" i="2"/>
  <c r="BV100" i="2"/>
  <c r="BT100" i="2"/>
  <c r="Z100" i="2"/>
  <c r="W100" i="2"/>
  <c r="V100" i="2"/>
  <c r="CN92" i="2"/>
  <c r="CL92" i="2"/>
  <c r="CJ92" i="2"/>
  <c r="CF92" i="2"/>
  <c r="CD92" i="2"/>
  <c r="CB92" i="2"/>
  <c r="BX92" i="2"/>
  <c r="BV92" i="2"/>
  <c r="BT92" i="2"/>
  <c r="Z92" i="2"/>
  <c r="W92" i="2"/>
  <c r="V92" i="2"/>
  <c r="CN91" i="2"/>
  <c r="CL91" i="2"/>
  <c r="CJ91" i="2"/>
  <c r="CF91" i="2"/>
  <c r="CD91" i="2"/>
  <c r="CB91" i="2"/>
  <c r="BX91" i="2"/>
  <c r="BV91" i="2"/>
  <c r="BT91" i="2"/>
  <c r="Z91" i="2"/>
  <c r="W91" i="2"/>
  <c r="V91" i="2"/>
  <c r="CN85" i="2"/>
  <c r="CL85" i="2"/>
  <c r="CJ85" i="2"/>
  <c r="BX85" i="2"/>
  <c r="BV85" i="2"/>
  <c r="BT85" i="2"/>
  <c r="Z85" i="2"/>
  <c r="W85" i="2"/>
  <c r="V85" i="2"/>
  <c r="CN84" i="2"/>
  <c r="CL84" i="2"/>
  <c r="CJ84" i="2"/>
  <c r="CF84" i="2"/>
  <c r="CD84" i="2"/>
  <c r="CB84" i="2"/>
  <c r="Z84" i="2"/>
  <c r="BV84" i="2" s="1"/>
  <c r="W84" i="2"/>
  <c r="V84" i="2"/>
  <c r="CN81" i="2"/>
  <c r="CL81" i="2"/>
  <c r="CJ81" i="2"/>
  <c r="BX81" i="2"/>
  <c r="BV81" i="2"/>
  <c r="BT81" i="2"/>
  <c r="Z81" i="2"/>
  <c r="CD81" i="2" s="1"/>
  <c r="W81" i="2"/>
  <c r="V81" i="2"/>
  <c r="CN80" i="2"/>
  <c r="CL80" i="2"/>
  <c r="CJ80" i="2"/>
  <c r="CF80" i="2"/>
  <c r="CD80" i="2"/>
  <c r="CB80" i="2"/>
  <c r="Z80" i="2"/>
  <c r="BV80" i="2" s="1"/>
  <c r="W80" i="2"/>
  <c r="V80" i="2"/>
  <c r="AB80" i="2" s="1"/>
  <c r="CN74" i="2"/>
  <c r="CL74" i="2"/>
  <c r="CJ74" i="2"/>
  <c r="BX74" i="2"/>
  <c r="BV74" i="2"/>
  <c r="BT74" i="2"/>
  <c r="Z74" i="2"/>
  <c r="W74" i="2"/>
  <c r="V74" i="2"/>
  <c r="CN73" i="2"/>
  <c r="CL73" i="2"/>
  <c r="CJ73" i="2"/>
  <c r="CF73" i="2"/>
  <c r="CD73" i="2"/>
  <c r="CB73" i="2"/>
  <c r="Z73" i="2"/>
  <c r="BV73" i="2" s="1"/>
  <c r="W73" i="2"/>
  <c r="V73" i="2"/>
  <c r="CN71" i="2"/>
  <c r="CL71" i="2"/>
  <c r="CJ71" i="2"/>
  <c r="BX71" i="2"/>
  <c r="BV71" i="2"/>
  <c r="BT71" i="2"/>
  <c r="Z71" i="2"/>
  <c r="CD71" i="2" s="1"/>
  <c r="W71" i="2"/>
  <c r="V71" i="2"/>
  <c r="CN70" i="2"/>
  <c r="CL70" i="2"/>
  <c r="CJ70" i="2"/>
  <c r="CF70" i="2"/>
  <c r="CD70" i="2"/>
  <c r="CB70" i="2"/>
  <c r="Z70" i="2"/>
  <c r="W70" i="2"/>
  <c r="V70" i="2"/>
  <c r="CN23" i="2"/>
  <c r="CL23" i="2"/>
  <c r="CJ23" i="2"/>
  <c r="CF23" i="2"/>
  <c r="CD23" i="2"/>
  <c r="CB23" i="2"/>
  <c r="BX23" i="2"/>
  <c r="BV23" i="2"/>
  <c r="BT23" i="2"/>
  <c r="Z23" i="2"/>
  <c r="W23" i="2"/>
  <c r="V23" i="2"/>
  <c r="CN428" i="2"/>
  <c r="CL428" i="2"/>
  <c r="CJ428" i="2"/>
  <c r="CF428" i="2"/>
  <c r="CD428" i="2"/>
  <c r="CB428" i="2"/>
  <c r="BX428" i="2"/>
  <c r="BV428" i="2"/>
  <c r="BT428" i="2"/>
  <c r="W428" i="2"/>
  <c r="V428" i="2"/>
  <c r="CN427" i="2"/>
  <c r="CL427" i="2"/>
  <c r="CJ427" i="2"/>
  <c r="CF427" i="2"/>
  <c r="CD427" i="2"/>
  <c r="CB427" i="2"/>
  <c r="BX427" i="2"/>
  <c r="BV427" i="2"/>
  <c r="BT427" i="2"/>
  <c r="W427" i="2"/>
  <c r="V427" i="2"/>
  <c r="CN426" i="2"/>
  <c r="CL426" i="2"/>
  <c r="CJ426" i="2"/>
  <c r="CF426" i="2"/>
  <c r="CD426" i="2"/>
  <c r="CB426" i="2"/>
  <c r="BX426" i="2"/>
  <c r="BV426" i="2"/>
  <c r="BT426" i="2"/>
  <c r="Z426" i="2"/>
  <c r="V426" i="2"/>
  <c r="CN425" i="2"/>
  <c r="CL425" i="2"/>
  <c r="CJ425" i="2"/>
  <c r="CF425" i="2"/>
  <c r="CD425" i="2"/>
  <c r="CB425" i="2"/>
  <c r="BX425" i="2"/>
  <c r="BV425" i="2"/>
  <c r="BT425" i="2"/>
  <c r="W425" i="2"/>
  <c r="V425" i="2"/>
  <c r="CN424" i="2"/>
  <c r="CL424" i="2"/>
  <c r="CJ424" i="2"/>
  <c r="CF424" i="2"/>
  <c r="CD424" i="2"/>
  <c r="CB424" i="2"/>
  <c r="BX424" i="2"/>
  <c r="BV424" i="2"/>
  <c r="BT424" i="2"/>
  <c r="BP424" i="2"/>
  <c r="BN424" i="2"/>
  <c r="BL424" i="2"/>
  <c r="AZ424" i="2"/>
  <c r="AX424" i="2"/>
  <c r="AV424" i="2"/>
  <c r="AR424" i="2"/>
  <c r="AP424" i="2"/>
  <c r="AN424" i="2"/>
  <c r="AJ424" i="2"/>
  <c r="AH424" i="2"/>
  <c r="AF424" i="2"/>
  <c r="V424" i="2"/>
  <c r="CN423" i="2"/>
  <c r="CL423" i="2"/>
  <c r="CJ423" i="2"/>
  <c r="CF423" i="2"/>
  <c r="CD423" i="2"/>
  <c r="CB423" i="2"/>
  <c r="BX423" i="2"/>
  <c r="BV423" i="2"/>
  <c r="BT423" i="2"/>
  <c r="BP423" i="2"/>
  <c r="BN423" i="2"/>
  <c r="BL423" i="2"/>
  <c r="AZ423" i="2"/>
  <c r="AX423" i="2"/>
  <c r="AV423" i="2"/>
  <c r="AR423" i="2"/>
  <c r="AP423" i="2"/>
  <c r="AN423" i="2"/>
  <c r="AJ423" i="2"/>
  <c r="AH423" i="2"/>
  <c r="AF423" i="2"/>
  <c r="V423" i="2"/>
  <c r="CN422" i="2"/>
  <c r="CL422" i="2"/>
  <c r="CJ422" i="2"/>
  <c r="CF422" i="2"/>
  <c r="CD422" i="2"/>
  <c r="CB422" i="2"/>
  <c r="BX422" i="2"/>
  <c r="BV422" i="2"/>
  <c r="BT422" i="2"/>
  <c r="V422" i="2"/>
  <c r="CN421" i="2"/>
  <c r="CL421" i="2"/>
  <c r="CJ421" i="2"/>
  <c r="CF421" i="2"/>
  <c r="CD421" i="2"/>
  <c r="CB421" i="2"/>
  <c r="BX421" i="2"/>
  <c r="BV421" i="2"/>
  <c r="BT421" i="2"/>
  <c r="V421" i="2"/>
  <c r="CN419" i="2"/>
  <c r="CL419" i="2"/>
  <c r="CJ419" i="2"/>
  <c r="CF419" i="2"/>
  <c r="CD419" i="2"/>
  <c r="CB419" i="2"/>
  <c r="BX419" i="2"/>
  <c r="BV419" i="2"/>
  <c r="BT419" i="2"/>
  <c r="BP419" i="2"/>
  <c r="BN419" i="2"/>
  <c r="BL419" i="2"/>
  <c r="AZ419" i="2"/>
  <c r="AX419" i="2"/>
  <c r="AV419" i="2"/>
  <c r="AR419" i="2"/>
  <c r="AP419" i="2"/>
  <c r="AN419" i="2"/>
  <c r="AJ419" i="2"/>
  <c r="AH419" i="2"/>
  <c r="AF419" i="2"/>
  <c r="Z419" i="2"/>
  <c r="BF419" i="2" s="1"/>
  <c r="W419" i="2"/>
  <c r="V419" i="2"/>
  <c r="AB419" i="2" s="1"/>
  <c r="BH419" i="2" s="1"/>
  <c r="CN418" i="2"/>
  <c r="CL418" i="2"/>
  <c r="CJ418" i="2"/>
  <c r="CF418" i="2"/>
  <c r="CD418" i="2"/>
  <c r="CB418" i="2"/>
  <c r="BX418" i="2"/>
  <c r="BV418" i="2"/>
  <c r="BT418" i="2"/>
  <c r="Z418" i="2"/>
  <c r="W418" i="2"/>
  <c r="V418" i="2"/>
  <c r="AB418" i="2" s="1"/>
  <c r="CN417" i="2"/>
  <c r="CL417" i="2"/>
  <c r="CJ417" i="2"/>
  <c r="CF417" i="2"/>
  <c r="CD417" i="2"/>
  <c r="CB417" i="2"/>
  <c r="BX417" i="2"/>
  <c r="BV417" i="2"/>
  <c r="BT417" i="2"/>
  <c r="Z417" i="2"/>
  <c r="W417" i="2"/>
  <c r="V417" i="2"/>
  <c r="AB417" i="2" s="1"/>
  <c r="CN416" i="2"/>
  <c r="CL416" i="2"/>
  <c r="CJ416" i="2"/>
  <c r="CF416" i="2"/>
  <c r="CD416" i="2"/>
  <c r="CB416" i="2"/>
  <c r="BX416" i="2"/>
  <c r="BV416" i="2"/>
  <c r="BT416" i="2"/>
  <c r="Z416" i="2"/>
  <c r="W416" i="2"/>
  <c r="V416" i="2"/>
  <c r="AB416" i="2" s="1"/>
  <c r="CN415" i="2"/>
  <c r="CL415" i="2"/>
  <c r="CJ415" i="2"/>
  <c r="CF415" i="2"/>
  <c r="CD415" i="2"/>
  <c r="CB415" i="2"/>
  <c r="BX415" i="2"/>
  <c r="BV415" i="2"/>
  <c r="BT415" i="2"/>
  <c r="Z415" i="2"/>
  <c r="W415" i="2"/>
  <c r="V415" i="2"/>
  <c r="AB415" i="2" s="1"/>
  <c r="CN414" i="2"/>
  <c r="CL414" i="2"/>
  <c r="CJ414" i="2"/>
  <c r="CF414" i="2"/>
  <c r="CD414" i="2"/>
  <c r="CB414" i="2"/>
  <c r="BX414" i="2"/>
  <c r="BV414" i="2"/>
  <c r="BT414" i="2"/>
  <c r="Z414" i="2"/>
  <c r="W414" i="2"/>
  <c r="V414" i="2"/>
  <c r="AB414" i="2" s="1"/>
  <c r="CN413" i="2"/>
  <c r="CL413" i="2"/>
  <c r="CJ413" i="2"/>
  <c r="CF413" i="2"/>
  <c r="CD413" i="2"/>
  <c r="CB413" i="2"/>
  <c r="BX413" i="2"/>
  <c r="BV413" i="2"/>
  <c r="BT413" i="2"/>
  <c r="Z413" i="2"/>
  <c r="W413" i="2"/>
  <c r="V413" i="2"/>
  <c r="AB413" i="2" s="1"/>
  <c r="CN412" i="2"/>
  <c r="CL412" i="2"/>
  <c r="CJ412" i="2"/>
  <c r="CF412" i="2"/>
  <c r="CD412" i="2"/>
  <c r="CB412" i="2"/>
  <c r="BX412" i="2"/>
  <c r="BV412" i="2"/>
  <c r="BT412" i="2"/>
  <c r="Z412" i="2"/>
  <c r="W412" i="2"/>
  <c r="V412" i="2"/>
  <c r="AB412" i="2" s="1"/>
  <c r="CN411" i="2"/>
  <c r="CL411" i="2"/>
  <c r="CJ411" i="2"/>
  <c r="CF411" i="2"/>
  <c r="CD411" i="2"/>
  <c r="CB411" i="2"/>
  <c r="BX411" i="2"/>
  <c r="BV411" i="2"/>
  <c r="BT411" i="2"/>
  <c r="Z411" i="2"/>
  <c r="W411" i="2"/>
  <c r="V411" i="2"/>
  <c r="AB411" i="2" s="1"/>
  <c r="CN408" i="2"/>
  <c r="CL408" i="2"/>
  <c r="CJ408" i="2"/>
  <c r="CF408" i="2"/>
  <c r="CD408" i="2"/>
  <c r="CB408" i="2"/>
  <c r="BX408" i="2"/>
  <c r="BV408" i="2"/>
  <c r="BT408" i="2"/>
  <c r="Z408" i="2"/>
  <c r="W408" i="2"/>
  <c r="V408" i="2"/>
  <c r="AB408" i="2" s="1"/>
  <c r="CN406" i="2"/>
  <c r="CL406" i="2"/>
  <c r="CJ406" i="2"/>
  <c r="CF406" i="2"/>
  <c r="CD406" i="2"/>
  <c r="CB406" i="2"/>
  <c r="BX406" i="2"/>
  <c r="BV406" i="2"/>
  <c r="BT406" i="2"/>
  <c r="Z406" i="2"/>
  <c r="W406" i="2"/>
  <c r="V406" i="2"/>
  <c r="AB406" i="2" s="1"/>
  <c r="CN405" i="2"/>
  <c r="CL405" i="2"/>
  <c r="CJ405" i="2"/>
  <c r="CF405" i="2"/>
  <c r="CD405" i="2"/>
  <c r="CB405" i="2"/>
  <c r="BX405" i="2"/>
  <c r="BV405" i="2"/>
  <c r="BT405" i="2"/>
  <c r="Z405" i="2"/>
  <c r="W405" i="2"/>
  <c r="V405" i="2"/>
  <c r="AB405" i="2" s="1"/>
  <c r="CN404" i="2"/>
  <c r="CL404" i="2"/>
  <c r="CJ404" i="2"/>
  <c r="CF404" i="2"/>
  <c r="CD404" i="2"/>
  <c r="CB404" i="2"/>
  <c r="BX404" i="2"/>
  <c r="BV404" i="2"/>
  <c r="BT404" i="2"/>
  <c r="Z404" i="2"/>
  <c r="W404" i="2"/>
  <c r="V404" i="2"/>
  <c r="AB404" i="2" s="1"/>
  <c r="CN403" i="2"/>
  <c r="CL403" i="2"/>
  <c r="CJ403" i="2"/>
  <c r="CF403" i="2"/>
  <c r="CD403" i="2"/>
  <c r="CB403" i="2"/>
  <c r="BX403" i="2"/>
  <c r="BV403" i="2"/>
  <c r="BT403" i="2"/>
  <c r="Z403" i="2"/>
  <c r="W403" i="2"/>
  <c r="V403" i="2"/>
  <c r="AB403" i="2" s="1"/>
  <c r="CN402" i="2"/>
  <c r="CL402" i="2"/>
  <c r="CJ402" i="2"/>
  <c r="CF402" i="2"/>
  <c r="CD402" i="2"/>
  <c r="CB402" i="2"/>
  <c r="BX402" i="2"/>
  <c r="BV402" i="2"/>
  <c r="BT402" i="2"/>
  <c r="Z402" i="2"/>
  <c r="W402" i="2"/>
  <c r="V402" i="2"/>
  <c r="AB402" i="2" s="1"/>
  <c r="CN401" i="2"/>
  <c r="CL401" i="2"/>
  <c r="CJ401" i="2"/>
  <c r="CF401" i="2"/>
  <c r="CD401" i="2"/>
  <c r="CB401" i="2"/>
  <c r="BX401" i="2"/>
  <c r="BV401" i="2"/>
  <c r="BT401" i="2"/>
  <c r="Z401" i="2"/>
  <c r="W401" i="2"/>
  <c r="V401" i="2"/>
  <c r="AB401" i="2" s="1"/>
  <c r="CN400" i="2"/>
  <c r="CL400" i="2"/>
  <c r="CJ400" i="2"/>
  <c r="CF400" i="2"/>
  <c r="CD400" i="2"/>
  <c r="CB400" i="2"/>
  <c r="BX400" i="2"/>
  <c r="BV400" i="2"/>
  <c r="BT400" i="2"/>
  <c r="Z400" i="2"/>
  <c r="W400" i="2"/>
  <c r="V400" i="2"/>
  <c r="AB400" i="2" s="1"/>
  <c r="CN398" i="2"/>
  <c r="CL398" i="2"/>
  <c r="CJ398" i="2"/>
  <c r="CF398" i="2"/>
  <c r="CD398" i="2"/>
  <c r="CB398" i="2"/>
  <c r="BX398" i="2"/>
  <c r="BV398" i="2"/>
  <c r="BT398" i="2"/>
  <c r="Z398" i="2"/>
  <c r="W398" i="2"/>
  <c r="V398" i="2"/>
  <c r="AB398" i="2" s="1"/>
  <c r="CN397" i="2"/>
  <c r="CL397" i="2"/>
  <c r="CJ397" i="2"/>
  <c r="CF397" i="2"/>
  <c r="CD397" i="2"/>
  <c r="CB397" i="2"/>
  <c r="BX397" i="2"/>
  <c r="BV397" i="2"/>
  <c r="BT397" i="2"/>
  <c r="Z397" i="2"/>
  <c r="AA420" i="2" s="1"/>
  <c r="W397" i="2"/>
  <c r="V397" i="2"/>
  <c r="CN394" i="2"/>
  <c r="CL394" i="2"/>
  <c r="CJ394" i="2"/>
  <c r="CF394" i="2"/>
  <c r="CD394" i="2"/>
  <c r="CB394" i="2"/>
  <c r="BX394" i="2"/>
  <c r="BV394" i="2"/>
  <c r="BT394" i="2"/>
  <c r="BH394" i="2"/>
  <c r="BF394" i="2"/>
  <c r="BD394" i="2"/>
  <c r="AZ394" i="2"/>
  <c r="AX394" i="2"/>
  <c r="AV394" i="2"/>
  <c r="AR394" i="2"/>
  <c r="AP394" i="2"/>
  <c r="AN394" i="2"/>
  <c r="AJ394" i="2"/>
  <c r="AH394" i="2"/>
  <c r="AF394" i="2"/>
  <c r="Z394" i="2"/>
  <c r="W394" i="2"/>
  <c r="V394" i="2"/>
  <c r="CN393" i="2"/>
  <c r="CL393" i="2"/>
  <c r="CJ393" i="2"/>
  <c r="CF393" i="2"/>
  <c r="CD393" i="2"/>
  <c r="CB393" i="2"/>
  <c r="BX393" i="2"/>
  <c r="BV393" i="2"/>
  <c r="BT393" i="2"/>
  <c r="Z393" i="2"/>
  <c r="W393" i="2"/>
  <c r="V393" i="2"/>
  <c r="CN392" i="2"/>
  <c r="CL392" i="2"/>
  <c r="CJ392" i="2"/>
  <c r="CF392" i="2"/>
  <c r="CD392" i="2"/>
  <c r="CB392" i="2"/>
  <c r="BX392" i="2"/>
  <c r="BV392" i="2"/>
  <c r="BT392" i="2"/>
  <c r="Z392" i="2"/>
  <c r="W392" i="2"/>
  <c r="V392" i="2"/>
  <c r="CN390" i="2"/>
  <c r="CL390" i="2"/>
  <c r="CJ390" i="2"/>
  <c r="CF390" i="2"/>
  <c r="CD390" i="2"/>
  <c r="CB390" i="2"/>
  <c r="BX390" i="2"/>
  <c r="BV390" i="2"/>
  <c r="BT390" i="2"/>
  <c r="Z390" i="2"/>
  <c r="W390" i="2"/>
  <c r="V390" i="2"/>
  <c r="CN389" i="2"/>
  <c r="CL389" i="2"/>
  <c r="CJ389" i="2"/>
  <c r="CF389" i="2"/>
  <c r="CD389" i="2"/>
  <c r="CB389" i="2"/>
  <c r="BX389" i="2"/>
  <c r="BV389" i="2"/>
  <c r="BT389" i="2"/>
  <c r="Z389" i="2"/>
  <c r="W389" i="2"/>
  <c r="V389" i="2"/>
  <c r="AB389" i="2" s="1"/>
  <c r="CN388" i="2"/>
  <c r="CL388" i="2"/>
  <c r="CJ388" i="2"/>
  <c r="CF388" i="2"/>
  <c r="CD388" i="2"/>
  <c r="CB388" i="2"/>
  <c r="BX388" i="2"/>
  <c r="BV388" i="2"/>
  <c r="BT388" i="2"/>
  <c r="Z388" i="2"/>
  <c r="W388" i="2"/>
  <c r="V388" i="2"/>
  <c r="CN387" i="2"/>
  <c r="CL387" i="2"/>
  <c r="CJ387" i="2"/>
  <c r="CF387" i="2"/>
  <c r="CD387" i="2"/>
  <c r="CB387" i="2"/>
  <c r="BX387" i="2"/>
  <c r="BV387" i="2"/>
  <c r="BT387" i="2"/>
  <c r="Z387" i="2"/>
  <c r="W387" i="2"/>
  <c r="V387" i="2"/>
  <c r="CN386" i="2"/>
  <c r="CL386" i="2"/>
  <c r="CJ386" i="2"/>
  <c r="CF386" i="2"/>
  <c r="CD386" i="2"/>
  <c r="CB386" i="2"/>
  <c r="BX386" i="2"/>
  <c r="BV386" i="2"/>
  <c r="BT386" i="2"/>
  <c r="Z386" i="2"/>
  <c r="W386" i="2"/>
  <c r="V386" i="2"/>
  <c r="CN384" i="2"/>
  <c r="CL384" i="2"/>
  <c r="CJ384" i="2"/>
  <c r="CF384" i="2"/>
  <c r="CD384" i="2"/>
  <c r="CB384" i="2"/>
  <c r="BX384" i="2"/>
  <c r="BV384" i="2"/>
  <c r="BT384" i="2"/>
  <c r="Z384" i="2"/>
  <c r="W384" i="2"/>
  <c r="V384" i="2"/>
  <c r="CN383" i="2"/>
  <c r="CL383" i="2"/>
  <c r="CJ383" i="2"/>
  <c r="CF383" i="2"/>
  <c r="CD383" i="2"/>
  <c r="CB383" i="2"/>
  <c r="BX383" i="2"/>
  <c r="BV383" i="2"/>
  <c r="BT383" i="2"/>
  <c r="Z383" i="2"/>
  <c r="W383" i="2"/>
  <c r="V383" i="2"/>
  <c r="CN382" i="2"/>
  <c r="CL382" i="2"/>
  <c r="CJ382" i="2"/>
  <c r="CF382" i="2"/>
  <c r="CD382" i="2"/>
  <c r="CB382" i="2"/>
  <c r="BX382" i="2"/>
  <c r="BV382" i="2"/>
  <c r="BT382" i="2"/>
  <c r="Z382" i="2"/>
  <c r="W382" i="2"/>
  <c r="V382" i="2"/>
  <c r="AB382" i="2" s="1"/>
  <c r="CN381" i="2"/>
  <c r="CL381" i="2"/>
  <c r="CJ381" i="2"/>
  <c r="CF381" i="2"/>
  <c r="CD381" i="2"/>
  <c r="CB381" i="2"/>
  <c r="BX381" i="2"/>
  <c r="BV381" i="2"/>
  <c r="BT381" i="2"/>
  <c r="Z381" i="2"/>
  <c r="W381" i="2"/>
  <c r="V381" i="2"/>
  <c r="AB381" i="2" s="1"/>
  <c r="CN380" i="2"/>
  <c r="CL380" i="2"/>
  <c r="CJ380" i="2"/>
  <c r="CF380" i="2"/>
  <c r="CD380" i="2"/>
  <c r="CB380" i="2"/>
  <c r="BX380" i="2"/>
  <c r="BV380" i="2"/>
  <c r="BT380" i="2"/>
  <c r="Z380" i="2"/>
  <c r="W380" i="2"/>
  <c r="V380" i="2"/>
  <c r="CN379" i="2"/>
  <c r="CL379" i="2"/>
  <c r="CJ379" i="2"/>
  <c r="CF379" i="2"/>
  <c r="CD379" i="2"/>
  <c r="CB379" i="2"/>
  <c r="BX379" i="2"/>
  <c r="BV379" i="2"/>
  <c r="BT379" i="2"/>
  <c r="Z379" i="2"/>
  <c r="W379" i="2"/>
  <c r="V379" i="2"/>
  <c r="AB379" i="2" s="1"/>
  <c r="CN378" i="2"/>
  <c r="CL378" i="2"/>
  <c r="CJ378" i="2"/>
  <c r="CF378" i="2"/>
  <c r="CD378" i="2"/>
  <c r="CB378" i="2"/>
  <c r="BX378" i="2"/>
  <c r="BV378" i="2"/>
  <c r="BT378" i="2"/>
  <c r="Z378" i="2"/>
  <c r="W378" i="2"/>
  <c r="V378" i="2"/>
  <c r="AB378" i="2" s="1"/>
  <c r="CN376" i="2"/>
  <c r="CL376" i="2"/>
  <c r="CJ376" i="2"/>
  <c r="CF376" i="2"/>
  <c r="CD376" i="2"/>
  <c r="CB376" i="2"/>
  <c r="BX376" i="2"/>
  <c r="BV376" i="2"/>
  <c r="BT376" i="2"/>
  <c r="Z376" i="2"/>
  <c r="W376" i="2"/>
  <c r="V376" i="2"/>
  <c r="CN375" i="2"/>
  <c r="CL375" i="2"/>
  <c r="CJ375" i="2"/>
  <c r="CF375" i="2"/>
  <c r="CD375" i="2"/>
  <c r="CB375" i="2"/>
  <c r="BX375" i="2"/>
  <c r="BV375" i="2"/>
  <c r="BT375" i="2"/>
  <c r="Z375" i="2"/>
  <c r="W375" i="2"/>
  <c r="V375" i="2"/>
  <c r="CN374" i="2"/>
  <c r="CL374" i="2"/>
  <c r="CJ374" i="2"/>
  <c r="CF374" i="2"/>
  <c r="CD374" i="2"/>
  <c r="CB374" i="2"/>
  <c r="BX374" i="2"/>
  <c r="BV374" i="2"/>
  <c r="BT374" i="2"/>
  <c r="Z374" i="2"/>
  <c r="W374" i="2"/>
  <c r="V374" i="2"/>
  <c r="AB374" i="2" s="1"/>
  <c r="CN373" i="2"/>
  <c r="CL373" i="2"/>
  <c r="CJ373" i="2"/>
  <c r="CF373" i="2"/>
  <c r="CD373" i="2"/>
  <c r="CB373" i="2"/>
  <c r="BX373" i="2"/>
  <c r="BV373" i="2"/>
  <c r="BT373" i="2"/>
  <c r="Z373" i="2"/>
  <c r="W373" i="2"/>
  <c r="V373" i="2"/>
  <c r="CN370" i="2"/>
  <c r="CL370" i="2"/>
  <c r="CJ370" i="2"/>
  <c r="CF370" i="2"/>
  <c r="CD370" i="2"/>
  <c r="CB370" i="2"/>
  <c r="BX370" i="2"/>
  <c r="BV370" i="2"/>
  <c r="BT370" i="2"/>
  <c r="Z370" i="2"/>
  <c r="W370" i="2"/>
  <c r="V370" i="2"/>
  <c r="CN369" i="2"/>
  <c r="CL369" i="2"/>
  <c r="CJ369" i="2"/>
  <c r="CF369" i="2"/>
  <c r="CD369" i="2"/>
  <c r="CB369" i="2"/>
  <c r="BX369" i="2"/>
  <c r="BV369" i="2"/>
  <c r="BT369" i="2"/>
  <c r="Z369" i="2"/>
  <c r="W369" i="2"/>
  <c r="V369" i="2"/>
  <c r="AB369" i="2" s="1"/>
  <c r="CN368" i="2"/>
  <c r="CL368" i="2"/>
  <c r="CJ368" i="2"/>
  <c r="CF368" i="2"/>
  <c r="CD368" i="2"/>
  <c r="CB368" i="2"/>
  <c r="BX368" i="2"/>
  <c r="BV368" i="2"/>
  <c r="BT368" i="2"/>
  <c r="Z368" i="2"/>
  <c r="W368" i="2"/>
  <c r="V368" i="2"/>
  <c r="AB368" i="2" s="1"/>
  <c r="CN367" i="2"/>
  <c r="CL367" i="2"/>
  <c r="CJ367" i="2"/>
  <c r="CF367" i="2"/>
  <c r="CD367" i="2"/>
  <c r="CB367" i="2"/>
  <c r="BX367" i="2"/>
  <c r="BV367" i="2"/>
  <c r="BT367" i="2"/>
  <c r="Z367" i="2"/>
  <c r="W367" i="2"/>
  <c r="V367" i="2"/>
  <c r="CN366" i="2"/>
  <c r="CL366" i="2"/>
  <c r="CJ366" i="2"/>
  <c r="CF366" i="2"/>
  <c r="CD366" i="2"/>
  <c r="CB366" i="2"/>
  <c r="BX366" i="2"/>
  <c r="BV366" i="2"/>
  <c r="BT366" i="2"/>
  <c r="Z366" i="2"/>
  <c r="W366" i="2"/>
  <c r="V366" i="2"/>
  <c r="CN364" i="2"/>
  <c r="CL364" i="2"/>
  <c r="CJ364" i="2"/>
  <c r="CF364" i="2"/>
  <c r="CD364" i="2"/>
  <c r="CB364" i="2"/>
  <c r="BX364" i="2"/>
  <c r="BV364" i="2"/>
  <c r="BT364" i="2"/>
  <c r="Z364" i="2"/>
  <c r="W364" i="2"/>
  <c r="V364" i="2"/>
  <c r="AB364" i="2" s="1"/>
  <c r="CN363" i="2"/>
  <c r="CL363" i="2"/>
  <c r="CJ363" i="2"/>
  <c r="CF363" i="2"/>
  <c r="CD363" i="2"/>
  <c r="CB363" i="2"/>
  <c r="BX363" i="2"/>
  <c r="BV363" i="2"/>
  <c r="BT363" i="2"/>
  <c r="Z363" i="2"/>
  <c r="W363" i="2"/>
  <c r="V363" i="2"/>
  <c r="AB363" i="2" s="1"/>
  <c r="CN362" i="2"/>
  <c r="CL362" i="2"/>
  <c r="CJ362" i="2"/>
  <c r="CF362" i="2"/>
  <c r="CD362" i="2"/>
  <c r="CB362" i="2"/>
  <c r="BX362" i="2"/>
  <c r="BV362" i="2"/>
  <c r="BT362" i="2"/>
  <c r="Z362" i="2"/>
  <c r="W362" i="2"/>
  <c r="V362" i="2"/>
  <c r="AB362" i="2" s="1"/>
  <c r="CN361" i="2"/>
  <c r="CL361" i="2"/>
  <c r="CJ361" i="2"/>
  <c r="CF361" i="2"/>
  <c r="CD361" i="2"/>
  <c r="CB361" i="2"/>
  <c r="BX361" i="2"/>
  <c r="BV361" i="2"/>
  <c r="BT361" i="2"/>
  <c r="Z361" i="2"/>
  <c r="W361" i="2"/>
  <c r="V361" i="2"/>
  <c r="AB361" i="2" s="1"/>
  <c r="CN359" i="2"/>
  <c r="CL359" i="2"/>
  <c r="CJ359" i="2"/>
  <c r="CF359" i="2"/>
  <c r="CD359" i="2"/>
  <c r="CB359" i="2"/>
  <c r="BX359" i="2"/>
  <c r="BV359" i="2"/>
  <c r="BT359" i="2"/>
  <c r="Z359" i="2"/>
  <c r="W359" i="2"/>
  <c r="V359" i="2"/>
  <c r="CN358" i="2"/>
  <c r="CL358" i="2"/>
  <c r="CJ358" i="2"/>
  <c r="CF358" i="2"/>
  <c r="CD358" i="2"/>
  <c r="CB358" i="2"/>
  <c r="BX358" i="2"/>
  <c r="BV358" i="2"/>
  <c r="BT358" i="2"/>
  <c r="Z358" i="2"/>
  <c r="W358" i="2"/>
  <c r="V358" i="2"/>
  <c r="AB358" i="2" s="1"/>
  <c r="CN357" i="2"/>
  <c r="CL357" i="2"/>
  <c r="CJ357" i="2"/>
  <c r="CF357" i="2"/>
  <c r="CD357" i="2"/>
  <c r="CB357" i="2"/>
  <c r="BX357" i="2"/>
  <c r="BV357" i="2"/>
  <c r="BT357" i="2"/>
  <c r="Z357" i="2"/>
  <c r="W357" i="2"/>
  <c r="V357" i="2"/>
  <c r="CF355" i="2"/>
  <c r="CD355" i="2"/>
  <c r="CB355" i="2"/>
  <c r="BX355" i="2"/>
  <c r="BV355" i="2"/>
  <c r="BT355" i="2"/>
  <c r="Z355" i="2"/>
  <c r="W355" i="2"/>
  <c r="V355" i="2"/>
  <c r="CN352" i="2"/>
  <c r="CL352" i="2"/>
  <c r="CJ352" i="2"/>
  <c r="CF352" i="2"/>
  <c r="CD352" i="2"/>
  <c r="CB352" i="2"/>
  <c r="BX352" i="2"/>
  <c r="BV352" i="2"/>
  <c r="BT352" i="2"/>
  <c r="Z352" i="2"/>
  <c r="W352" i="2"/>
  <c r="V352" i="2"/>
  <c r="CN347" i="2"/>
  <c r="CL347" i="2"/>
  <c r="CJ347" i="2"/>
  <c r="CF347" i="2"/>
  <c r="CD347" i="2"/>
  <c r="CB347" i="2"/>
  <c r="BX347" i="2"/>
  <c r="BV347" i="2"/>
  <c r="BT347" i="2"/>
  <c r="Z347" i="2"/>
  <c r="W347" i="2"/>
  <c r="V347" i="2"/>
  <c r="CN346" i="2"/>
  <c r="CL346" i="2"/>
  <c r="CJ346" i="2"/>
  <c r="CF346" i="2"/>
  <c r="CD346" i="2"/>
  <c r="CB346" i="2"/>
  <c r="BX346" i="2"/>
  <c r="BV346" i="2"/>
  <c r="BT346" i="2"/>
  <c r="Z346" i="2"/>
  <c r="W346" i="2"/>
  <c r="V346" i="2"/>
  <c r="CN344" i="2"/>
  <c r="CL344" i="2"/>
  <c r="CJ344" i="2"/>
  <c r="CF344" i="2"/>
  <c r="CD344" i="2"/>
  <c r="CB344" i="2"/>
  <c r="BX344" i="2"/>
  <c r="BV344" i="2"/>
  <c r="BT344" i="2"/>
  <c r="Z344" i="2"/>
  <c r="W344" i="2"/>
  <c r="V344" i="2"/>
  <c r="CN341" i="2"/>
  <c r="CL341" i="2"/>
  <c r="CJ341" i="2"/>
  <c r="CF341" i="2"/>
  <c r="CD341" i="2"/>
  <c r="CB341" i="2"/>
  <c r="BX341" i="2"/>
  <c r="BV341" i="2"/>
  <c r="BT341" i="2"/>
  <c r="V341" i="2"/>
  <c r="CN340" i="2"/>
  <c r="CL340" i="2"/>
  <c r="CJ340" i="2"/>
  <c r="CF340" i="2"/>
  <c r="CD340" i="2"/>
  <c r="CB340" i="2"/>
  <c r="BX340" i="2"/>
  <c r="BV340" i="2"/>
  <c r="BT340" i="2"/>
  <c r="V340" i="2"/>
  <c r="CN339" i="2"/>
  <c r="CL339" i="2"/>
  <c r="CJ339" i="2"/>
  <c r="CF339" i="2"/>
  <c r="CD339" i="2"/>
  <c r="CB339" i="2"/>
  <c r="BX339" i="2"/>
  <c r="BV339" i="2"/>
  <c r="BT339" i="2"/>
  <c r="V339" i="2"/>
  <c r="CN336" i="2"/>
  <c r="CL336" i="2"/>
  <c r="CJ336" i="2"/>
  <c r="CF336" i="2"/>
  <c r="CD336" i="2"/>
  <c r="CB336" i="2"/>
  <c r="BX336" i="2"/>
  <c r="BV336" i="2"/>
  <c r="BT336" i="2"/>
  <c r="W336" i="2"/>
  <c r="V336" i="2"/>
  <c r="Z336" i="2"/>
  <c r="CN335" i="2"/>
  <c r="CL335" i="2"/>
  <c r="CJ335" i="2"/>
  <c r="CF335" i="2"/>
  <c r="CD335" i="2"/>
  <c r="CB335" i="2"/>
  <c r="BX335" i="2"/>
  <c r="BV335" i="2"/>
  <c r="BT335" i="2"/>
  <c r="W335" i="2"/>
  <c r="V335" i="2"/>
  <c r="CN333" i="2"/>
  <c r="CL333" i="2"/>
  <c r="CJ333" i="2"/>
  <c r="CF333" i="2"/>
  <c r="CD333" i="2"/>
  <c r="CB333" i="2"/>
  <c r="BX333" i="2"/>
  <c r="BV333" i="2"/>
  <c r="BT333" i="2"/>
  <c r="V333" i="2"/>
  <c r="Z333" i="2"/>
  <c r="CN332" i="2"/>
  <c r="CL332" i="2"/>
  <c r="CJ332" i="2"/>
  <c r="CF332" i="2"/>
  <c r="CD332" i="2"/>
  <c r="CB332" i="2"/>
  <c r="BX332" i="2"/>
  <c r="BV332" i="2"/>
  <c r="BT332" i="2"/>
  <c r="V332" i="2"/>
  <c r="CN330" i="2"/>
  <c r="CL330" i="2"/>
  <c r="CJ330" i="2"/>
  <c r="CF330" i="2"/>
  <c r="CD330" i="2"/>
  <c r="CB330" i="2"/>
  <c r="BX330" i="2"/>
  <c r="BV330" i="2"/>
  <c r="BT330" i="2"/>
  <c r="V330" i="2"/>
  <c r="CN329" i="2"/>
  <c r="CL329" i="2"/>
  <c r="CJ329" i="2"/>
  <c r="CF329" i="2"/>
  <c r="CD329" i="2"/>
  <c r="CB329" i="2"/>
  <c r="BX329" i="2"/>
  <c r="BV329" i="2"/>
  <c r="BT329" i="2"/>
  <c r="W329" i="2"/>
  <c r="V329" i="2"/>
  <c r="Z329" i="2"/>
  <c r="CN328" i="2"/>
  <c r="CL328" i="2"/>
  <c r="CJ328" i="2"/>
  <c r="CF328" i="2"/>
  <c r="CD328" i="2"/>
  <c r="CB328" i="2"/>
  <c r="BX328" i="2"/>
  <c r="BV328" i="2"/>
  <c r="BT328" i="2"/>
  <c r="V328" i="2"/>
  <c r="CN320" i="2"/>
  <c r="CL320" i="2"/>
  <c r="CJ320" i="2"/>
  <c r="CF320" i="2"/>
  <c r="CD320" i="2"/>
  <c r="CB320" i="2"/>
  <c r="BX320" i="2"/>
  <c r="BV320" i="2"/>
  <c r="BT320" i="2"/>
  <c r="V320" i="2"/>
  <c r="CN319" i="2"/>
  <c r="CL319" i="2"/>
  <c r="CJ319" i="2"/>
  <c r="CF319" i="2"/>
  <c r="CD319" i="2"/>
  <c r="CB319" i="2"/>
  <c r="BX319" i="2"/>
  <c r="BV319" i="2"/>
  <c r="BT319" i="2"/>
  <c r="Z319" i="2"/>
  <c r="V319" i="2"/>
  <c r="CN318" i="2"/>
  <c r="CL318" i="2"/>
  <c r="CJ318" i="2"/>
  <c r="CF318" i="2"/>
  <c r="CD318" i="2"/>
  <c r="CB318" i="2"/>
  <c r="BX318" i="2"/>
  <c r="BV318" i="2"/>
  <c r="BT318" i="2"/>
  <c r="W318" i="2"/>
  <c r="V318" i="2"/>
  <c r="Z318" i="2"/>
  <c r="CN317" i="2"/>
  <c r="CL317" i="2"/>
  <c r="CJ317" i="2"/>
  <c r="CF317" i="2"/>
  <c r="CD317" i="2"/>
  <c r="CB317" i="2"/>
  <c r="BX317" i="2"/>
  <c r="BV317" i="2"/>
  <c r="BT317" i="2"/>
  <c r="V317" i="2"/>
  <c r="CF242" i="2"/>
  <c r="CD242" i="2"/>
  <c r="CB242" i="2"/>
  <c r="BX242" i="2"/>
  <c r="BV242" i="2"/>
  <c r="BT242" i="2"/>
  <c r="Z242" i="2"/>
  <c r="W242" i="2"/>
  <c r="V242" i="2"/>
  <c r="CF240" i="2"/>
  <c r="CD240" i="2"/>
  <c r="CB240" i="2"/>
  <c r="BX240" i="2"/>
  <c r="BV240" i="2"/>
  <c r="BT240" i="2"/>
  <c r="Z240" i="2"/>
  <c r="W240" i="2"/>
  <c r="V240" i="2"/>
  <c r="CF239" i="2"/>
  <c r="CD239" i="2"/>
  <c r="CB239" i="2"/>
  <c r="BX239" i="2"/>
  <c r="BV239" i="2"/>
  <c r="BT239" i="2"/>
  <c r="Z239" i="2"/>
  <c r="W239" i="2"/>
  <c r="V239" i="2"/>
  <c r="CF238" i="2"/>
  <c r="CD238" i="2"/>
  <c r="CB238" i="2"/>
  <c r="BX238" i="2"/>
  <c r="BV238" i="2"/>
  <c r="BT238" i="2"/>
  <c r="Z238" i="2"/>
  <c r="CL238" i="2" s="1"/>
  <c r="W238" i="2"/>
  <c r="V238" i="2"/>
  <c r="CF237" i="2"/>
  <c r="CD237" i="2"/>
  <c r="CB237" i="2"/>
  <c r="BX237" i="2"/>
  <c r="BV237" i="2"/>
  <c r="BT237" i="2"/>
  <c r="Z237" i="2"/>
  <c r="W237" i="2"/>
  <c r="V237" i="2"/>
  <c r="CF236" i="2"/>
  <c r="CD236" i="2"/>
  <c r="CB236" i="2"/>
  <c r="BX236" i="2"/>
  <c r="BV236" i="2"/>
  <c r="BT236" i="2"/>
  <c r="Z236" i="2"/>
  <c r="W236" i="2"/>
  <c r="V236" i="2"/>
  <c r="CF235" i="2"/>
  <c r="CD235" i="2"/>
  <c r="CB235" i="2"/>
  <c r="BX235" i="2"/>
  <c r="BV235" i="2"/>
  <c r="BT235" i="2"/>
  <c r="Z235" i="2"/>
  <c r="CL235" i="2" s="1"/>
  <c r="W235" i="2"/>
  <c r="V235" i="2"/>
  <c r="CF234" i="2"/>
  <c r="CD234" i="2"/>
  <c r="CB234" i="2"/>
  <c r="BX234" i="2"/>
  <c r="BV234" i="2"/>
  <c r="BT234" i="2"/>
  <c r="Z234" i="2"/>
  <c r="CL234" i="2" s="1"/>
  <c r="W234" i="2"/>
  <c r="V234" i="2"/>
  <c r="CF233" i="2"/>
  <c r="CD233" i="2"/>
  <c r="CB233" i="2"/>
  <c r="BX233" i="2"/>
  <c r="BV233" i="2"/>
  <c r="BT233" i="2"/>
  <c r="Z233" i="2"/>
  <c r="W233" i="2"/>
  <c r="V233" i="2"/>
  <c r="AB233" i="2" s="1"/>
  <c r="CF229" i="2"/>
  <c r="CD229" i="2"/>
  <c r="CB229" i="2"/>
  <c r="BX229" i="2"/>
  <c r="BV229" i="2"/>
  <c r="BT229" i="2"/>
  <c r="Z229" i="2"/>
  <c r="W229" i="2"/>
  <c r="V229" i="2"/>
  <c r="CF228" i="2"/>
  <c r="CD228" i="2"/>
  <c r="CB228" i="2"/>
  <c r="BX228" i="2"/>
  <c r="BV228" i="2"/>
  <c r="BT228" i="2"/>
  <c r="Z228" i="2"/>
  <c r="W228" i="2"/>
  <c r="V228" i="2"/>
  <c r="CF227" i="2"/>
  <c r="CD227" i="2"/>
  <c r="CB227" i="2"/>
  <c r="BX227" i="2"/>
  <c r="BV227" i="2"/>
  <c r="BT227" i="2"/>
  <c r="Z227" i="2"/>
  <c r="W227" i="2"/>
  <c r="V227" i="2"/>
  <c r="CF226" i="2"/>
  <c r="CD226" i="2"/>
  <c r="CB226" i="2"/>
  <c r="BX226" i="2"/>
  <c r="BV226" i="2"/>
  <c r="BT226" i="2"/>
  <c r="Z226" i="2"/>
  <c r="W226" i="2"/>
  <c r="V226" i="2"/>
  <c r="CF225" i="2"/>
  <c r="CD225" i="2"/>
  <c r="CB225" i="2"/>
  <c r="BX225" i="2"/>
  <c r="BV225" i="2"/>
  <c r="BT225" i="2"/>
  <c r="Z225" i="2"/>
  <c r="CL225" i="2" s="1"/>
  <c r="W225" i="2"/>
  <c r="V225" i="2"/>
  <c r="CN222" i="2"/>
  <c r="CL222" i="2"/>
  <c r="CJ222" i="2"/>
  <c r="CF222" i="2"/>
  <c r="CD222" i="2"/>
  <c r="CB222" i="2"/>
  <c r="BX222" i="2"/>
  <c r="BV222" i="2"/>
  <c r="BT222" i="2"/>
  <c r="Z222" i="2"/>
  <c r="W222" i="2"/>
  <c r="V222" i="2"/>
  <c r="CN221" i="2"/>
  <c r="CL221" i="2"/>
  <c r="CJ221" i="2"/>
  <c r="CF221" i="2"/>
  <c r="CD221" i="2"/>
  <c r="CB221" i="2"/>
  <c r="BX221" i="2"/>
  <c r="BV221" i="2"/>
  <c r="BT221" i="2"/>
  <c r="Z221" i="2"/>
  <c r="W221" i="2"/>
  <c r="V221" i="2"/>
  <c r="CN220" i="2"/>
  <c r="CL220" i="2"/>
  <c r="CJ220" i="2"/>
  <c r="CF220" i="2"/>
  <c r="CD220" i="2"/>
  <c r="CB220" i="2"/>
  <c r="BX220" i="2"/>
  <c r="BV220" i="2"/>
  <c r="BT220" i="2"/>
  <c r="Z220" i="2"/>
  <c r="W220" i="2"/>
  <c r="V220" i="2"/>
  <c r="CN219" i="2"/>
  <c r="CL219" i="2"/>
  <c r="CJ219" i="2"/>
  <c r="CF219" i="2"/>
  <c r="CD219" i="2"/>
  <c r="CB219" i="2"/>
  <c r="BX219" i="2"/>
  <c r="BV219" i="2"/>
  <c r="BT219" i="2"/>
  <c r="Z219" i="2"/>
  <c r="W219" i="2"/>
  <c r="V219" i="2"/>
  <c r="CN218" i="2"/>
  <c r="CL218" i="2"/>
  <c r="CJ218" i="2"/>
  <c r="CF218" i="2"/>
  <c r="CD218" i="2"/>
  <c r="CB218" i="2"/>
  <c r="BX218" i="2"/>
  <c r="BV218" i="2"/>
  <c r="BT218" i="2"/>
  <c r="Z218" i="2"/>
  <c r="W218" i="2"/>
  <c r="V218" i="2"/>
  <c r="CN217" i="2"/>
  <c r="CL217" i="2"/>
  <c r="CJ217" i="2"/>
  <c r="CF217" i="2"/>
  <c r="CD217" i="2"/>
  <c r="CB217" i="2"/>
  <c r="BX217" i="2"/>
  <c r="BV217" i="2"/>
  <c r="BT217" i="2"/>
  <c r="Z217" i="2"/>
  <c r="W217" i="2"/>
  <c r="V217" i="2"/>
  <c r="CF209" i="2"/>
  <c r="CD209" i="2"/>
  <c r="CB209" i="2"/>
  <c r="BX209" i="2"/>
  <c r="BV209" i="2"/>
  <c r="BT209" i="2"/>
  <c r="Z209" i="2"/>
  <c r="W209" i="2"/>
  <c r="V209" i="2"/>
  <c r="CF208" i="2"/>
  <c r="CD208" i="2"/>
  <c r="CB208" i="2"/>
  <c r="BX208" i="2"/>
  <c r="BV208" i="2"/>
  <c r="BT208" i="2"/>
  <c r="Z208" i="2"/>
  <c r="W208" i="2"/>
  <c r="V208" i="2"/>
  <c r="CF207" i="2"/>
  <c r="CD207" i="2"/>
  <c r="CB207" i="2"/>
  <c r="BX207" i="2"/>
  <c r="BV207" i="2"/>
  <c r="BT207" i="2"/>
  <c r="Z207" i="2"/>
  <c r="CL207" i="2" s="1"/>
  <c r="W207" i="2"/>
  <c r="V207" i="2"/>
  <c r="CF205" i="2"/>
  <c r="CD205" i="2"/>
  <c r="CB205" i="2"/>
  <c r="BX205" i="2"/>
  <c r="BV205" i="2"/>
  <c r="BT205" i="2"/>
  <c r="Z205" i="2"/>
  <c r="CL205" i="2" s="1"/>
  <c r="W205" i="2"/>
  <c r="V205" i="2"/>
  <c r="CF200" i="2"/>
  <c r="CD200" i="2"/>
  <c r="CB200" i="2"/>
  <c r="BX200" i="2"/>
  <c r="BV200" i="2"/>
  <c r="BT200" i="2"/>
  <c r="Z200" i="2"/>
  <c r="W200" i="2"/>
  <c r="V200" i="2"/>
  <c r="CF197" i="2"/>
  <c r="CD197" i="2"/>
  <c r="CB197" i="2"/>
  <c r="BX197" i="2"/>
  <c r="BV197" i="2"/>
  <c r="BT197" i="2"/>
  <c r="Z197" i="2"/>
  <c r="W197" i="2"/>
  <c r="V197" i="2"/>
  <c r="CF192" i="2"/>
  <c r="CD192" i="2"/>
  <c r="CB192" i="2"/>
  <c r="BX192" i="2"/>
  <c r="BV192" i="2"/>
  <c r="BT192" i="2"/>
  <c r="Z192" i="2"/>
  <c r="W192" i="2"/>
  <c r="V192" i="2"/>
  <c r="AB192" i="2" s="1"/>
  <c r="CN192" i="2" s="1"/>
  <c r="CF191" i="2"/>
  <c r="CD191" i="2"/>
  <c r="CB191" i="2"/>
  <c r="BX191" i="2"/>
  <c r="BV191" i="2"/>
  <c r="BT191" i="2"/>
  <c r="Z191" i="2"/>
  <c r="W191" i="2"/>
  <c r="V191" i="2"/>
  <c r="CF184" i="2"/>
  <c r="CD184" i="2"/>
  <c r="CB184" i="2"/>
  <c r="BX184" i="2"/>
  <c r="BV184" i="2"/>
  <c r="BT184" i="2"/>
  <c r="Z184" i="2"/>
  <c r="W184" i="2"/>
  <c r="V184" i="2"/>
  <c r="CF183" i="2"/>
  <c r="CD183" i="2"/>
  <c r="CB183" i="2"/>
  <c r="BX183" i="2"/>
  <c r="BV183" i="2"/>
  <c r="BT183" i="2"/>
  <c r="Z183" i="2"/>
  <c r="W183" i="2"/>
  <c r="V183" i="2"/>
  <c r="CN182" i="2"/>
  <c r="CL182" i="2"/>
  <c r="CJ182" i="2"/>
  <c r="CF182" i="2"/>
  <c r="CD182" i="2"/>
  <c r="CB182" i="2"/>
  <c r="Z182" i="2"/>
  <c r="BV182" i="2" s="1"/>
  <c r="W182" i="2"/>
  <c r="V182" i="2"/>
  <c r="CF181" i="2"/>
  <c r="CD181" i="2"/>
  <c r="CB181" i="2"/>
  <c r="BX181" i="2"/>
  <c r="BV181" i="2"/>
  <c r="BT181" i="2"/>
  <c r="Z181" i="2"/>
  <c r="W181" i="2"/>
  <c r="V181" i="2"/>
  <c r="CF180" i="2"/>
  <c r="CD180" i="2"/>
  <c r="CB180" i="2"/>
  <c r="BX180" i="2"/>
  <c r="BV180" i="2"/>
  <c r="BT180" i="2"/>
  <c r="Z180" i="2"/>
  <c r="W180" i="2"/>
  <c r="V180" i="2"/>
  <c r="X180" i="2" s="1"/>
  <c r="CF179" i="2"/>
  <c r="CD179" i="2"/>
  <c r="CB179" i="2"/>
  <c r="BX179" i="2"/>
  <c r="BV179" i="2"/>
  <c r="BT179" i="2"/>
  <c r="Z179" i="2"/>
  <c r="CL179" i="2" s="1"/>
  <c r="W179" i="2"/>
  <c r="V179" i="2"/>
  <c r="CF178" i="2"/>
  <c r="CD178" i="2"/>
  <c r="CB178" i="2"/>
  <c r="BX178" i="2"/>
  <c r="BV178" i="2"/>
  <c r="BT178" i="2"/>
  <c r="Z178" i="2"/>
  <c r="CL178" i="2" s="1"/>
  <c r="W178" i="2"/>
  <c r="V178" i="2"/>
  <c r="CF177" i="2"/>
  <c r="CD177" i="2"/>
  <c r="CB177" i="2"/>
  <c r="BX177" i="2"/>
  <c r="BV177" i="2"/>
  <c r="BT177" i="2"/>
  <c r="Z177" i="2"/>
  <c r="CL177" i="2" s="1"/>
  <c r="W177" i="2"/>
  <c r="V177" i="2"/>
  <c r="AB177" i="2" s="1"/>
  <c r="CN177" i="2" s="1"/>
  <c r="CN174" i="2"/>
  <c r="CL174" i="2"/>
  <c r="CJ174" i="2"/>
  <c r="CF174" i="2"/>
  <c r="CD174" i="2"/>
  <c r="CB174" i="2"/>
  <c r="BX174" i="2"/>
  <c r="BV174" i="2"/>
  <c r="BT174" i="2"/>
  <c r="Z174" i="2"/>
  <c r="W174" i="2"/>
  <c r="V174" i="2"/>
  <c r="CF171" i="2"/>
  <c r="CD171" i="2"/>
  <c r="CB171" i="2"/>
  <c r="BX171" i="2"/>
  <c r="BV171" i="2"/>
  <c r="BT171" i="2"/>
  <c r="Z171" i="2"/>
  <c r="W171" i="2"/>
  <c r="V171" i="2"/>
  <c r="CN169" i="2"/>
  <c r="CL169" i="2"/>
  <c r="CJ169" i="2"/>
  <c r="CF169" i="2"/>
  <c r="CD169" i="2"/>
  <c r="CB169" i="2"/>
  <c r="BX169" i="2"/>
  <c r="BV169" i="2"/>
  <c r="BT169" i="2"/>
  <c r="Z169" i="2"/>
  <c r="W169" i="2"/>
  <c r="V169" i="2"/>
  <c r="AB169" i="2" s="1"/>
  <c r="CN168" i="2"/>
  <c r="CL168" i="2"/>
  <c r="CJ168" i="2"/>
  <c r="CF168" i="2"/>
  <c r="CD168" i="2"/>
  <c r="CB168" i="2"/>
  <c r="BX168" i="2"/>
  <c r="BV168" i="2"/>
  <c r="BT168" i="2"/>
  <c r="Z168" i="2"/>
  <c r="W168" i="2"/>
  <c r="V168" i="2"/>
  <c r="CN167" i="2"/>
  <c r="CL167" i="2"/>
  <c r="CJ167" i="2"/>
  <c r="CF167" i="2"/>
  <c r="CD167" i="2"/>
  <c r="CB167" i="2"/>
  <c r="BX167" i="2"/>
  <c r="BV167" i="2"/>
  <c r="BT167" i="2"/>
  <c r="Z167" i="2"/>
  <c r="W167" i="2"/>
  <c r="V167" i="2"/>
  <c r="CN166" i="2"/>
  <c r="CL166" i="2"/>
  <c r="CJ166" i="2"/>
  <c r="CF166" i="2"/>
  <c r="CD166" i="2"/>
  <c r="CB166" i="2"/>
  <c r="BX166" i="2"/>
  <c r="BV166" i="2"/>
  <c r="BT166" i="2"/>
  <c r="Z166" i="2"/>
  <c r="W166" i="2"/>
  <c r="V166" i="2"/>
  <c r="AB166" i="2" s="1"/>
  <c r="CN165" i="2"/>
  <c r="CL165" i="2"/>
  <c r="CJ165" i="2"/>
  <c r="CF165" i="2"/>
  <c r="CD165" i="2"/>
  <c r="CB165" i="2"/>
  <c r="BX165" i="2"/>
  <c r="BV165" i="2"/>
  <c r="BT165" i="2"/>
  <c r="Z165" i="2"/>
  <c r="W165" i="2"/>
  <c r="V165" i="2"/>
  <c r="CN164" i="2"/>
  <c r="CL164" i="2"/>
  <c r="CJ164" i="2"/>
  <c r="CF164" i="2"/>
  <c r="CD164" i="2"/>
  <c r="CB164" i="2"/>
  <c r="BX164" i="2"/>
  <c r="BV164" i="2"/>
  <c r="BT164" i="2"/>
  <c r="Z164" i="2"/>
  <c r="W164" i="2"/>
  <c r="V164" i="2"/>
  <c r="CN162" i="2"/>
  <c r="CL162" i="2"/>
  <c r="CJ162" i="2"/>
  <c r="CF162" i="2"/>
  <c r="CD162" i="2"/>
  <c r="CB162" i="2"/>
  <c r="BX162" i="2"/>
  <c r="BV162" i="2"/>
  <c r="BT162" i="2"/>
  <c r="Z162" i="2"/>
  <c r="W162" i="2"/>
  <c r="V162" i="2"/>
  <c r="CN161" i="2"/>
  <c r="CL161" i="2"/>
  <c r="CJ161" i="2"/>
  <c r="CF161" i="2"/>
  <c r="CD161" i="2"/>
  <c r="CB161" i="2"/>
  <c r="BX161" i="2"/>
  <c r="BV161" i="2"/>
  <c r="BT161" i="2"/>
  <c r="Z161" i="2"/>
  <c r="W161" i="2"/>
  <c r="V161" i="2"/>
  <c r="CN160" i="2"/>
  <c r="CL160" i="2"/>
  <c r="CJ160" i="2"/>
  <c r="CF160" i="2"/>
  <c r="CD160" i="2"/>
  <c r="CB160" i="2"/>
  <c r="BX160" i="2"/>
  <c r="BV160" i="2"/>
  <c r="BT160" i="2"/>
  <c r="Z160" i="2"/>
  <c r="W160" i="2"/>
  <c r="V160" i="2"/>
  <c r="CN157" i="2"/>
  <c r="CL157" i="2"/>
  <c r="CJ157" i="2"/>
  <c r="CF157" i="2"/>
  <c r="CD157" i="2"/>
  <c r="CB157" i="2"/>
  <c r="BX157" i="2"/>
  <c r="BV157" i="2"/>
  <c r="BT157" i="2"/>
  <c r="Z157" i="2"/>
  <c r="W157" i="2"/>
  <c r="V157" i="2"/>
  <c r="AB157" i="2" s="1"/>
  <c r="CF154" i="2"/>
  <c r="CD154" i="2"/>
  <c r="CB154" i="2"/>
  <c r="BX154" i="2"/>
  <c r="BV154" i="2"/>
  <c r="BT154" i="2"/>
  <c r="Z154" i="2"/>
  <c r="CL154" i="2" s="1"/>
  <c r="W154" i="2"/>
  <c r="V154" i="2"/>
  <c r="CF153" i="2"/>
  <c r="CD153" i="2"/>
  <c r="CB153" i="2"/>
  <c r="BX153" i="2"/>
  <c r="BV153" i="2"/>
  <c r="BT153" i="2"/>
  <c r="Z153" i="2"/>
  <c r="CL153" i="2" s="1"/>
  <c r="W153" i="2"/>
  <c r="V153" i="2"/>
  <c r="CF148" i="2"/>
  <c r="CD148" i="2"/>
  <c r="CB148" i="2"/>
  <c r="BX148" i="2"/>
  <c r="BV148" i="2"/>
  <c r="BT148" i="2"/>
  <c r="Z148" i="2"/>
  <c r="CL148" i="2" s="1"/>
  <c r="W148" i="2"/>
  <c r="V148" i="2"/>
  <c r="CF147" i="2"/>
  <c r="CD147" i="2"/>
  <c r="CB147" i="2"/>
  <c r="BX147" i="2"/>
  <c r="BV147" i="2"/>
  <c r="BT147" i="2"/>
  <c r="Z147" i="2"/>
  <c r="CL147" i="2" s="1"/>
  <c r="W147" i="2"/>
  <c r="V147" i="2"/>
  <c r="CF143" i="2"/>
  <c r="CD143" i="2"/>
  <c r="CB143" i="2"/>
  <c r="BX143" i="2"/>
  <c r="BV143" i="2"/>
  <c r="BT143" i="2"/>
  <c r="Z143" i="2"/>
  <c r="CL143" i="2" s="1"/>
  <c r="W143" i="2"/>
  <c r="X143" i="2" s="1"/>
  <c r="CJ143" i="2" s="1"/>
  <c r="V143" i="2"/>
  <c r="CF142" i="2"/>
  <c r="CD142" i="2"/>
  <c r="CB142" i="2"/>
  <c r="BX142" i="2"/>
  <c r="BV142" i="2"/>
  <c r="BT142" i="2"/>
  <c r="Z142" i="2"/>
  <c r="W142" i="2"/>
  <c r="V142" i="2"/>
  <c r="CN140" i="2"/>
  <c r="CL140" i="2"/>
  <c r="CJ140" i="2"/>
  <c r="CF140" i="2"/>
  <c r="CD140" i="2"/>
  <c r="CB140" i="2"/>
  <c r="Z140" i="2"/>
  <c r="W140" i="2"/>
  <c r="V140" i="2"/>
  <c r="CF139" i="2"/>
  <c r="CD139" i="2"/>
  <c r="CB139" i="2"/>
  <c r="BX139" i="2"/>
  <c r="BV139" i="2"/>
  <c r="BT139" i="2"/>
  <c r="Z139" i="2"/>
  <c r="CL139" i="2" s="1"/>
  <c r="W139" i="2"/>
  <c r="V139" i="2"/>
  <c r="CF138" i="2"/>
  <c r="CD138" i="2"/>
  <c r="CB138" i="2"/>
  <c r="BX138" i="2"/>
  <c r="BV138" i="2"/>
  <c r="BT138" i="2"/>
  <c r="Z138" i="2"/>
  <c r="W138" i="2"/>
  <c r="V138" i="2"/>
  <c r="CN135" i="2"/>
  <c r="CL135" i="2"/>
  <c r="CJ135" i="2"/>
  <c r="CF135" i="2"/>
  <c r="CD135" i="2"/>
  <c r="CB135" i="2"/>
  <c r="BX135" i="2"/>
  <c r="BV135" i="2"/>
  <c r="BT135" i="2"/>
  <c r="Z135" i="2"/>
  <c r="W135" i="2"/>
  <c r="V135" i="2"/>
  <c r="CF134" i="2"/>
  <c r="CD134" i="2"/>
  <c r="CB134" i="2"/>
  <c r="BX134" i="2"/>
  <c r="BV134" i="2"/>
  <c r="BT134" i="2"/>
  <c r="Z134" i="2"/>
  <c r="CL134" i="2" s="1"/>
  <c r="W134" i="2"/>
  <c r="V134" i="2"/>
  <c r="CN130" i="2"/>
  <c r="CL130" i="2"/>
  <c r="CJ130" i="2"/>
  <c r="CF130" i="2"/>
  <c r="CD130" i="2"/>
  <c r="CB130" i="2"/>
  <c r="BX130" i="2"/>
  <c r="BV130" i="2"/>
  <c r="BT130" i="2"/>
  <c r="Z130" i="2"/>
  <c r="W130" i="2"/>
  <c r="V130" i="2"/>
  <c r="CN127" i="2"/>
  <c r="CL127" i="2"/>
  <c r="CJ127" i="2"/>
  <c r="CF127" i="2"/>
  <c r="CD127" i="2"/>
  <c r="CB127" i="2"/>
  <c r="BX127" i="2"/>
  <c r="BV127" i="2"/>
  <c r="BT127" i="2"/>
  <c r="Z127" i="2"/>
  <c r="W127" i="2"/>
  <c r="V127" i="2"/>
  <c r="CN126" i="2"/>
  <c r="CL126" i="2"/>
  <c r="CJ126" i="2"/>
  <c r="CF126" i="2"/>
  <c r="CD126" i="2"/>
  <c r="CB126" i="2"/>
  <c r="BX126" i="2"/>
  <c r="BV126" i="2"/>
  <c r="BT126" i="2"/>
  <c r="Z126" i="2"/>
  <c r="W126" i="2"/>
  <c r="V126" i="2"/>
  <c r="CN125" i="2"/>
  <c r="CL125" i="2"/>
  <c r="CJ125" i="2"/>
  <c r="CF125" i="2"/>
  <c r="CD125" i="2"/>
  <c r="CB125" i="2"/>
  <c r="BX125" i="2"/>
  <c r="BV125" i="2"/>
  <c r="BT125" i="2"/>
  <c r="Z125" i="2"/>
  <c r="W125" i="2"/>
  <c r="V125" i="2"/>
  <c r="CN122" i="2"/>
  <c r="CL122" i="2"/>
  <c r="CJ122" i="2"/>
  <c r="CF122" i="2"/>
  <c r="CD122" i="2"/>
  <c r="CB122" i="2"/>
  <c r="BX122" i="2"/>
  <c r="BV122" i="2"/>
  <c r="BT122" i="2"/>
  <c r="Z122" i="2"/>
  <c r="W122" i="2"/>
  <c r="V122" i="2"/>
  <c r="CN121" i="2"/>
  <c r="CL121" i="2"/>
  <c r="CJ121" i="2"/>
  <c r="CF121" i="2"/>
  <c r="CD121" i="2"/>
  <c r="CB121" i="2"/>
  <c r="BX121" i="2"/>
  <c r="BV121" i="2"/>
  <c r="BT121" i="2"/>
  <c r="Z121" i="2"/>
  <c r="W121" i="2"/>
  <c r="V121" i="2"/>
  <c r="CN120" i="2"/>
  <c r="CL120" i="2"/>
  <c r="CJ120" i="2"/>
  <c r="CF120" i="2"/>
  <c r="CD120" i="2"/>
  <c r="CB120" i="2"/>
  <c r="BX120" i="2"/>
  <c r="BV120" i="2"/>
  <c r="BT120" i="2"/>
  <c r="Z120" i="2"/>
  <c r="W120" i="2"/>
  <c r="V120" i="2"/>
  <c r="CN119" i="2"/>
  <c r="CL119" i="2"/>
  <c r="CJ119" i="2"/>
  <c r="CF119" i="2"/>
  <c r="CD119" i="2"/>
  <c r="CB119" i="2"/>
  <c r="BX119" i="2"/>
  <c r="BV119" i="2"/>
  <c r="BT119" i="2"/>
  <c r="Z119" i="2"/>
  <c r="W119" i="2"/>
  <c r="V119" i="2"/>
  <c r="CN118" i="2"/>
  <c r="CL118" i="2"/>
  <c r="CJ118" i="2"/>
  <c r="CF118" i="2"/>
  <c r="CD118" i="2"/>
  <c r="CB118" i="2"/>
  <c r="BX118" i="2"/>
  <c r="BV118" i="2"/>
  <c r="BT118" i="2"/>
  <c r="Z118" i="2"/>
  <c r="W118" i="2"/>
  <c r="V118" i="2"/>
  <c r="CN117" i="2"/>
  <c r="CL117" i="2"/>
  <c r="CJ117" i="2"/>
  <c r="CF117" i="2"/>
  <c r="CD117" i="2"/>
  <c r="CB117" i="2"/>
  <c r="BX117" i="2"/>
  <c r="BV117" i="2"/>
  <c r="BT117" i="2"/>
  <c r="Z117" i="2"/>
  <c r="W117" i="2"/>
  <c r="V117" i="2"/>
  <c r="CN115" i="2"/>
  <c r="CL115" i="2"/>
  <c r="CJ115" i="2"/>
  <c r="CF115" i="2"/>
  <c r="CD115" i="2"/>
  <c r="CB115" i="2"/>
  <c r="BX115" i="2"/>
  <c r="BV115" i="2"/>
  <c r="BT115" i="2"/>
  <c r="Z115" i="2"/>
  <c r="W115" i="2"/>
  <c r="V115" i="2"/>
  <c r="CN114" i="2"/>
  <c r="CL114" i="2"/>
  <c r="CJ114" i="2"/>
  <c r="CF114" i="2"/>
  <c r="CD114" i="2"/>
  <c r="CB114" i="2"/>
  <c r="BX114" i="2"/>
  <c r="BV114" i="2"/>
  <c r="BT114" i="2"/>
  <c r="Z114" i="2"/>
  <c r="W114" i="2"/>
  <c r="V114" i="2"/>
  <c r="CN113" i="2"/>
  <c r="CL113" i="2"/>
  <c r="CJ113" i="2"/>
  <c r="CF113" i="2"/>
  <c r="CD113" i="2"/>
  <c r="CB113" i="2"/>
  <c r="BX113" i="2"/>
  <c r="BV113" i="2"/>
  <c r="BT113" i="2"/>
  <c r="Z113" i="2"/>
  <c r="W113" i="2"/>
  <c r="V113" i="2"/>
  <c r="CN112" i="2"/>
  <c r="CL112" i="2"/>
  <c r="CJ112" i="2"/>
  <c r="CF112" i="2"/>
  <c r="CD112" i="2"/>
  <c r="CB112" i="2"/>
  <c r="BX112" i="2"/>
  <c r="BV112" i="2"/>
  <c r="BT112" i="2"/>
  <c r="Z112" i="2"/>
  <c r="W112" i="2"/>
  <c r="V112" i="2"/>
  <c r="CN111" i="2"/>
  <c r="CL111" i="2"/>
  <c r="CJ111" i="2"/>
  <c r="CF111" i="2"/>
  <c r="CD111" i="2"/>
  <c r="CB111" i="2"/>
  <c r="BX111" i="2"/>
  <c r="BV111" i="2"/>
  <c r="BT111" i="2"/>
  <c r="Z111" i="2"/>
  <c r="W111" i="2"/>
  <c r="V111" i="2"/>
  <c r="CN110" i="2"/>
  <c r="CL110" i="2"/>
  <c r="CJ110" i="2"/>
  <c r="CF110" i="2"/>
  <c r="CD110" i="2"/>
  <c r="CB110" i="2"/>
  <c r="BX110" i="2"/>
  <c r="BV110" i="2"/>
  <c r="BT110" i="2"/>
  <c r="Z110" i="2"/>
  <c r="W110" i="2"/>
  <c r="V110" i="2"/>
  <c r="CN109" i="2"/>
  <c r="CL109" i="2"/>
  <c r="CJ109" i="2"/>
  <c r="CF109" i="2"/>
  <c r="CD109" i="2"/>
  <c r="CB109" i="2"/>
  <c r="BX109" i="2"/>
  <c r="BV109" i="2"/>
  <c r="BT109" i="2"/>
  <c r="Z109" i="2"/>
  <c r="W109" i="2"/>
  <c r="V109" i="2"/>
  <c r="CN107" i="2"/>
  <c r="CL107" i="2"/>
  <c r="CJ107" i="2"/>
  <c r="CF107" i="2"/>
  <c r="CD107" i="2"/>
  <c r="CB107" i="2"/>
  <c r="BX107" i="2"/>
  <c r="BV107" i="2"/>
  <c r="BT107" i="2"/>
  <c r="Z107" i="2"/>
  <c r="W107" i="2"/>
  <c r="V107" i="2"/>
  <c r="CN106" i="2"/>
  <c r="CL106" i="2"/>
  <c r="CJ106" i="2"/>
  <c r="CF106" i="2"/>
  <c r="CD106" i="2"/>
  <c r="CB106" i="2"/>
  <c r="BX106" i="2"/>
  <c r="BV106" i="2"/>
  <c r="BT106" i="2"/>
  <c r="Z106" i="2"/>
  <c r="W106" i="2"/>
  <c r="V106" i="2"/>
  <c r="CN104" i="2"/>
  <c r="CL104" i="2"/>
  <c r="CJ104" i="2"/>
  <c r="CF104" i="2"/>
  <c r="CD104" i="2"/>
  <c r="CB104" i="2"/>
  <c r="BX104" i="2"/>
  <c r="BV104" i="2"/>
  <c r="BT104" i="2"/>
  <c r="Z104" i="2"/>
  <c r="W104" i="2"/>
  <c r="V104" i="2"/>
  <c r="CN103" i="2"/>
  <c r="CL103" i="2"/>
  <c r="CJ103" i="2"/>
  <c r="CF103" i="2"/>
  <c r="CD103" i="2"/>
  <c r="CB103" i="2"/>
  <c r="BX103" i="2"/>
  <c r="BV103" i="2"/>
  <c r="BT103" i="2"/>
  <c r="Z103" i="2"/>
  <c r="W103" i="2"/>
  <c r="V103" i="2"/>
  <c r="CN102" i="2"/>
  <c r="CL102" i="2"/>
  <c r="CJ102" i="2"/>
  <c r="CF102" i="2"/>
  <c r="CD102" i="2"/>
  <c r="CB102" i="2"/>
  <c r="BX102" i="2"/>
  <c r="BV102" i="2"/>
  <c r="BT102" i="2"/>
  <c r="Z102" i="2"/>
  <c r="W102" i="2"/>
  <c r="V102" i="2"/>
  <c r="CN101" i="2"/>
  <c r="CL101" i="2"/>
  <c r="CJ101" i="2"/>
  <c r="CF101" i="2"/>
  <c r="CD101" i="2"/>
  <c r="CB101" i="2"/>
  <c r="BX101" i="2"/>
  <c r="BV101" i="2"/>
  <c r="BT101" i="2"/>
  <c r="Z101" i="2"/>
  <c r="W101" i="2"/>
  <c r="V101" i="2"/>
  <c r="CN99" i="2"/>
  <c r="CL99" i="2"/>
  <c r="CJ99" i="2"/>
  <c r="CF99" i="2"/>
  <c r="CD99" i="2"/>
  <c r="CB99" i="2"/>
  <c r="BX99" i="2"/>
  <c r="BV99" i="2"/>
  <c r="BT99" i="2"/>
  <c r="Z99" i="2"/>
  <c r="W99" i="2"/>
  <c r="V99" i="2"/>
  <c r="CN98" i="2"/>
  <c r="CL98" i="2"/>
  <c r="CJ98" i="2"/>
  <c r="CF98" i="2"/>
  <c r="CD98" i="2"/>
  <c r="CB98" i="2"/>
  <c r="BX98" i="2"/>
  <c r="BV98" i="2"/>
  <c r="BT98" i="2"/>
  <c r="Z98" i="2"/>
  <c r="W98" i="2"/>
  <c r="V98" i="2"/>
  <c r="CN97" i="2"/>
  <c r="CL97" i="2"/>
  <c r="CJ97" i="2"/>
  <c r="CF97" i="2"/>
  <c r="CD97" i="2"/>
  <c r="CB97" i="2"/>
  <c r="BX97" i="2"/>
  <c r="BV97" i="2"/>
  <c r="BT97" i="2"/>
  <c r="Z97" i="2"/>
  <c r="W97" i="2"/>
  <c r="V97" i="2"/>
  <c r="CN94" i="2"/>
  <c r="CL94" i="2"/>
  <c r="CJ94" i="2"/>
  <c r="CF94" i="2"/>
  <c r="CD94" i="2"/>
  <c r="CB94" i="2"/>
  <c r="BX94" i="2"/>
  <c r="BV94" i="2"/>
  <c r="BT94" i="2"/>
  <c r="Z94" i="2"/>
  <c r="W94" i="2"/>
  <c r="V94" i="2"/>
  <c r="CN93" i="2"/>
  <c r="CL93" i="2"/>
  <c r="CJ93" i="2"/>
  <c r="CF93" i="2"/>
  <c r="CD93" i="2"/>
  <c r="CB93" i="2"/>
  <c r="BX93" i="2"/>
  <c r="BV93" i="2"/>
  <c r="BT93" i="2"/>
  <c r="Z93" i="2"/>
  <c r="W93" i="2"/>
  <c r="V93" i="2"/>
  <c r="CN90" i="2"/>
  <c r="CL90" i="2"/>
  <c r="CJ90" i="2"/>
  <c r="CF90" i="2"/>
  <c r="CD90" i="2"/>
  <c r="CB90" i="2"/>
  <c r="BX90" i="2"/>
  <c r="BV90" i="2"/>
  <c r="BT90" i="2"/>
  <c r="Z90" i="2"/>
  <c r="W90" i="2"/>
  <c r="V90" i="2"/>
  <c r="CN89" i="2"/>
  <c r="CL89" i="2"/>
  <c r="CJ89" i="2"/>
  <c r="CF89" i="2"/>
  <c r="CD89" i="2"/>
  <c r="CB89" i="2"/>
  <c r="BX89" i="2"/>
  <c r="BV89" i="2"/>
  <c r="BT89" i="2"/>
  <c r="Z89" i="2"/>
  <c r="W89" i="2"/>
  <c r="V89" i="2"/>
  <c r="CN88" i="2"/>
  <c r="CL88" i="2"/>
  <c r="CJ88" i="2"/>
  <c r="CF88" i="2"/>
  <c r="CD88" i="2"/>
  <c r="CB88" i="2"/>
  <c r="BX88" i="2"/>
  <c r="BV88" i="2"/>
  <c r="BT88" i="2"/>
  <c r="Z88" i="2"/>
  <c r="W88" i="2"/>
  <c r="V88" i="2"/>
  <c r="CF86" i="2"/>
  <c r="CD86" i="2"/>
  <c r="CB86" i="2"/>
  <c r="BX86" i="2"/>
  <c r="BV86" i="2"/>
  <c r="BT86" i="2"/>
  <c r="Z86" i="2"/>
  <c r="CL86" i="2" s="1"/>
  <c r="W86" i="2"/>
  <c r="V86" i="2"/>
  <c r="CN83" i="2"/>
  <c r="CL83" i="2"/>
  <c r="CJ83" i="2"/>
  <c r="CF83" i="2"/>
  <c r="CD83" i="2"/>
  <c r="CB83" i="2"/>
  <c r="Z83" i="2"/>
  <c r="W83" i="2"/>
  <c r="V83" i="2"/>
  <c r="AB83" i="2" s="1"/>
  <c r="BX83" i="2" s="1"/>
  <c r="CN82" i="2"/>
  <c r="CL82" i="2"/>
  <c r="CJ82" i="2"/>
  <c r="CF82" i="2"/>
  <c r="CD82" i="2"/>
  <c r="CB82" i="2"/>
  <c r="BX82" i="2"/>
  <c r="BV82" i="2"/>
  <c r="BT82" i="2"/>
  <c r="Z82" i="2"/>
  <c r="W82" i="2"/>
  <c r="V82" i="2"/>
  <c r="AB82" i="2" s="1"/>
  <c r="CN79" i="2"/>
  <c r="CL79" i="2"/>
  <c r="CJ79" i="2"/>
  <c r="CF79" i="2"/>
  <c r="CD79" i="2"/>
  <c r="CB79" i="2"/>
  <c r="BX79" i="2"/>
  <c r="BV79" i="2"/>
  <c r="BT79" i="2"/>
  <c r="Z79" i="2"/>
  <c r="W79" i="2"/>
  <c r="V79" i="2"/>
  <c r="AB79" i="2" s="1"/>
  <c r="CN78" i="2"/>
  <c r="CL78" i="2"/>
  <c r="CJ78" i="2"/>
  <c r="CF78" i="2"/>
  <c r="CD78" i="2"/>
  <c r="CB78" i="2"/>
  <c r="BX78" i="2"/>
  <c r="BV78" i="2"/>
  <c r="BT78" i="2"/>
  <c r="Z78" i="2"/>
  <c r="W78" i="2"/>
  <c r="V78" i="2"/>
  <c r="CN76" i="2"/>
  <c r="CL76" i="2"/>
  <c r="CJ76" i="2"/>
  <c r="CF76" i="2"/>
  <c r="CD76" i="2"/>
  <c r="CB76" i="2"/>
  <c r="BX76" i="2"/>
  <c r="BV76" i="2"/>
  <c r="BT76" i="2"/>
  <c r="Z76" i="2"/>
  <c r="W76" i="2"/>
  <c r="V76" i="2"/>
  <c r="CN75" i="2"/>
  <c r="CL75" i="2"/>
  <c r="CJ75" i="2"/>
  <c r="CF75" i="2"/>
  <c r="CD75" i="2"/>
  <c r="CB75" i="2"/>
  <c r="BX75" i="2"/>
  <c r="BV75" i="2"/>
  <c r="BT75" i="2"/>
  <c r="Z75" i="2"/>
  <c r="W75" i="2"/>
  <c r="V75" i="2"/>
  <c r="AB75" i="2" s="1"/>
  <c r="CN72" i="2"/>
  <c r="CL72" i="2"/>
  <c r="CJ72" i="2"/>
  <c r="CF72" i="2"/>
  <c r="CD72" i="2"/>
  <c r="CB72" i="2"/>
  <c r="BX72" i="2"/>
  <c r="BV72" i="2"/>
  <c r="BT72" i="2"/>
  <c r="Z72" i="2"/>
  <c r="W72" i="2"/>
  <c r="V72" i="2"/>
  <c r="AB72" i="2" s="1"/>
  <c r="CN68" i="2"/>
  <c r="CL68" i="2"/>
  <c r="CJ68" i="2"/>
  <c r="CF68" i="2"/>
  <c r="CD68" i="2"/>
  <c r="CB68" i="2"/>
  <c r="BX68" i="2"/>
  <c r="BV68" i="2"/>
  <c r="BT68" i="2"/>
  <c r="Z68" i="2"/>
  <c r="W68" i="2"/>
  <c r="V68" i="2"/>
  <c r="AB68" i="2" s="1"/>
  <c r="CN67" i="2"/>
  <c r="CL67" i="2"/>
  <c r="CJ67" i="2"/>
  <c r="CF67" i="2"/>
  <c r="CD67" i="2"/>
  <c r="CB67" i="2"/>
  <c r="BX67" i="2"/>
  <c r="BV67" i="2"/>
  <c r="BT67" i="2"/>
  <c r="Z67" i="2"/>
  <c r="W67" i="2"/>
  <c r="V67" i="2"/>
  <c r="AB67" i="2" s="1"/>
  <c r="CN64" i="2"/>
  <c r="CL64" i="2"/>
  <c r="CJ64" i="2"/>
  <c r="CF64" i="2"/>
  <c r="CD64" i="2"/>
  <c r="CB64" i="2"/>
  <c r="BX64" i="2"/>
  <c r="BV64" i="2"/>
  <c r="BT64" i="2"/>
  <c r="Z64" i="2"/>
  <c r="W64" i="2"/>
  <c r="V64" i="2"/>
  <c r="CN63" i="2"/>
  <c r="CL63" i="2"/>
  <c r="CJ63" i="2"/>
  <c r="CF63" i="2"/>
  <c r="CD63" i="2"/>
  <c r="CB63" i="2"/>
  <c r="BX63" i="2"/>
  <c r="BV63" i="2"/>
  <c r="BT63" i="2"/>
  <c r="Z63" i="2"/>
  <c r="W63" i="2"/>
  <c r="V63" i="2"/>
  <c r="AB63" i="2" s="1"/>
  <c r="CN62" i="2"/>
  <c r="CL62" i="2"/>
  <c r="CJ62" i="2"/>
  <c r="CF62" i="2"/>
  <c r="CD62" i="2"/>
  <c r="CB62" i="2"/>
  <c r="BX62" i="2"/>
  <c r="BV62" i="2"/>
  <c r="BT62" i="2"/>
  <c r="Z62" i="2"/>
  <c r="W62" i="2"/>
  <c r="V62" i="2"/>
  <c r="AB62" i="2" s="1"/>
  <c r="CN61" i="2"/>
  <c r="CL61" i="2"/>
  <c r="CJ61" i="2"/>
  <c r="CF61" i="2"/>
  <c r="CD61" i="2"/>
  <c r="CB61" i="2"/>
  <c r="BX61" i="2"/>
  <c r="BV61" i="2"/>
  <c r="BT61" i="2"/>
  <c r="Z61" i="2"/>
  <c r="W61" i="2"/>
  <c r="V61" i="2"/>
  <c r="AB61" i="2" s="1"/>
  <c r="CN60" i="2"/>
  <c r="CL60" i="2"/>
  <c r="CJ60" i="2"/>
  <c r="CF60" i="2"/>
  <c r="CD60" i="2"/>
  <c r="CB60" i="2"/>
  <c r="BX60" i="2"/>
  <c r="BV60" i="2"/>
  <c r="BT60" i="2"/>
  <c r="Z60" i="2"/>
  <c r="W60" i="2"/>
  <c r="V60" i="2"/>
  <c r="AB60" i="2" s="1"/>
  <c r="CN58" i="2"/>
  <c r="CL58" i="2"/>
  <c r="CJ58" i="2"/>
  <c r="CF58" i="2"/>
  <c r="CD58" i="2"/>
  <c r="CB58" i="2"/>
  <c r="BX58" i="2"/>
  <c r="BV58" i="2"/>
  <c r="BT58" i="2"/>
  <c r="Z58" i="2"/>
  <c r="W58" i="2"/>
  <c r="V58" i="2"/>
  <c r="CN57" i="2"/>
  <c r="CL57" i="2"/>
  <c r="CJ57" i="2"/>
  <c r="CF57" i="2"/>
  <c r="CD57" i="2"/>
  <c r="CB57" i="2"/>
  <c r="BX57" i="2"/>
  <c r="BV57" i="2"/>
  <c r="BT57" i="2"/>
  <c r="Z57" i="2"/>
  <c r="W57" i="2"/>
  <c r="V57" i="2"/>
  <c r="CN56" i="2"/>
  <c r="CL56" i="2"/>
  <c r="CJ56" i="2"/>
  <c r="CF56" i="2"/>
  <c r="CD56" i="2"/>
  <c r="CB56" i="2"/>
  <c r="BX56" i="2"/>
  <c r="BV56" i="2"/>
  <c r="BT56" i="2"/>
  <c r="Z56" i="2"/>
  <c r="W56" i="2"/>
  <c r="V56" i="2"/>
  <c r="AB56" i="2" s="1"/>
  <c r="CN55" i="2"/>
  <c r="CL55" i="2"/>
  <c r="CJ55" i="2"/>
  <c r="CF55" i="2"/>
  <c r="CD55" i="2"/>
  <c r="CB55" i="2"/>
  <c r="BX55" i="2"/>
  <c r="BV55" i="2"/>
  <c r="BT55" i="2"/>
  <c r="Z55" i="2"/>
  <c r="W55" i="2"/>
  <c r="V55" i="2"/>
  <c r="CN53" i="2"/>
  <c r="CL53" i="2"/>
  <c r="CJ53" i="2"/>
  <c r="CF53" i="2"/>
  <c r="CD53" i="2"/>
  <c r="CB53" i="2"/>
  <c r="BX53" i="2"/>
  <c r="BV53" i="2"/>
  <c r="BT53" i="2"/>
  <c r="Z53" i="2"/>
  <c r="W53" i="2"/>
  <c r="V53" i="2"/>
  <c r="AB53" i="2" s="1"/>
  <c r="CN52" i="2"/>
  <c r="CL52" i="2"/>
  <c r="CJ52" i="2"/>
  <c r="CF52" i="2"/>
  <c r="CD52" i="2"/>
  <c r="CB52" i="2"/>
  <c r="BX52" i="2"/>
  <c r="BV52" i="2"/>
  <c r="BT52" i="2"/>
  <c r="Z52" i="2"/>
  <c r="W52" i="2"/>
  <c r="V52" i="2"/>
  <c r="CN51" i="2"/>
  <c r="CL51" i="2"/>
  <c r="CJ51" i="2"/>
  <c r="CF51" i="2"/>
  <c r="CD51" i="2"/>
  <c r="CB51" i="2"/>
  <c r="BX51" i="2"/>
  <c r="BV51" i="2"/>
  <c r="BT51" i="2"/>
  <c r="Z51" i="2"/>
  <c r="W51" i="2"/>
  <c r="V51" i="2"/>
  <c r="AB51" i="2" s="1"/>
  <c r="CN50" i="2"/>
  <c r="CL50" i="2"/>
  <c r="CJ50" i="2"/>
  <c r="CF50" i="2"/>
  <c r="CD50" i="2"/>
  <c r="CB50" i="2"/>
  <c r="BX50" i="2"/>
  <c r="BV50" i="2"/>
  <c r="BT50" i="2"/>
  <c r="Z50" i="2"/>
  <c r="W50" i="2"/>
  <c r="V50" i="2"/>
  <c r="AB50" i="2" s="1"/>
  <c r="CN49" i="2"/>
  <c r="CL49" i="2"/>
  <c r="CJ49" i="2"/>
  <c r="CF49" i="2"/>
  <c r="CD49" i="2"/>
  <c r="CB49" i="2"/>
  <c r="BX49" i="2"/>
  <c r="BV49" i="2"/>
  <c r="BT49" i="2"/>
  <c r="Z49" i="2"/>
  <c r="W49" i="2"/>
  <c r="V49" i="2"/>
  <c r="CN47" i="2"/>
  <c r="CL47" i="2"/>
  <c r="CJ47" i="2"/>
  <c r="CF47" i="2"/>
  <c r="CD47" i="2"/>
  <c r="CB47" i="2"/>
  <c r="BX47" i="2"/>
  <c r="BV47" i="2"/>
  <c r="BT47" i="2"/>
  <c r="Z47" i="2"/>
  <c r="W47" i="2"/>
  <c r="V47" i="2"/>
  <c r="AB47" i="2" s="1"/>
  <c r="CN46" i="2"/>
  <c r="CL46" i="2"/>
  <c r="CJ46" i="2"/>
  <c r="CF46" i="2"/>
  <c r="CD46" i="2"/>
  <c r="CB46" i="2"/>
  <c r="BX46" i="2"/>
  <c r="BV46" i="2"/>
  <c r="BT46" i="2"/>
  <c r="Z46" i="2"/>
  <c r="W46" i="2"/>
  <c r="V46" i="2"/>
  <c r="CN45" i="2"/>
  <c r="CL45" i="2"/>
  <c r="CJ45" i="2"/>
  <c r="CF45" i="2"/>
  <c r="CD45" i="2"/>
  <c r="CB45" i="2"/>
  <c r="BX45" i="2"/>
  <c r="BV45" i="2"/>
  <c r="BT45" i="2"/>
  <c r="Z45" i="2"/>
  <c r="W45" i="2"/>
  <c r="V45" i="2"/>
  <c r="AB45" i="2" s="1"/>
  <c r="CN44" i="2"/>
  <c r="CL44" i="2"/>
  <c r="CJ44" i="2"/>
  <c r="CF44" i="2"/>
  <c r="CD44" i="2"/>
  <c r="CB44" i="2"/>
  <c r="BX44" i="2"/>
  <c r="BV44" i="2"/>
  <c r="BT44" i="2"/>
  <c r="Z44" i="2"/>
  <c r="W44" i="2"/>
  <c r="V44" i="2"/>
  <c r="CN43" i="2"/>
  <c r="CL43" i="2"/>
  <c r="CJ43" i="2"/>
  <c r="CF43" i="2"/>
  <c r="CD43" i="2"/>
  <c r="CB43" i="2"/>
  <c r="BX43" i="2"/>
  <c r="BV43" i="2"/>
  <c r="BT43" i="2"/>
  <c r="Z43" i="2"/>
  <c r="W43" i="2"/>
  <c r="V43" i="2"/>
  <c r="CN41" i="2"/>
  <c r="CL41" i="2"/>
  <c r="CJ41" i="2"/>
  <c r="CF41" i="2"/>
  <c r="CD41" i="2"/>
  <c r="CB41" i="2"/>
  <c r="BX41" i="2"/>
  <c r="BV41" i="2"/>
  <c r="BT41" i="2"/>
  <c r="Z41" i="2"/>
  <c r="W41" i="2"/>
  <c r="V41" i="2"/>
  <c r="AB41" i="2" s="1"/>
  <c r="CN40" i="2"/>
  <c r="CL40" i="2"/>
  <c r="CJ40" i="2"/>
  <c r="CF40" i="2"/>
  <c r="CD40" i="2"/>
  <c r="CB40" i="2"/>
  <c r="BX40" i="2"/>
  <c r="BV40" i="2"/>
  <c r="BT40" i="2"/>
  <c r="Z40" i="2"/>
  <c r="W40" i="2"/>
  <c r="V40" i="2"/>
  <c r="AB40" i="2" s="1"/>
  <c r="CN39" i="2"/>
  <c r="CL39" i="2"/>
  <c r="CJ39" i="2"/>
  <c r="CF39" i="2"/>
  <c r="CD39" i="2"/>
  <c r="CB39" i="2"/>
  <c r="BX39" i="2"/>
  <c r="BV39" i="2"/>
  <c r="BT39" i="2"/>
  <c r="Z39" i="2"/>
  <c r="AA65" i="2" s="1"/>
  <c r="W39" i="2"/>
  <c r="V39" i="2"/>
  <c r="CN36" i="2"/>
  <c r="CL36" i="2"/>
  <c r="CJ36" i="2"/>
  <c r="CF36" i="2"/>
  <c r="CD36" i="2"/>
  <c r="CB36" i="2"/>
  <c r="BX36" i="2"/>
  <c r="BV36" i="2"/>
  <c r="BT36" i="2"/>
  <c r="Z36" i="2"/>
  <c r="W36" i="2"/>
  <c r="V36" i="2"/>
  <c r="CN35" i="2"/>
  <c r="CL35" i="2"/>
  <c r="CJ35" i="2"/>
  <c r="CF35" i="2"/>
  <c r="CD35" i="2"/>
  <c r="CB35" i="2"/>
  <c r="BX35" i="2"/>
  <c r="BV35" i="2"/>
  <c r="BT35" i="2"/>
  <c r="Z35" i="2"/>
  <c r="W35" i="2"/>
  <c r="V35" i="2"/>
  <c r="CN34" i="2"/>
  <c r="CL34" i="2"/>
  <c r="CJ34" i="2"/>
  <c r="CF34" i="2"/>
  <c r="CD34" i="2"/>
  <c r="CB34" i="2"/>
  <c r="BX34" i="2"/>
  <c r="BV34" i="2"/>
  <c r="BT34" i="2"/>
  <c r="Z34" i="2"/>
  <c r="W34" i="2"/>
  <c r="V34" i="2"/>
  <c r="CN33" i="2"/>
  <c r="CL33" i="2"/>
  <c r="CJ33" i="2"/>
  <c r="CF33" i="2"/>
  <c r="CD33" i="2"/>
  <c r="CB33" i="2"/>
  <c r="BX33" i="2"/>
  <c r="BV33" i="2"/>
  <c r="BT33" i="2"/>
  <c r="Z33" i="2"/>
  <c r="W33" i="2"/>
  <c r="V33" i="2"/>
  <c r="CN32" i="2"/>
  <c r="CL32" i="2"/>
  <c r="CJ32" i="2"/>
  <c r="CF32" i="2"/>
  <c r="CD32" i="2"/>
  <c r="CB32" i="2"/>
  <c r="BX32" i="2"/>
  <c r="BV32" i="2"/>
  <c r="BT32" i="2"/>
  <c r="Z32" i="2"/>
  <c r="W32" i="2"/>
  <c r="V32" i="2"/>
  <c r="CN31" i="2"/>
  <c r="CL31" i="2"/>
  <c r="CJ31" i="2"/>
  <c r="CF31" i="2"/>
  <c r="CD31" i="2"/>
  <c r="CB31" i="2"/>
  <c r="BX31" i="2"/>
  <c r="BV31" i="2"/>
  <c r="BT31" i="2"/>
  <c r="Z31" i="2"/>
  <c r="W31" i="2"/>
  <c r="V31" i="2"/>
  <c r="CN30" i="2"/>
  <c r="CL30" i="2"/>
  <c r="CJ30" i="2"/>
  <c r="CF30" i="2"/>
  <c r="CD30" i="2"/>
  <c r="CB30" i="2"/>
  <c r="BX30" i="2"/>
  <c r="BV30" i="2"/>
  <c r="BT30" i="2"/>
  <c r="Z30" i="2"/>
  <c r="W30" i="2"/>
  <c r="V30" i="2"/>
  <c r="CN29" i="2"/>
  <c r="CL29" i="2"/>
  <c r="CJ29" i="2"/>
  <c r="CF29" i="2"/>
  <c r="CD29" i="2"/>
  <c r="CB29" i="2"/>
  <c r="BX29" i="2"/>
  <c r="BV29" i="2"/>
  <c r="BT29" i="2"/>
  <c r="Z29" i="2"/>
  <c r="W29" i="2"/>
  <c r="V29" i="2"/>
  <c r="CN28" i="2"/>
  <c r="CL28" i="2"/>
  <c r="CJ28" i="2"/>
  <c r="CF28" i="2"/>
  <c r="CD28" i="2"/>
  <c r="CB28" i="2"/>
  <c r="BX28" i="2"/>
  <c r="BV28" i="2"/>
  <c r="BT28" i="2"/>
  <c r="Z28" i="2"/>
  <c r="W28" i="2"/>
  <c r="V28" i="2"/>
  <c r="CN27" i="2"/>
  <c r="CL27" i="2"/>
  <c r="CJ27" i="2"/>
  <c r="CF27" i="2"/>
  <c r="CD27" i="2"/>
  <c r="CB27" i="2"/>
  <c r="BX27" i="2"/>
  <c r="BV27" i="2"/>
  <c r="BT27" i="2"/>
  <c r="Z27" i="2"/>
  <c r="W27" i="2"/>
  <c r="V27" i="2"/>
  <c r="CN26" i="2"/>
  <c r="CL26" i="2"/>
  <c r="CJ26" i="2"/>
  <c r="CF26" i="2"/>
  <c r="CD26" i="2"/>
  <c r="CB26" i="2"/>
  <c r="BX26" i="2"/>
  <c r="BV26" i="2"/>
  <c r="BT26" i="2"/>
  <c r="Z26" i="2"/>
  <c r="W26" i="2"/>
  <c r="V26" i="2"/>
  <c r="CN25" i="2"/>
  <c r="CL25" i="2"/>
  <c r="CJ25" i="2"/>
  <c r="CF25" i="2"/>
  <c r="CD25" i="2"/>
  <c r="CB25" i="2"/>
  <c r="BX25" i="2"/>
  <c r="BV25" i="2"/>
  <c r="BT25" i="2"/>
  <c r="Z25" i="2"/>
  <c r="W25" i="2"/>
  <c r="V25" i="2"/>
  <c r="CN24" i="2"/>
  <c r="CL24" i="2"/>
  <c r="CJ24" i="2"/>
  <c r="CF24" i="2"/>
  <c r="CD24" i="2"/>
  <c r="CB24" i="2"/>
  <c r="BX24" i="2"/>
  <c r="BV24" i="2"/>
  <c r="BT24" i="2"/>
  <c r="Z24" i="2"/>
  <c r="W24" i="2"/>
  <c r="V24" i="2"/>
  <c r="CN22" i="2"/>
  <c r="CL22" i="2"/>
  <c r="CJ22" i="2"/>
  <c r="CF22" i="2"/>
  <c r="CD22" i="2"/>
  <c r="CB22" i="2"/>
  <c r="BX22" i="2"/>
  <c r="BV22" i="2"/>
  <c r="BT22" i="2"/>
  <c r="Z22" i="2"/>
  <c r="W22" i="2"/>
  <c r="V22" i="2"/>
  <c r="CN21" i="2"/>
  <c r="CL21" i="2"/>
  <c r="CJ21" i="2"/>
  <c r="CF21" i="2"/>
  <c r="CD21" i="2"/>
  <c r="CB21" i="2"/>
  <c r="BX21" i="2"/>
  <c r="BV21" i="2"/>
  <c r="BT21" i="2"/>
  <c r="Z21" i="2"/>
  <c r="W21" i="2"/>
  <c r="V21" i="2"/>
  <c r="CN18" i="2"/>
  <c r="CL18" i="2"/>
  <c r="CJ18" i="2"/>
  <c r="CF18" i="2"/>
  <c r="CD18" i="2"/>
  <c r="CB18" i="2"/>
  <c r="BX18" i="2"/>
  <c r="BV18" i="2"/>
  <c r="BT18" i="2"/>
  <c r="Z18" i="2"/>
  <c r="W18" i="2"/>
  <c r="V18" i="2"/>
  <c r="CN17" i="2"/>
  <c r="CL17" i="2"/>
  <c r="CJ17" i="2"/>
  <c r="CF17" i="2"/>
  <c r="CD17" i="2"/>
  <c r="CB17" i="2"/>
  <c r="BX17" i="2"/>
  <c r="BV17" i="2"/>
  <c r="BT17" i="2"/>
  <c r="Z17" i="2"/>
  <c r="W17" i="2"/>
  <c r="V17" i="2"/>
  <c r="CN16" i="2"/>
  <c r="CL16" i="2"/>
  <c r="CJ16" i="2"/>
  <c r="CF16" i="2"/>
  <c r="CD16" i="2"/>
  <c r="CB16" i="2"/>
  <c r="BX16" i="2"/>
  <c r="BV16" i="2"/>
  <c r="BT16" i="2"/>
  <c r="Z16" i="2"/>
  <c r="W16" i="2"/>
  <c r="V16" i="2"/>
  <c r="CN15" i="2"/>
  <c r="CL15" i="2"/>
  <c r="CJ15" i="2"/>
  <c r="CF15" i="2"/>
  <c r="CD15" i="2"/>
  <c r="CB15" i="2"/>
  <c r="BX15" i="2"/>
  <c r="BV15" i="2"/>
  <c r="BT15" i="2"/>
  <c r="Z15" i="2"/>
  <c r="W15" i="2"/>
  <c r="V15" i="2"/>
  <c r="CN14" i="2"/>
  <c r="CL14" i="2"/>
  <c r="CJ14" i="2"/>
  <c r="CF14" i="2"/>
  <c r="CD14" i="2"/>
  <c r="CB14" i="2"/>
  <c r="BX14" i="2"/>
  <c r="BV14" i="2"/>
  <c r="BT14" i="2"/>
  <c r="Z14" i="2"/>
  <c r="W14" i="2"/>
  <c r="V14" i="2"/>
  <c r="CN13" i="2"/>
  <c r="CL13" i="2"/>
  <c r="CJ13" i="2"/>
  <c r="CF13" i="2"/>
  <c r="CD13" i="2"/>
  <c r="CB13" i="2"/>
  <c r="BX13" i="2"/>
  <c r="BV13" i="2"/>
  <c r="BT13" i="2"/>
  <c r="Z13" i="2"/>
  <c r="W13" i="2"/>
  <c r="V13" i="2"/>
  <c r="CN12" i="2"/>
  <c r="CL12" i="2"/>
  <c r="CJ12" i="2"/>
  <c r="CF12" i="2"/>
  <c r="CD12" i="2"/>
  <c r="CB12" i="2"/>
  <c r="BX12" i="2"/>
  <c r="BV12" i="2"/>
  <c r="BT12" i="2"/>
  <c r="Z12" i="2"/>
  <c r="W12" i="2"/>
  <c r="V12" i="2"/>
  <c r="CN11" i="2"/>
  <c r="CL11" i="2"/>
  <c r="CJ11" i="2"/>
  <c r="CF11" i="2"/>
  <c r="CD11" i="2"/>
  <c r="CB11" i="2"/>
  <c r="BX11" i="2"/>
  <c r="BV11" i="2"/>
  <c r="BT11" i="2"/>
  <c r="Z11" i="2"/>
  <c r="W11" i="2"/>
  <c r="V11" i="2"/>
  <c r="CN9" i="2"/>
  <c r="CL9" i="2"/>
  <c r="CJ9" i="2"/>
  <c r="CF9" i="2"/>
  <c r="CD9" i="2"/>
  <c r="CB9" i="2"/>
  <c r="BX9" i="2"/>
  <c r="BV9" i="2"/>
  <c r="BT9" i="2"/>
  <c r="Z9" i="2"/>
  <c r="W9" i="2"/>
  <c r="V9" i="2"/>
  <c r="CN8" i="2"/>
  <c r="CL8" i="2"/>
  <c r="CJ8" i="2"/>
  <c r="CF8" i="2"/>
  <c r="CD8" i="2"/>
  <c r="CB8" i="2"/>
  <c r="BX8" i="2"/>
  <c r="BV8" i="2"/>
  <c r="BT8" i="2"/>
  <c r="Z8" i="2"/>
  <c r="W8" i="2"/>
  <c r="V8" i="2"/>
  <c r="CN4" i="2"/>
  <c r="CL4" i="2"/>
  <c r="CJ4" i="2"/>
  <c r="CF4" i="2"/>
  <c r="CD4" i="2"/>
  <c r="CB4" i="2"/>
  <c r="BX4" i="2"/>
  <c r="BV4" i="2"/>
  <c r="BT4" i="2"/>
  <c r="Z4" i="2"/>
  <c r="W4" i="2"/>
  <c r="V4" i="2"/>
  <c r="AF7" i="2"/>
  <c r="AH7" i="2"/>
  <c r="AJ7" i="2"/>
  <c r="AN7" i="2"/>
  <c r="AP7" i="2"/>
  <c r="AR7" i="2"/>
  <c r="AV7" i="2"/>
  <c r="AX7" i="2"/>
  <c r="AZ7" i="2"/>
  <c r="BD7" i="2"/>
  <c r="BF7" i="2"/>
  <c r="BH7" i="2"/>
  <c r="BL7" i="2"/>
  <c r="BN7" i="2"/>
  <c r="BP7" i="2"/>
  <c r="BT7" i="2"/>
  <c r="BV7" i="2"/>
  <c r="BX7" i="2"/>
  <c r="CB7" i="2"/>
  <c r="CD7" i="2"/>
  <c r="CF7" i="2"/>
  <c r="CJ7" i="2"/>
  <c r="CL7" i="2"/>
  <c r="CN7" i="2"/>
  <c r="V10" i="2"/>
  <c r="W10" i="2"/>
  <c r="Z10" i="2"/>
  <c r="AB10" i="2" s="1"/>
  <c r="BT10" i="2"/>
  <c r="BV10" i="2"/>
  <c r="BX10" i="2"/>
  <c r="CB10" i="2"/>
  <c r="CD10" i="2"/>
  <c r="CF10" i="2"/>
  <c r="CJ10" i="2"/>
  <c r="CL10" i="2"/>
  <c r="CN10" i="2"/>
  <c r="AF19" i="2"/>
  <c r="AH19" i="2"/>
  <c r="AJ19" i="2"/>
  <c r="AN19" i="2"/>
  <c r="AP19" i="2"/>
  <c r="AR19" i="2"/>
  <c r="AV19" i="2"/>
  <c r="AX19" i="2"/>
  <c r="AZ19" i="2"/>
  <c r="BD19" i="2"/>
  <c r="BF19" i="2"/>
  <c r="BH19" i="2"/>
  <c r="BL19" i="2"/>
  <c r="BN19" i="2"/>
  <c r="BP19" i="2"/>
  <c r="BT19" i="2"/>
  <c r="BV19" i="2"/>
  <c r="BX19" i="2"/>
  <c r="CB19" i="2"/>
  <c r="CD19" i="2"/>
  <c r="CF19" i="2"/>
  <c r="CJ19" i="2"/>
  <c r="CL19" i="2"/>
  <c r="CN19" i="2"/>
  <c r="AF20" i="2"/>
  <c r="AH20" i="2"/>
  <c r="AJ20" i="2"/>
  <c r="AN20" i="2"/>
  <c r="AP20" i="2"/>
  <c r="AR20" i="2"/>
  <c r="AV20" i="2"/>
  <c r="AX20" i="2"/>
  <c r="AZ20" i="2"/>
  <c r="BD20" i="2"/>
  <c r="BF20" i="2"/>
  <c r="BH20" i="2"/>
  <c r="BL20" i="2"/>
  <c r="BN20" i="2"/>
  <c r="BP20" i="2"/>
  <c r="BT20" i="2"/>
  <c r="BV20" i="2"/>
  <c r="BX20" i="2"/>
  <c r="CB20" i="2"/>
  <c r="CD20" i="2"/>
  <c r="CF20" i="2"/>
  <c r="CJ20" i="2"/>
  <c r="CL20" i="2"/>
  <c r="CN20" i="2"/>
  <c r="AF37" i="2"/>
  <c r="AH37" i="2"/>
  <c r="AJ37" i="2"/>
  <c r="AN37" i="2"/>
  <c r="AP37" i="2"/>
  <c r="AR37" i="2"/>
  <c r="AV37" i="2"/>
  <c r="AX37" i="2"/>
  <c r="AZ37" i="2"/>
  <c r="BD37" i="2"/>
  <c r="BF37" i="2"/>
  <c r="BH37" i="2"/>
  <c r="BL37" i="2"/>
  <c r="BN37" i="2"/>
  <c r="BP37" i="2"/>
  <c r="BT37" i="2"/>
  <c r="BV37" i="2"/>
  <c r="BX37" i="2"/>
  <c r="CB37" i="2"/>
  <c r="CD37" i="2"/>
  <c r="CF37" i="2"/>
  <c r="CJ37" i="2"/>
  <c r="CL37" i="2"/>
  <c r="CN37" i="2"/>
  <c r="AF38" i="2"/>
  <c r="AH38" i="2"/>
  <c r="AJ38" i="2"/>
  <c r="AN38" i="2"/>
  <c r="AP38" i="2"/>
  <c r="AR38" i="2"/>
  <c r="AV38" i="2"/>
  <c r="AX38" i="2"/>
  <c r="AZ38" i="2"/>
  <c r="BD38" i="2"/>
  <c r="BF38" i="2"/>
  <c r="BH38" i="2"/>
  <c r="BL38" i="2"/>
  <c r="BN38" i="2"/>
  <c r="BP38" i="2"/>
  <c r="BT38" i="2"/>
  <c r="BV38" i="2"/>
  <c r="BX38" i="2"/>
  <c r="CB38" i="2"/>
  <c r="CD38" i="2"/>
  <c r="CF38" i="2"/>
  <c r="CJ38" i="2"/>
  <c r="CL38" i="2"/>
  <c r="CN38" i="2"/>
  <c r="AF42" i="2"/>
  <c r="AH42" i="2"/>
  <c r="AJ42" i="2"/>
  <c r="AN42" i="2"/>
  <c r="AP42" i="2"/>
  <c r="AR42" i="2"/>
  <c r="AV42" i="2"/>
  <c r="AX42" i="2"/>
  <c r="AZ42" i="2"/>
  <c r="BD42" i="2"/>
  <c r="BF42" i="2"/>
  <c r="BH42" i="2"/>
  <c r="BL42" i="2"/>
  <c r="BN42" i="2"/>
  <c r="BP42" i="2"/>
  <c r="BT42" i="2"/>
  <c r="BV42" i="2"/>
  <c r="BX42" i="2"/>
  <c r="CB42" i="2"/>
  <c r="CD42" i="2"/>
  <c r="CF42" i="2"/>
  <c r="CJ42" i="2"/>
  <c r="CL42" i="2"/>
  <c r="CN42" i="2"/>
  <c r="AF48" i="2"/>
  <c r="AH48" i="2"/>
  <c r="AJ48" i="2"/>
  <c r="AN48" i="2"/>
  <c r="AP48" i="2"/>
  <c r="AR48" i="2"/>
  <c r="AV48" i="2"/>
  <c r="AX48" i="2"/>
  <c r="AZ48" i="2"/>
  <c r="BD48" i="2"/>
  <c r="BF48" i="2"/>
  <c r="BH48" i="2"/>
  <c r="BL48" i="2"/>
  <c r="BN48" i="2"/>
  <c r="BP48" i="2"/>
  <c r="BT48" i="2"/>
  <c r="BV48" i="2"/>
  <c r="BX48" i="2"/>
  <c r="CB48" i="2"/>
  <c r="CD48" i="2"/>
  <c r="CF48" i="2"/>
  <c r="CJ48" i="2"/>
  <c r="CL48" i="2"/>
  <c r="CN48" i="2"/>
  <c r="AF54" i="2"/>
  <c r="AH54" i="2"/>
  <c r="AJ54" i="2"/>
  <c r="AN54" i="2"/>
  <c r="AP54" i="2"/>
  <c r="AR54" i="2"/>
  <c r="AV54" i="2"/>
  <c r="AX54" i="2"/>
  <c r="AZ54" i="2"/>
  <c r="BD54" i="2"/>
  <c r="BF54" i="2"/>
  <c r="BH54" i="2"/>
  <c r="BL54" i="2"/>
  <c r="BN54" i="2"/>
  <c r="BP54" i="2"/>
  <c r="BT54" i="2"/>
  <c r="BV54" i="2"/>
  <c r="BX54" i="2"/>
  <c r="CB54" i="2"/>
  <c r="CD54" i="2"/>
  <c r="CF54" i="2"/>
  <c r="CJ54" i="2"/>
  <c r="CL54" i="2"/>
  <c r="CN54" i="2"/>
  <c r="AF59" i="2"/>
  <c r="AH59" i="2"/>
  <c r="AJ59" i="2"/>
  <c r="AN59" i="2"/>
  <c r="AP59" i="2"/>
  <c r="AR59" i="2"/>
  <c r="AV59" i="2"/>
  <c r="AX59" i="2"/>
  <c r="AZ59" i="2"/>
  <c r="BD59" i="2"/>
  <c r="BF59" i="2"/>
  <c r="BH59" i="2"/>
  <c r="BL59" i="2"/>
  <c r="BN59" i="2"/>
  <c r="BP59" i="2"/>
  <c r="BT59" i="2"/>
  <c r="BV59" i="2"/>
  <c r="BX59" i="2"/>
  <c r="CB59" i="2"/>
  <c r="CD59" i="2"/>
  <c r="CF59" i="2"/>
  <c r="CJ59" i="2"/>
  <c r="CL59" i="2"/>
  <c r="CN59" i="2"/>
  <c r="AF65" i="2"/>
  <c r="AH65" i="2"/>
  <c r="AJ65" i="2"/>
  <c r="AN65" i="2"/>
  <c r="AP65" i="2"/>
  <c r="AR65" i="2"/>
  <c r="AV65" i="2"/>
  <c r="AX65" i="2"/>
  <c r="AZ65" i="2"/>
  <c r="BD65" i="2"/>
  <c r="BF65" i="2"/>
  <c r="BH65" i="2"/>
  <c r="BL65" i="2"/>
  <c r="BN65" i="2"/>
  <c r="BP65" i="2"/>
  <c r="BT65" i="2"/>
  <c r="BV65" i="2"/>
  <c r="BX65" i="2"/>
  <c r="CB65" i="2"/>
  <c r="CD65" i="2"/>
  <c r="CF65" i="2"/>
  <c r="CJ65" i="2"/>
  <c r="CL65" i="2"/>
  <c r="CN65" i="2"/>
  <c r="AF66" i="2"/>
  <c r="AH66" i="2"/>
  <c r="AJ66" i="2"/>
  <c r="AN66" i="2"/>
  <c r="AP66" i="2"/>
  <c r="AR66" i="2"/>
  <c r="AV66" i="2"/>
  <c r="AX66" i="2"/>
  <c r="AZ66" i="2"/>
  <c r="BD66" i="2"/>
  <c r="BF66" i="2"/>
  <c r="BH66" i="2"/>
  <c r="BL66" i="2"/>
  <c r="BN66" i="2"/>
  <c r="BP66" i="2"/>
  <c r="BT66" i="2"/>
  <c r="BV66" i="2"/>
  <c r="BX66" i="2"/>
  <c r="CB66" i="2"/>
  <c r="CD66" i="2"/>
  <c r="CF66" i="2"/>
  <c r="CJ66" i="2"/>
  <c r="CL66" i="2"/>
  <c r="CN66" i="2"/>
  <c r="BS69" i="2"/>
  <c r="BU69" i="2"/>
  <c r="BW69" i="2"/>
  <c r="CA69" i="2"/>
  <c r="CC69" i="2"/>
  <c r="CE69" i="2"/>
  <c r="CI69" i="2"/>
  <c r="CK69" i="2"/>
  <c r="CM69" i="2"/>
  <c r="BS77" i="2"/>
  <c r="BU77" i="2"/>
  <c r="BW77" i="2"/>
  <c r="CA77" i="2"/>
  <c r="CC77" i="2"/>
  <c r="CE77" i="2"/>
  <c r="CI77" i="2"/>
  <c r="CK77" i="2"/>
  <c r="CM77" i="2"/>
  <c r="AF87" i="2"/>
  <c r="AH87" i="2"/>
  <c r="AJ87" i="2"/>
  <c r="AN87" i="2"/>
  <c r="AP87" i="2"/>
  <c r="AR87" i="2"/>
  <c r="AV87" i="2"/>
  <c r="AX87" i="2"/>
  <c r="AZ87" i="2"/>
  <c r="BD87" i="2"/>
  <c r="BF87" i="2"/>
  <c r="BH87" i="2"/>
  <c r="BL87" i="2"/>
  <c r="BN87" i="2"/>
  <c r="BP87" i="2"/>
  <c r="BT87" i="2"/>
  <c r="BV87" i="2"/>
  <c r="BX87" i="2"/>
  <c r="CB87" i="2"/>
  <c r="CD87" i="2"/>
  <c r="CF87" i="2"/>
  <c r="CJ87" i="2"/>
  <c r="CL87" i="2"/>
  <c r="CN87" i="2"/>
  <c r="AF95" i="2"/>
  <c r="AH95" i="2"/>
  <c r="AJ95" i="2"/>
  <c r="AN95" i="2"/>
  <c r="AP95" i="2"/>
  <c r="AR95" i="2"/>
  <c r="AV95" i="2"/>
  <c r="AX95" i="2"/>
  <c r="AZ95" i="2"/>
  <c r="BD95" i="2"/>
  <c r="BF95" i="2"/>
  <c r="BH95" i="2"/>
  <c r="BL95" i="2"/>
  <c r="BN95" i="2"/>
  <c r="BP95" i="2"/>
  <c r="BT95" i="2"/>
  <c r="BV95" i="2"/>
  <c r="BX95" i="2"/>
  <c r="CB95" i="2"/>
  <c r="CD95" i="2"/>
  <c r="CF95" i="2"/>
  <c r="CJ95" i="2"/>
  <c r="CL95" i="2"/>
  <c r="CN95" i="2"/>
  <c r="AF96" i="2"/>
  <c r="AH96" i="2"/>
  <c r="AJ96" i="2"/>
  <c r="AN96" i="2"/>
  <c r="AP96" i="2"/>
  <c r="AR96" i="2"/>
  <c r="AV96" i="2"/>
  <c r="AX96" i="2"/>
  <c r="AZ96" i="2"/>
  <c r="BD96" i="2"/>
  <c r="BF96" i="2"/>
  <c r="BH96" i="2"/>
  <c r="BL96" i="2"/>
  <c r="BN96" i="2"/>
  <c r="BP96" i="2"/>
  <c r="BT96" i="2"/>
  <c r="BV96" i="2"/>
  <c r="BX96" i="2"/>
  <c r="CB96" i="2"/>
  <c r="CD96" i="2"/>
  <c r="CF96" i="2"/>
  <c r="CJ96" i="2"/>
  <c r="CL96" i="2"/>
  <c r="CN96" i="2"/>
  <c r="AF105" i="2"/>
  <c r="AH105" i="2"/>
  <c r="AJ105" i="2"/>
  <c r="AN105" i="2"/>
  <c r="AP105" i="2"/>
  <c r="AR105" i="2"/>
  <c r="AV105" i="2"/>
  <c r="AX105" i="2"/>
  <c r="AZ105" i="2"/>
  <c r="BD105" i="2"/>
  <c r="BF105" i="2"/>
  <c r="BH105" i="2"/>
  <c r="BL105" i="2"/>
  <c r="BN105" i="2"/>
  <c r="BP105" i="2"/>
  <c r="BT105" i="2"/>
  <c r="BV105" i="2"/>
  <c r="BX105" i="2"/>
  <c r="CB105" i="2"/>
  <c r="CD105" i="2"/>
  <c r="CF105" i="2"/>
  <c r="CJ105" i="2"/>
  <c r="CL105" i="2"/>
  <c r="CN105" i="2"/>
  <c r="AF108" i="2"/>
  <c r="AH108" i="2"/>
  <c r="AJ108" i="2"/>
  <c r="AN108" i="2"/>
  <c r="AP108" i="2"/>
  <c r="AR108" i="2"/>
  <c r="AV108" i="2"/>
  <c r="AX108" i="2"/>
  <c r="AZ108" i="2"/>
  <c r="BD108" i="2"/>
  <c r="BF108" i="2"/>
  <c r="BH108" i="2"/>
  <c r="BL108" i="2"/>
  <c r="BN108" i="2"/>
  <c r="BP108" i="2"/>
  <c r="BT108" i="2"/>
  <c r="BV108" i="2"/>
  <c r="BX108" i="2"/>
  <c r="CB108" i="2"/>
  <c r="CD108" i="2"/>
  <c r="CF108" i="2"/>
  <c r="CJ108" i="2"/>
  <c r="CL108" i="2"/>
  <c r="CN108" i="2"/>
  <c r="AF116" i="2"/>
  <c r="AH116" i="2"/>
  <c r="AJ116" i="2"/>
  <c r="AN116" i="2"/>
  <c r="AP116" i="2"/>
  <c r="AR116" i="2"/>
  <c r="AV116" i="2"/>
  <c r="AX116" i="2"/>
  <c r="AZ116" i="2"/>
  <c r="BD116" i="2"/>
  <c r="BF116" i="2"/>
  <c r="BH116" i="2"/>
  <c r="BL116" i="2"/>
  <c r="BN116" i="2"/>
  <c r="BP116" i="2"/>
  <c r="BT116" i="2"/>
  <c r="BV116" i="2"/>
  <c r="BX116" i="2"/>
  <c r="CB116" i="2"/>
  <c r="CD116" i="2"/>
  <c r="CF116" i="2"/>
  <c r="CJ116" i="2"/>
  <c r="CL116" i="2"/>
  <c r="CN116" i="2"/>
  <c r="AF123" i="2"/>
  <c r="AH123" i="2"/>
  <c r="AJ123" i="2"/>
  <c r="AN123" i="2"/>
  <c r="AP123" i="2"/>
  <c r="AR123" i="2"/>
  <c r="AV123" i="2"/>
  <c r="AX123" i="2"/>
  <c r="AZ123" i="2"/>
  <c r="BD123" i="2"/>
  <c r="BF123" i="2"/>
  <c r="BH123" i="2"/>
  <c r="BL123" i="2"/>
  <c r="BN123" i="2"/>
  <c r="BP123" i="2"/>
  <c r="BT123" i="2"/>
  <c r="BV123" i="2"/>
  <c r="BX123" i="2"/>
  <c r="CB123" i="2"/>
  <c r="CD123" i="2"/>
  <c r="CF123" i="2"/>
  <c r="CJ123" i="2"/>
  <c r="CL123" i="2"/>
  <c r="CN123" i="2"/>
  <c r="AF124" i="2"/>
  <c r="AH124" i="2"/>
  <c r="AJ124" i="2"/>
  <c r="AN124" i="2"/>
  <c r="AP124" i="2"/>
  <c r="AR124" i="2"/>
  <c r="AV124" i="2"/>
  <c r="AX124" i="2"/>
  <c r="AZ124" i="2"/>
  <c r="BD124" i="2"/>
  <c r="BF124" i="2"/>
  <c r="BH124" i="2"/>
  <c r="BL124" i="2"/>
  <c r="BN124" i="2"/>
  <c r="BP124" i="2"/>
  <c r="BT124" i="2"/>
  <c r="BV124" i="2"/>
  <c r="BX124" i="2"/>
  <c r="CB124" i="2"/>
  <c r="CD124" i="2"/>
  <c r="CF124" i="2"/>
  <c r="CJ124" i="2"/>
  <c r="CL124" i="2"/>
  <c r="CN124" i="2"/>
  <c r="AF133" i="2"/>
  <c r="AH133" i="2"/>
  <c r="AJ133" i="2"/>
  <c r="AN133" i="2"/>
  <c r="AP133" i="2"/>
  <c r="AR133" i="2"/>
  <c r="AV133" i="2"/>
  <c r="AX133" i="2"/>
  <c r="AZ133" i="2"/>
  <c r="BD133" i="2"/>
  <c r="BF133" i="2"/>
  <c r="BH133" i="2"/>
  <c r="BL133" i="2"/>
  <c r="BN133" i="2"/>
  <c r="BP133" i="2"/>
  <c r="BT133" i="2"/>
  <c r="BV133" i="2"/>
  <c r="BX133" i="2"/>
  <c r="CB133" i="2"/>
  <c r="CD133" i="2"/>
  <c r="CF133" i="2"/>
  <c r="CJ133" i="2"/>
  <c r="CL133" i="2"/>
  <c r="CN133" i="2"/>
  <c r="AF141" i="2"/>
  <c r="AH141" i="2"/>
  <c r="AJ141" i="2"/>
  <c r="AN141" i="2"/>
  <c r="AP141" i="2"/>
  <c r="AR141" i="2"/>
  <c r="AV141" i="2"/>
  <c r="AX141" i="2"/>
  <c r="AZ141" i="2"/>
  <c r="BD141" i="2"/>
  <c r="BF141" i="2"/>
  <c r="BH141" i="2"/>
  <c r="BL141" i="2"/>
  <c r="BN141" i="2"/>
  <c r="BP141" i="2"/>
  <c r="BT141" i="2"/>
  <c r="BV141" i="2"/>
  <c r="BX141" i="2"/>
  <c r="CB141" i="2"/>
  <c r="CD141" i="2"/>
  <c r="CF141" i="2"/>
  <c r="CJ141" i="2"/>
  <c r="CL141" i="2"/>
  <c r="CN141" i="2"/>
  <c r="AF146" i="2"/>
  <c r="AH146" i="2"/>
  <c r="AJ146" i="2"/>
  <c r="AN146" i="2"/>
  <c r="AP146" i="2"/>
  <c r="AR146" i="2"/>
  <c r="AV146" i="2"/>
  <c r="AX146" i="2"/>
  <c r="AZ146" i="2"/>
  <c r="BD146" i="2"/>
  <c r="BF146" i="2"/>
  <c r="BH146" i="2"/>
  <c r="BL146" i="2"/>
  <c r="BN146" i="2"/>
  <c r="BP146" i="2"/>
  <c r="BT146" i="2"/>
  <c r="BV146" i="2"/>
  <c r="BX146" i="2"/>
  <c r="CB146" i="2"/>
  <c r="CD146" i="2"/>
  <c r="CF146" i="2"/>
  <c r="CJ146" i="2"/>
  <c r="CL146" i="2"/>
  <c r="CN146" i="2"/>
  <c r="AF155" i="2"/>
  <c r="AH155" i="2"/>
  <c r="AJ155" i="2"/>
  <c r="AN155" i="2"/>
  <c r="AP155" i="2"/>
  <c r="AR155" i="2"/>
  <c r="AV155" i="2"/>
  <c r="AX155" i="2"/>
  <c r="AZ155" i="2"/>
  <c r="BD155" i="2"/>
  <c r="BF155" i="2"/>
  <c r="BH155" i="2"/>
  <c r="BL155" i="2"/>
  <c r="BN155" i="2"/>
  <c r="BP155" i="2"/>
  <c r="BT155" i="2"/>
  <c r="BV155" i="2"/>
  <c r="BX155" i="2"/>
  <c r="CB155" i="2"/>
  <c r="CD155" i="2"/>
  <c r="CF155" i="2"/>
  <c r="CJ155" i="2"/>
  <c r="CL155" i="2"/>
  <c r="CN155" i="2"/>
  <c r="AF156" i="2"/>
  <c r="AH156" i="2"/>
  <c r="AJ156" i="2"/>
  <c r="AN156" i="2"/>
  <c r="AP156" i="2"/>
  <c r="AR156" i="2"/>
  <c r="AV156" i="2"/>
  <c r="AX156" i="2"/>
  <c r="AZ156" i="2"/>
  <c r="BD156" i="2"/>
  <c r="BF156" i="2"/>
  <c r="BH156" i="2"/>
  <c r="BL156" i="2"/>
  <c r="BN156" i="2"/>
  <c r="BP156" i="2"/>
  <c r="BT156" i="2"/>
  <c r="BV156" i="2"/>
  <c r="BX156" i="2"/>
  <c r="CB156" i="2"/>
  <c r="CD156" i="2"/>
  <c r="CF156" i="2"/>
  <c r="CJ156" i="2"/>
  <c r="CL156" i="2"/>
  <c r="CN156" i="2"/>
  <c r="AF163" i="2"/>
  <c r="AH163" i="2"/>
  <c r="AJ163" i="2"/>
  <c r="AN163" i="2"/>
  <c r="AP163" i="2"/>
  <c r="AR163" i="2"/>
  <c r="AV163" i="2"/>
  <c r="AX163" i="2"/>
  <c r="AZ163" i="2"/>
  <c r="BD163" i="2"/>
  <c r="BF163" i="2"/>
  <c r="BH163" i="2"/>
  <c r="BL163" i="2"/>
  <c r="BN163" i="2"/>
  <c r="BP163" i="2"/>
  <c r="BT163" i="2"/>
  <c r="BV163" i="2"/>
  <c r="BX163" i="2"/>
  <c r="CB163" i="2"/>
  <c r="CD163" i="2"/>
  <c r="CF163" i="2"/>
  <c r="CJ163" i="2"/>
  <c r="CL163" i="2"/>
  <c r="CN163" i="2"/>
  <c r="AF170" i="2"/>
  <c r="AH170" i="2"/>
  <c r="AJ170" i="2"/>
  <c r="AN170" i="2"/>
  <c r="AP170" i="2"/>
  <c r="AR170" i="2"/>
  <c r="AV170" i="2"/>
  <c r="AX170" i="2"/>
  <c r="AZ170" i="2"/>
  <c r="BD170" i="2"/>
  <c r="BF170" i="2"/>
  <c r="BH170" i="2"/>
  <c r="BL170" i="2"/>
  <c r="BN170" i="2"/>
  <c r="BP170" i="2"/>
  <c r="BT170" i="2"/>
  <c r="BV170" i="2"/>
  <c r="BX170" i="2"/>
  <c r="CB170" i="2"/>
  <c r="CD170" i="2"/>
  <c r="CF170" i="2"/>
  <c r="CJ170" i="2"/>
  <c r="CL170" i="2"/>
  <c r="CN170" i="2"/>
  <c r="AF175" i="2"/>
  <c r="AH175" i="2"/>
  <c r="AJ175" i="2"/>
  <c r="AN175" i="2"/>
  <c r="AP175" i="2"/>
  <c r="AR175" i="2"/>
  <c r="AV175" i="2"/>
  <c r="AX175" i="2"/>
  <c r="AZ175" i="2"/>
  <c r="BD175" i="2"/>
  <c r="BF175" i="2"/>
  <c r="BH175" i="2"/>
  <c r="BL175" i="2"/>
  <c r="BN175" i="2"/>
  <c r="BP175" i="2"/>
  <c r="BT175" i="2"/>
  <c r="BV175" i="2"/>
  <c r="BX175" i="2"/>
  <c r="CB175" i="2"/>
  <c r="CD175" i="2"/>
  <c r="CF175" i="2"/>
  <c r="CJ175" i="2"/>
  <c r="CL175" i="2"/>
  <c r="CN175" i="2"/>
  <c r="AF176" i="2"/>
  <c r="AH176" i="2"/>
  <c r="AJ176" i="2"/>
  <c r="AN176" i="2"/>
  <c r="AP176" i="2"/>
  <c r="AR176" i="2"/>
  <c r="AV176" i="2"/>
  <c r="AX176" i="2"/>
  <c r="AZ176" i="2"/>
  <c r="BD176" i="2"/>
  <c r="BF176" i="2"/>
  <c r="BH176" i="2"/>
  <c r="BL176" i="2"/>
  <c r="BN176" i="2"/>
  <c r="BP176" i="2"/>
  <c r="BT176" i="2"/>
  <c r="BV176" i="2"/>
  <c r="BX176" i="2"/>
  <c r="CB176" i="2"/>
  <c r="CD176" i="2"/>
  <c r="CF176" i="2"/>
  <c r="CJ176" i="2"/>
  <c r="CL176" i="2"/>
  <c r="CN176" i="2"/>
  <c r="AF193" i="2"/>
  <c r="AH193" i="2"/>
  <c r="AJ193" i="2"/>
  <c r="AN193" i="2"/>
  <c r="AP193" i="2"/>
  <c r="AR193" i="2"/>
  <c r="AV193" i="2"/>
  <c r="AX193" i="2"/>
  <c r="AZ193" i="2"/>
  <c r="BD193" i="2"/>
  <c r="BF193" i="2"/>
  <c r="BH193" i="2"/>
  <c r="BL193" i="2"/>
  <c r="BN193" i="2"/>
  <c r="BP193" i="2"/>
  <c r="BT193" i="2"/>
  <c r="BV193" i="2"/>
  <c r="BX193" i="2"/>
  <c r="CB193" i="2"/>
  <c r="CD193" i="2"/>
  <c r="CF193" i="2"/>
  <c r="CJ193" i="2"/>
  <c r="CL193" i="2"/>
  <c r="CN193" i="2"/>
  <c r="AF201" i="2"/>
  <c r="AH201" i="2"/>
  <c r="AJ201" i="2"/>
  <c r="AN201" i="2"/>
  <c r="AP201" i="2"/>
  <c r="AR201" i="2"/>
  <c r="AV201" i="2"/>
  <c r="AX201" i="2"/>
  <c r="AZ201" i="2"/>
  <c r="BD201" i="2"/>
  <c r="BF201" i="2"/>
  <c r="BH201" i="2"/>
  <c r="BL201" i="2"/>
  <c r="BN201" i="2"/>
  <c r="BP201" i="2"/>
  <c r="BT201" i="2"/>
  <c r="BV201" i="2"/>
  <c r="BX201" i="2"/>
  <c r="CB201" i="2"/>
  <c r="CD201" i="2"/>
  <c r="CF201" i="2"/>
  <c r="CJ201" i="2"/>
  <c r="CL201" i="2"/>
  <c r="CN201" i="2"/>
  <c r="AF202" i="2"/>
  <c r="AH202" i="2"/>
  <c r="AJ202" i="2"/>
  <c r="AN202" i="2"/>
  <c r="AP202" i="2"/>
  <c r="AR202" i="2"/>
  <c r="AV202" i="2"/>
  <c r="AX202" i="2"/>
  <c r="AZ202" i="2"/>
  <c r="BD202" i="2"/>
  <c r="BF202" i="2"/>
  <c r="BH202" i="2"/>
  <c r="BL202" i="2"/>
  <c r="BN202" i="2"/>
  <c r="BP202" i="2"/>
  <c r="BT202" i="2"/>
  <c r="BV202" i="2"/>
  <c r="BX202" i="2"/>
  <c r="CB202" i="2"/>
  <c r="CD202" i="2"/>
  <c r="CF202" i="2"/>
  <c r="CJ202" i="2"/>
  <c r="CL202" i="2"/>
  <c r="CN202" i="2"/>
  <c r="AF206" i="2"/>
  <c r="AH206" i="2"/>
  <c r="AJ206" i="2"/>
  <c r="AN206" i="2"/>
  <c r="AP206" i="2"/>
  <c r="AR206" i="2"/>
  <c r="AV206" i="2"/>
  <c r="AX206" i="2"/>
  <c r="AZ206" i="2"/>
  <c r="BD206" i="2"/>
  <c r="BF206" i="2"/>
  <c r="BH206" i="2"/>
  <c r="BL206" i="2"/>
  <c r="BN206" i="2"/>
  <c r="BP206" i="2"/>
  <c r="BT206" i="2"/>
  <c r="BV206" i="2"/>
  <c r="BX206" i="2"/>
  <c r="CB206" i="2"/>
  <c r="CD206" i="2"/>
  <c r="CF206" i="2"/>
  <c r="CJ206" i="2"/>
  <c r="CL206" i="2"/>
  <c r="CN206" i="2"/>
  <c r="AF215" i="2"/>
  <c r="AH215" i="2"/>
  <c r="AJ215" i="2"/>
  <c r="AN215" i="2"/>
  <c r="AP215" i="2"/>
  <c r="AR215" i="2"/>
  <c r="AV215" i="2"/>
  <c r="AX215" i="2"/>
  <c r="AZ215" i="2"/>
  <c r="BD215" i="2"/>
  <c r="BF215" i="2"/>
  <c r="BH215" i="2"/>
  <c r="BL215" i="2"/>
  <c r="BN215" i="2"/>
  <c r="BP215" i="2"/>
  <c r="BT215" i="2"/>
  <c r="BV215" i="2"/>
  <c r="BX215" i="2"/>
  <c r="CB215" i="2"/>
  <c r="CD215" i="2"/>
  <c r="CF215" i="2"/>
  <c r="CJ215" i="2"/>
  <c r="CL215" i="2"/>
  <c r="CN215" i="2"/>
  <c r="AF216" i="2"/>
  <c r="AH216" i="2"/>
  <c r="AJ216" i="2"/>
  <c r="AN216" i="2"/>
  <c r="AP216" i="2"/>
  <c r="AR216" i="2"/>
  <c r="AV216" i="2"/>
  <c r="AX216" i="2"/>
  <c r="AZ216" i="2"/>
  <c r="BD216" i="2"/>
  <c r="BF216" i="2"/>
  <c r="BH216" i="2"/>
  <c r="BL216" i="2"/>
  <c r="BN216" i="2"/>
  <c r="BP216" i="2"/>
  <c r="BT216" i="2"/>
  <c r="BV216" i="2"/>
  <c r="BX216" i="2"/>
  <c r="CB216" i="2"/>
  <c r="CD216" i="2"/>
  <c r="CF216" i="2"/>
  <c r="CJ216" i="2"/>
  <c r="CL216" i="2"/>
  <c r="CN216" i="2"/>
  <c r="AF223" i="2"/>
  <c r="AH223" i="2"/>
  <c r="AJ223" i="2"/>
  <c r="AN223" i="2"/>
  <c r="AP223" i="2"/>
  <c r="AR223" i="2"/>
  <c r="AV223" i="2"/>
  <c r="AX223" i="2"/>
  <c r="AZ223" i="2"/>
  <c r="BD223" i="2"/>
  <c r="BF223" i="2"/>
  <c r="BH223" i="2"/>
  <c r="BL223" i="2"/>
  <c r="BN223" i="2"/>
  <c r="BP223" i="2"/>
  <c r="BT223" i="2"/>
  <c r="BV223" i="2"/>
  <c r="BX223" i="2"/>
  <c r="CB223" i="2"/>
  <c r="CD223" i="2"/>
  <c r="CF223" i="2"/>
  <c r="CJ223" i="2"/>
  <c r="CL223" i="2"/>
  <c r="CN223" i="2"/>
  <c r="AF224" i="2"/>
  <c r="AH224" i="2"/>
  <c r="AJ224" i="2"/>
  <c r="AN224" i="2"/>
  <c r="AP224" i="2"/>
  <c r="AR224" i="2"/>
  <c r="AV224" i="2"/>
  <c r="AX224" i="2"/>
  <c r="AZ224" i="2"/>
  <c r="BD224" i="2"/>
  <c r="BF224" i="2"/>
  <c r="BH224" i="2"/>
  <c r="BL224" i="2"/>
  <c r="BN224" i="2"/>
  <c r="BP224" i="2"/>
  <c r="BT224" i="2"/>
  <c r="BV224" i="2"/>
  <c r="BX224" i="2"/>
  <c r="CB224" i="2"/>
  <c r="CD224" i="2"/>
  <c r="CF224" i="2"/>
  <c r="CJ224" i="2"/>
  <c r="CL224" i="2"/>
  <c r="CN224" i="2"/>
  <c r="AF232" i="2"/>
  <c r="AH232" i="2"/>
  <c r="AJ232" i="2"/>
  <c r="AN232" i="2"/>
  <c r="AP232" i="2"/>
  <c r="AR232" i="2"/>
  <c r="AV232" i="2"/>
  <c r="AX232" i="2"/>
  <c r="AZ232" i="2"/>
  <c r="BD232" i="2"/>
  <c r="BF232" i="2"/>
  <c r="BH232" i="2"/>
  <c r="BL232" i="2"/>
  <c r="BN232" i="2"/>
  <c r="BP232" i="2"/>
  <c r="BT232" i="2"/>
  <c r="BV232" i="2"/>
  <c r="BX232" i="2"/>
  <c r="CB232" i="2"/>
  <c r="CD232" i="2"/>
  <c r="CF232" i="2"/>
  <c r="CJ232" i="2"/>
  <c r="CL232" i="2"/>
  <c r="CN232" i="2"/>
  <c r="AF245" i="2"/>
  <c r="AH245" i="2"/>
  <c r="AJ245" i="2"/>
  <c r="AN245" i="2"/>
  <c r="AP245" i="2"/>
  <c r="AR245" i="2"/>
  <c r="AV245" i="2"/>
  <c r="AX245" i="2"/>
  <c r="AZ245" i="2"/>
  <c r="BD245" i="2"/>
  <c r="BF245" i="2"/>
  <c r="BH245" i="2"/>
  <c r="BL245" i="2"/>
  <c r="BN245" i="2"/>
  <c r="BP245" i="2"/>
  <c r="BT245" i="2"/>
  <c r="BV245" i="2"/>
  <c r="BX245" i="2"/>
  <c r="CB245" i="2"/>
  <c r="CD245" i="2"/>
  <c r="CF245" i="2"/>
  <c r="CJ245" i="2"/>
  <c r="CL245" i="2"/>
  <c r="CN245" i="2"/>
  <c r="AF248" i="2"/>
  <c r="AH248" i="2"/>
  <c r="AJ248" i="2"/>
  <c r="AN248" i="2"/>
  <c r="AP248" i="2"/>
  <c r="AR248" i="2"/>
  <c r="AV248" i="2"/>
  <c r="AX248" i="2"/>
  <c r="AZ248" i="2"/>
  <c r="BD248" i="2"/>
  <c r="BF248" i="2"/>
  <c r="BH248" i="2"/>
  <c r="BL248" i="2"/>
  <c r="BN248" i="2"/>
  <c r="BP248" i="2"/>
  <c r="BT248" i="2"/>
  <c r="BV248" i="2"/>
  <c r="BX248" i="2"/>
  <c r="CB248" i="2"/>
  <c r="CD248" i="2"/>
  <c r="CF248" i="2"/>
  <c r="CJ248" i="2"/>
  <c r="CL248" i="2"/>
  <c r="CN248" i="2"/>
  <c r="AF249" i="2"/>
  <c r="AH249" i="2"/>
  <c r="AJ249" i="2"/>
  <c r="AN249" i="2"/>
  <c r="AP249" i="2"/>
  <c r="AR249" i="2"/>
  <c r="AV249" i="2"/>
  <c r="AX249" i="2"/>
  <c r="AZ249" i="2"/>
  <c r="BD249" i="2"/>
  <c r="BF249" i="2"/>
  <c r="BH249" i="2"/>
  <c r="BL249" i="2"/>
  <c r="BN249" i="2"/>
  <c r="BP249" i="2"/>
  <c r="BT249" i="2"/>
  <c r="BV249" i="2"/>
  <c r="BX249" i="2"/>
  <c r="CB249" i="2"/>
  <c r="CD249" i="2"/>
  <c r="CF249" i="2"/>
  <c r="CJ249" i="2"/>
  <c r="CL249" i="2"/>
  <c r="CN249" i="2"/>
  <c r="AF262" i="2"/>
  <c r="AH262" i="2"/>
  <c r="AJ262" i="2"/>
  <c r="AN262" i="2"/>
  <c r="AP262" i="2"/>
  <c r="AR262" i="2"/>
  <c r="AV262" i="2"/>
  <c r="AX262" i="2"/>
  <c r="AZ262" i="2"/>
  <c r="BD262" i="2"/>
  <c r="BF262" i="2"/>
  <c r="BH262" i="2"/>
  <c r="BL262" i="2"/>
  <c r="BN262" i="2"/>
  <c r="BP262" i="2"/>
  <c r="BT262" i="2"/>
  <c r="BV262" i="2"/>
  <c r="BX262" i="2"/>
  <c r="CB262" i="2"/>
  <c r="CD262" i="2"/>
  <c r="CF262" i="2"/>
  <c r="CJ262" i="2"/>
  <c r="CL262" i="2"/>
  <c r="CN262" i="2"/>
  <c r="AF275" i="2"/>
  <c r="AH275" i="2"/>
  <c r="AJ275" i="2"/>
  <c r="AN275" i="2"/>
  <c r="AP275" i="2"/>
  <c r="AR275" i="2"/>
  <c r="AV275" i="2"/>
  <c r="AX275" i="2"/>
  <c r="AZ275" i="2"/>
  <c r="BD275" i="2"/>
  <c r="BF275" i="2"/>
  <c r="BH275" i="2"/>
  <c r="BL275" i="2"/>
  <c r="BN275" i="2"/>
  <c r="BP275" i="2"/>
  <c r="BT275" i="2"/>
  <c r="BV275" i="2"/>
  <c r="BX275" i="2"/>
  <c r="CB275" i="2"/>
  <c r="CD275" i="2"/>
  <c r="CF275" i="2"/>
  <c r="CJ275" i="2"/>
  <c r="CL275" i="2"/>
  <c r="CN275" i="2"/>
  <c r="AF276" i="2"/>
  <c r="AH276" i="2"/>
  <c r="AJ276" i="2"/>
  <c r="AN276" i="2"/>
  <c r="AP276" i="2"/>
  <c r="AR276" i="2"/>
  <c r="AV276" i="2"/>
  <c r="AX276" i="2"/>
  <c r="AZ276" i="2"/>
  <c r="BD276" i="2"/>
  <c r="BF276" i="2"/>
  <c r="BH276" i="2"/>
  <c r="BL276" i="2"/>
  <c r="BN276" i="2"/>
  <c r="BP276" i="2"/>
  <c r="BT276" i="2"/>
  <c r="BV276" i="2"/>
  <c r="BX276" i="2"/>
  <c r="CB276" i="2"/>
  <c r="CD276" i="2"/>
  <c r="CF276" i="2"/>
  <c r="CJ276" i="2"/>
  <c r="CL276" i="2"/>
  <c r="CN276" i="2"/>
  <c r="AF289" i="2"/>
  <c r="AH289" i="2"/>
  <c r="AJ289" i="2"/>
  <c r="AN289" i="2"/>
  <c r="AP289" i="2"/>
  <c r="AR289" i="2"/>
  <c r="AV289" i="2"/>
  <c r="AX289" i="2"/>
  <c r="AZ289" i="2"/>
  <c r="BD289" i="2"/>
  <c r="BF289" i="2"/>
  <c r="BH289" i="2"/>
  <c r="BL289" i="2"/>
  <c r="BN289" i="2"/>
  <c r="BP289" i="2"/>
  <c r="BT289" i="2"/>
  <c r="BV289" i="2"/>
  <c r="BX289" i="2"/>
  <c r="CB289" i="2"/>
  <c r="CD289" i="2"/>
  <c r="CF289" i="2"/>
  <c r="CJ289" i="2"/>
  <c r="CL289" i="2"/>
  <c r="CN289" i="2"/>
  <c r="AF302" i="2"/>
  <c r="AH302" i="2"/>
  <c r="AJ302" i="2"/>
  <c r="AN302" i="2"/>
  <c r="AP302" i="2"/>
  <c r="AR302" i="2"/>
  <c r="AV302" i="2"/>
  <c r="AX302" i="2"/>
  <c r="AZ302" i="2"/>
  <c r="BD302" i="2"/>
  <c r="BF302" i="2"/>
  <c r="BH302" i="2"/>
  <c r="BL302" i="2"/>
  <c r="BN302" i="2"/>
  <c r="BP302" i="2"/>
  <c r="BT302" i="2"/>
  <c r="BV302" i="2"/>
  <c r="BX302" i="2"/>
  <c r="CB302" i="2"/>
  <c r="CD302" i="2"/>
  <c r="CF302" i="2"/>
  <c r="CJ302" i="2"/>
  <c r="CL302" i="2"/>
  <c r="CN302" i="2"/>
  <c r="AF315" i="2"/>
  <c r="AH315" i="2"/>
  <c r="AJ315" i="2"/>
  <c r="AN315" i="2"/>
  <c r="AP315" i="2"/>
  <c r="AR315" i="2"/>
  <c r="AV315" i="2"/>
  <c r="AX315" i="2"/>
  <c r="AZ315" i="2"/>
  <c r="BD315" i="2"/>
  <c r="BF315" i="2"/>
  <c r="BH315" i="2"/>
  <c r="BL315" i="2"/>
  <c r="BN315" i="2"/>
  <c r="BP315" i="2"/>
  <c r="BT315" i="2"/>
  <c r="BV315" i="2"/>
  <c r="BX315" i="2"/>
  <c r="CB315" i="2"/>
  <c r="CD315" i="2"/>
  <c r="CF315" i="2"/>
  <c r="CJ315" i="2"/>
  <c r="CL315" i="2"/>
  <c r="CN315" i="2"/>
  <c r="AF316" i="2"/>
  <c r="AH316" i="2"/>
  <c r="AJ316" i="2"/>
  <c r="AN316" i="2"/>
  <c r="AP316" i="2"/>
  <c r="AR316" i="2"/>
  <c r="AV316" i="2"/>
  <c r="AX316" i="2"/>
  <c r="AZ316" i="2"/>
  <c r="BD316" i="2"/>
  <c r="BF316" i="2"/>
  <c r="BH316" i="2"/>
  <c r="BL316" i="2"/>
  <c r="BN316" i="2"/>
  <c r="BP316" i="2"/>
  <c r="BT316" i="2"/>
  <c r="BV316" i="2"/>
  <c r="BX316" i="2"/>
  <c r="CB316" i="2"/>
  <c r="CD316" i="2"/>
  <c r="CF316" i="2"/>
  <c r="CJ316" i="2"/>
  <c r="CL316" i="2"/>
  <c r="CN316" i="2"/>
  <c r="AF327" i="2"/>
  <c r="AH327" i="2"/>
  <c r="AJ327" i="2"/>
  <c r="AN327" i="2"/>
  <c r="AP327" i="2"/>
  <c r="AR327" i="2"/>
  <c r="AV327" i="2"/>
  <c r="AX327" i="2"/>
  <c r="AZ327" i="2"/>
  <c r="BD327" i="2"/>
  <c r="BF327" i="2"/>
  <c r="BH327" i="2"/>
  <c r="BL327" i="2"/>
  <c r="BN327" i="2"/>
  <c r="BP327" i="2"/>
  <c r="BT327" i="2"/>
  <c r="BV327" i="2"/>
  <c r="BX327" i="2"/>
  <c r="CB327" i="2"/>
  <c r="CD327" i="2"/>
  <c r="CF327" i="2"/>
  <c r="CJ327" i="2"/>
  <c r="CL327" i="2"/>
  <c r="CN327" i="2"/>
  <c r="AF331" i="2"/>
  <c r="AH331" i="2"/>
  <c r="AJ331" i="2"/>
  <c r="AN331" i="2"/>
  <c r="AP331" i="2"/>
  <c r="AR331" i="2"/>
  <c r="AV331" i="2"/>
  <c r="AX331" i="2"/>
  <c r="AZ331" i="2"/>
  <c r="BD331" i="2"/>
  <c r="BF331" i="2"/>
  <c r="BH331" i="2"/>
  <c r="BL331" i="2"/>
  <c r="BN331" i="2"/>
  <c r="BP331" i="2"/>
  <c r="BT331" i="2"/>
  <c r="BV331" i="2"/>
  <c r="BX331" i="2"/>
  <c r="CB331" i="2"/>
  <c r="CD331" i="2"/>
  <c r="CF331" i="2"/>
  <c r="CJ331" i="2"/>
  <c r="CL331" i="2"/>
  <c r="CN331" i="2"/>
  <c r="AF342" i="2"/>
  <c r="AH342" i="2"/>
  <c r="AJ342" i="2"/>
  <c r="AN342" i="2"/>
  <c r="AP342" i="2"/>
  <c r="AR342" i="2"/>
  <c r="AV342" i="2"/>
  <c r="AX342" i="2"/>
  <c r="AZ342" i="2"/>
  <c r="BD342" i="2"/>
  <c r="BF342" i="2"/>
  <c r="BH342" i="2"/>
  <c r="BL342" i="2"/>
  <c r="BN342" i="2"/>
  <c r="BP342" i="2"/>
  <c r="BT342" i="2"/>
  <c r="BV342" i="2"/>
  <c r="BX342" i="2"/>
  <c r="CB342" i="2"/>
  <c r="CD342" i="2"/>
  <c r="CF342" i="2"/>
  <c r="CJ342" i="2"/>
  <c r="CL342" i="2"/>
  <c r="CN342" i="2"/>
  <c r="AF343" i="2"/>
  <c r="AH343" i="2"/>
  <c r="AJ343" i="2"/>
  <c r="AN343" i="2"/>
  <c r="AP343" i="2"/>
  <c r="AR343" i="2"/>
  <c r="AV343" i="2"/>
  <c r="AX343" i="2"/>
  <c r="AZ343" i="2"/>
  <c r="BD343" i="2"/>
  <c r="BF343" i="2"/>
  <c r="BH343" i="2"/>
  <c r="BL343" i="2"/>
  <c r="BN343" i="2"/>
  <c r="BP343" i="2"/>
  <c r="BT343" i="2"/>
  <c r="BV343" i="2"/>
  <c r="BX343" i="2"/>
  <c r="CB343" i="2"/>
  <c r="CD343" i="2"/>
  <c r="CF343" i="2"/>
  <c r="CJ343" i="2"/>
  <c r="CL343" i="2"/>
  <c r="CN343" i="2"/>
  <c r="AF345" i="2"/>
  <c r="AH345" i="2"/>
  <c r="AJ345" i="2"/>
  <c r="AN345" i="2"/>
  <c r="AP345" i="2"/>
  <c r="AR345" i="2"/>
  <c r="AV345" i="2"/>
  <c r="AX345" i="2"/>
  <c r="AZ345" i="2"/>
  <c r="BD345" i="2"/>
  <c r="BF345" i="2"/>
  <c r="BH345" i="2"/>
  <c r="BL345" i="2"/>
  <c r="BN345" i="2"/>
  <c r="BP345" i="2"/>
  <c r="BT345" i="2"/>
  <c r="BV345" i="2"/>
  <c r="BX345" i="2"/>
  <c r="CB345" i="2"/>
  <c r="CD345" i="2"/>
  <c r="CF345" i="2"/>
  <c r="CJ345" i="2"/>
  <c r="CL345" i="2"/>
  <c r="CN345" i="2"/>
  <c r="AF356" i="2"/>
  <c r="AH356" i="2"/>
  <c r="AJ356" i="2"/>
  <c r="AN356" i="2"/>
  <c r="AP356" i="2"/>
  <c r="AR356" i="2"/>
  <c r="AV356" i="2"/>
  <c r="AX356" i="2"/>
  <c r="AZ356" i="2"/>
  <c r="BD356" i="2"/>
  <c r="BF356" i="2"/>
  <c r="BH356" i="2"/>
  <c r="BL356" i="2"/>
  <c r="BN356" i="2"/>
  <c r="BP356" i="2"/>
  <c r="BT356" i="2"/>
  <c r="BV356" i="2"/>
  <c r="BX356" i="2"/>
  <c r="CB356" i="2"/>
  <c r="CD356" i="2"/>
  <c r="CF356" i="2"/>
  <c r="CJ356" i="2"/>
  <c r="CL356" i="2"/>
  <c r="CN356" i="2"/>
  <c r="AF365" i="2"/>
  <c r="AH365" i="2"/>
  <c r="AJ365" i="2"/>
  <c r="AN365" i="2"/>
  <c r="AP365" i="2"/>
  <c r="AR365" i="2"/>
  <c r="AV365" i="2"/>
  <c r="AX365" i="2"/>
  <c r="AZ365" i="2"/>
  <c r="BD365" i="2"/>
  <c r="BF365" i="2"/>
  <c r="BH365" i="2"/>
  <c r="BL365" i="2"/>
  <c r="BN365" i="2"/>
  <c r="BP365" i="2"/>
  <c r="BT365" i="2"/>
  <c r="BV365" i="2"/>
  <c r="BX365" i="2"/>
  <c r="CB365" i="2"/>
  <c r="CD365" i="2"/>
  <c r="CF365" i="2"/>
  <c r="CJ365" i="2"/>
  <c r="CL365" i="2"/>
  <c r="CN365" i="2"/>
  <c r="AF371" i="2"/>
  <c r="AH371" i="2"/>
  <c r="AJ371" i="2"/>
  <c r="AN371" i="2"/>
  <c r="AP371" i="2"/>
  <c r="AR371" i="2"/>
  <c r="AV371" i="2"/>
  <c r="AX371" i="2"/>
  <c r="AZ371" i="2"/>
  <c r="BD371" i="2"/>
  <c r="BF371" i="2"/>
  <c r="BH371" i="2"/>
  <c r="BL371" i="2"/>
  <c r="BN371" i="2"/>
  <c r="BP371" i="2"/>
  <c r="BT371" i="2"/>
  <c r="BV371" i="2"/>
  <c r="BX371" i="2"/>
  <c r="CB371" i="2"/>
  <c r="CD371" i="2"/>
  <c r="CF371" i="2"/>
  <c r="CJ371" i="2"/>
  <c r="CL371" i="2"/>
  <c r="CN371" i="2"/>
  <c r="AF372" i="2"/>
  <c r="AH372" i="2"/>
  <c r="AJ372" i="2"/>
  <c r="AN372" i="2"/>
  <c r="AP372" i="2"/>
  <c r="AR372" i="2"/>
  <c r="AV372" i="2"/>
  <c r="AX372" i="2"/>
  <c r="AZ372" i="2"/>
  <c r="BD372" i="2"/>
  <c r="BF372" i="2"/>
  <c r="BH372" i="2"/>
  <c r="BL372" i="2"/>
  <c r="BN372" i="2"/>
  <c r="BP372" i="2"/>
  <c r="BT372" i="2"/>
  <c r="BV372" i="2"/>
  <c r="BX372" i="2"/>
  <c r="CB372" i="2"/>
  <c r="CD372" i="2"/>
  <c r="CF372" i="2"/>
  <c r="CJ372" i="2"/>
  <c r="CL372" i="2"/>
  <c r="CN372" i="2"/>
  <c r="AF377" i="2"/>
  <c r="AH377" i="2"/>
  <c r="AJ377" i="2"/>
  <c r="AN377" i="2"/>
  <c r="AP377" i="2"/>
  <c r="AR377" i="2"/>
  <c r="AV377" i="2"/>
  <c r="AX377" i="2"/>
  <c r="AZ377" i="2"/>
  <c r="BD377" i="2"/>
  <c r="BF377" i="2"/>
  <c r="BH377" i="2"/>
  <c r="BL377" i="2"/>
  <c r="BN377" i="2"/>
  <c r="BP377" i="2"/>
  <c r="BT377" i="2"/>
  <c r="BV377" i="2"/>
  <c r="BX377" i="2"/>
  <c r="CB377" i="2"/>
  <c r="CD377" i="2"/>
  <c r="CF377" i="2"/>
  <c r="CJ377" i="2"/>
  <c r="CL377" i="2"/>
  <c r="CN377" i="2"/>
  <c r="AF385" i="2"/>
  <c r="AH385" i="2"/>
  <c r="AJ385" i="2"/>
  <c r="AN385" i="2"/>
  <c r="AP385" i="2"/>
  <c r="AR385" i="2"/>
  <c r="AV385" i="2"/>
  <c r="AX385" i="2"/>
  <c r="AZ385" i="2"/>
  <c r="BD385" i="2"/>
  <c r="BF385" i="2"/>
  <c r="BH385" i="2"/>
  <c r="BL385" i="2"/>
  <c r="BN385" i="2"/>
  <c r="BP385" i="2"/>
  <c r="BT385" i="2"/>
  <c r="BV385" i="2"/>
  <c r="BX385" i="2"/>
  <c r="CB385" i="2"/>
  <c r="CD385" i="2"/>
  <c r="CF385" i="2"/>
  <c r="CJ385" i="2"/>
  <c r="CL385" i="2"/>
  <c r="CN385" i="2"/>
  <c r="AF391" i="2"/>
  <c r="AH391" i="2"/>
  <c r="AJ391" i="2"/>
  <c r="AN391" i="2"/>
  <c r="AP391" i="2"/>
  <c r="AR391" i="2"/>
  <c r="AV391" i="2"/>
  <c r="AX391" i="2"/>
  <c r="AZ391" i="2"/>
  <c r="BD391" i="2"/>
  <c r="BF391" i="2"/>
  <c r="BH391" i="2"/>
  <c r="BL391" i="2"/>
  <c r="BN391" i="2"/>
  <c r="BP391" i="2"/>
  <c r="BT391" i="2"/>
  <c r="BV391" i="2"/>
  <c r="BX391" i="2"/>
  <c r="CB391" i="2"/>
  <c r="CD391" i="2"/>
  <c r="CF391" i="2"/>
  <c r="CJ391" i="2"/>
  <c r="CL391" i="2"/>
  <c r="CN391" i="2"/>
  <c r="AF395" i="2"/>
  <c r="AH395" i="2"/>
  <c r="AJ395" i="2"/>
  <c r="AN395" i="2"/>
  <c r="AP395" i="2"/>
  <c r="AR395" i="2"/>
  <c r="AV395" i="2"/>
  <c r="AX395" i="2"/>
  <c r="AZ395" i="2"/>
  <c r="BD395" i="2"/>
  <c r="BF395" i="2"/>
  <c r="BH395" i="2"/>
  <c r="BL395" i="2"/>
  <c r="BN395" i="2"/>
  <c r="BP395" i="2"/>
  <c r="BT395" i="2"/>
  <c r="BV395" i="2"/>
  <c r="BX395" i="2"/>
  <c r="CB395" i="2"/>
  <c r="CD395" i="2"/>
  <c r="CF395" i="2"/>
  <c r="CJ395" i="2"/>
  <c r="CL395" i="2"/>
  <c r="CN395" i="2"/>
  <c r="AF396" i="2"/>
  <c r="AH396" i="2"/>
  <c r="AJ396" i="2"/>
  <c r="AN396" i="2"/>
  <c r="AP396" i="2"/>
  <c r="AR396" i="2"/>
  <c r="AV396" i="2"/>
  <c r="AX396" i="2"/>
  <c r="AZ396" i="2"/>
  <c r="BD396" i="2"/>
  <c r="BF396" i="2"/>
  <c r="BH396" i="2"/>
  <c r="BL396" i="2"/>
  <c r="BN396" i="2"/>
  <c r="BP396" i="2"/>
  <c r="BT396" i="2"/>
  <c r="BV396" i="2"/>
  <c r="BX396" i="2"/>
  <c r="CB396" i="2"/>
  <c r="CD396" i="2"/>
  <c r="CF396" i="2"/>
  <c r="CJ396" i="2"/>
  <c r="CL396" i="2"/>
  <c r="CN396" i="2"/>
  <c r="AF399" i="2"/>
  <c r="AH399" i="2"/>
  <c r="AJ399" i="2"/>
  <c r="AN399" i="2"/>
  <c r="AP399" i="2"/>
  <c r="AR399" i="2"/>
  <c r="AV399" i="2"/>
  <c r="AX399" i="2"/>
  <c r="AZ399" i="2"/>
  <c r="BD399" i="2"/>
  <c r="BF399" i="2"/>
  <c r="BH399" i="2"/>
  <c r="BL399" i="2"/>
  <c r="BN399" i="2"/>
  <c r="BP399" i="2"/>
  <c r="BT399" i="2"/>
  <c r="BV399" i="2"/>
  <c r="BX399" i="2"/>
  <c r="CB399" i="2"/>
  <c r="CD399" i="2"/>
  <c r="CF399" i="2"/>
  <c r="CJ399" i="2"/>
  <c r="CL399" i="2"/>
  <c r="CN399" i="2"/>
  <c r="AE407" i="2"/>
  <c r="AG407" i="2"/>
  <c r="AI407" i="2"/>
  <c r="AM407" i="2"/>
  <c r="AO407" i="2"/>
  <c r="AQ407" i="2"/>
  <c r="AU407" i="2"/>
  <c r="AW407" i="2"/>
  <c r="AY407" i="2"/>
  <c r="BC407" i="2"/>
  <c r="BE407" i="2"/>
  <c r="BG407" i="2"/>
  <c r="BK407" i="2"/>
  <c r="BM407" i="2"/>
  <c r="BO407" i="2"/>
  <c r="BS407" i="2"/>
  <c r="BU407" i="2"/>
  <c r="BW407" i="2"/>
  <c r="CA407" i="2"/>
  <c r="CC407" i="2"/>
  <c r="CE407" i="2"/>
  <c r="CI407" i="2"/>
  <c r="CK407" i="2"/>
  <c r="CM407" i="2"/>
  <c r="AF409" i="2"/>
  <c r="AH409" i="2"/>
  <c r="AJ409" i="2"/>
  <c r="AN409" i="2"/>
  <c r="AP409" i="2"/>
  <c r="AR409" i="2"/>
  <c r="AV409" i="2"/>
  <c r="AX409" i="2"/>
  <c r="AZ409" i="2"/>
  <c r="BD409" i="2"/>
  <c r="BF409" i="2"/>
  <c r="BH409" i="2"/>
  <c r="BL409" i="2"/>
  <c r="BN409" i="2"/>
  <c r="BP409" i="2"/>
  <c r="BT409" i="2"/>
  <c r="BV409" i="2"/>
  <c r="BX409" i="2"/>
  <c r="CB409" i="2"/>
  <c r="CD409" i="2"/>
  <c r="CF409" i="2"/>
  <c r="CJ409" i="2"/>
  <c r="CL409" i="2"/>
  <c r="CN409" i="2"/>
  <c r="AF410" i="2"/>
  <c r="AH410" i="2"/>
  <c r="AJ410" i="2"/>
  <c r="AN410" i="2"/>
  <c r="AP410" i="2"/>
  <c r="AR410" i="2"/>
  <c r="AV410" i="2"/>
  <c r="AX410" i="2"/>
  <c r="AZ410" i="2"/>
  <c r="BD410" i="2"/>
  <c r="BF410" i="2"/>
  <c r="BH410" i="2"/>
  <c r="BL410" i="2"/>
  <c r="BN410" i="2"/>
  <c r="BP410" i="2"/>
  <c r="BT410" i="2"/>
  <c r="BV410" i="2"/>
  <c r="BX410" i="2"/>
  <c r="CB410" i="2"/>
  <c r="CD410" i="2"/>
  <c r="CF410" i="2"/>
  <c r="CJ410" i="2"/>
  <c r="CL410" i="2"/>
  <c r="CN410" i="2"/>
  <c r="Z427" i="2"/>
  <c r="D366" i="5"/>
  <c r="Z423" i="2"/>
  <c r="D296" i="5"/>
  <c r="W317" i="2"/>
  <c r="D330" i="5"/>
  <c r="W320" i="2"/>
  <c r="D333" i="5"/>
  <c r="W332" i="2"/>
  <c r="D103" i="5"/>
  <c r="W339" i="2"/>
  <c r="D107" i="5"/>
  <c r="W321" i="2"/>
  <c r="D171" i="5"/>
  <c r="W338" i="2"/>
  <c r="D228" i="5"/>
  <c r="Z428" i="2"/>
  <c r="D367" i="5"/>
  <c r="W426" i="2"/>
  <c r="D365" i="5"/>
  <c r="W424" i="2"/>
  <c r="X424" i="2" s="1"/>
  <c r="BD424" i="2" s="1"/>
  <c r="D297" i="5"/>
  <c r="W422" i="2"/>
  <c r="D363" i="5"/>
  <c r="W421" i="2"/>
  <c r="D362" i="5"/>
  <c r="W319" i="2"/>
  <c r="D332" i="5"/>
  <c r="W328" i="2"/>
  <c r="D63" i="5"/>
  <c r="W330" i="2"/>
  <c r="D65" i="5"/>
  <c r="W333" i="2"/>
  <c r="D104" i="5"/>
  <c r="W340" i="2"/>
  <c r="D108" i="5"/>
  <c r="W324" i="2"/>
  <c r="D226" i="5"/>
  <c r="W337" i="2"/>
  <c r="D174" i="5"/>
  <c r="Z339" i="2"/>
  <c r="Z320" i="2"/>
  <c r="Z330" i="2"/>
  <c r="Z324" i="2"/>
  <c r="CD324" i="2" s="1"/>
  <c r="Z323" i="2"/>
  <c r="BV323" i="2" s="1"/>
  <c r="Z335" i="2"/>
  <c r="Z341" i="2"/>
  <c r="W323" i="2"/>
  <c r="X323" i="2" s="1"/>
  <c r="Z321" i="2"/>
  <c r="Z328" i="2"/>
  <c r="Z340" i="2"/>
  <c r="Z332" i="2"/>
  <c r="Z317" i="2"/>
  <c r="W423" i="2"/>
  <c r="Z424" i="2"/>
  <c r="BF424" i="2" s="1"/>
  <c r="Z422" i="2"/>
  <c r="AB422" i="2" s="1"/>
  <c r="Z421" i="2"/>
  <c r="X70" i="2"/>
  <c r="BT70" i="2" s="1"/>
  <c r="X187" i="2"/>
  <c r="BT187" i="2" s="1"/>
  <c r="X307" i="2"/>
  <c r="X311" i="2"/>
  <c r="BT311" i="2" s="1"/>
  <c r="AB120" i="2"/>
  <c r="X260" i="2"/>
  <c r="BT260" i="2" s="1"/>
  <c r="AB101" i="2"/>
  <c r="BV258" i="2"/>
  <c r="AB195" i="2"/>
  <c r="BX195" i="2" s="1"/>
  <c r="X350" i="2"/>
  <c r="BT350" i="2" s="1"/>
  <c r="X243" i="2"/>
  <c r="BT243" i="2" s="1"/>
  <c r="X308" i="2"/>
  <c r="CB308" i="2" s="1"/>
  <c r="BV198" i="2"/>
  <c r="CD231" i="2"/>
  <c r="X278" i="2"/>
  <c r="CD186" i="2"/>
  <c r="CD190" i="2"/>
  <c r="CD129" i="2"/>
  <c r="CD257" i="2"/>
  <c r="CD284" i="2"/>
  <c r="BV337" i="2"/>
  <c r="CD74" i="2"/>
  <c r="CD85" i="2"/>
  <c r="AB244" i="2"/>
  <c r="CF244" i="2" s="1"/>
  <c r="AB23" i="2"/>
  <c r="AB168" i="2"/>
  <c r="CL171" i="2"/>
  <c r="X86" i="2"/>
  <c r="CJ86" i="2" s="1"/>
  <c r="AB78" i="2"/>
  <c r="AB179" i="2"/>
  <c r="CN179" i="2" s="1"/>
  <c r="AB386" i="2"/>
  <c r="AB359" i="2"/>
  <c r="CL192" i="2"/>
  <c r="BV83" i="2"/>
  <c r="CL233" i="2"/>
  <c r="AB102" i="2"/>
  <c r="AB58" i="2"/>
  <c r="CL242" i="2"/>
  <c r="AB366" i="2"/>
  <c r="CL226" i="2"/>
  <c r="AB44" i="2"/>
  <c r="AB46" i="2"/>
  <c r="X422" i="2"/>
  <c r="X426" i="2"/>
  <c r="BV140" i="2"/>
  <c r="G381" i="2"/>
  <c r="F381" i="2"/>
  <c r="AP381" i="2"/>
  <c r="F222" i="2"/>
  <c r="G222" i="2"/>
  <c r="BH222" i="2" s="1"/>
  <c r="G122" i="2"/>
  <c r="AX122" i="2" s="1"/>
  <c r="F122" i="2"/>
  <c r="AZ222" i="2"/>
  <c r="AX222" i="2"/>
  <c r="AH222" i="2"/>
  <c r="AZ122" i="2"/>
  <c r="AV122" i="2"/>
  <c r="EG94" i="2"/>
  <c r="Q94" i="2"/>
  <c r="G94" i="2"/>
  <c r="BL94" i="2" s="1"/>
  <c r="Q408" i="2"/>
  <c r="G408" i="2"/>
  <c r="DR407" i="2"/>
  <c r="Q407" i="2"/>
  <c r="K407" i="2"/>
  <c r="Q418" i="2"/>
  <c r="G418" i="2"/>
  <c r="G428" i="2"/>
  <c r="AZ428" i="2" s="1"/>
  <c r="G427" i="2"/>
  <c r="AV427" i="2" s="1"/>
  <c r="Q426" i="2"/>
  <c r="G426" i="2"/>
  <c r="Q425" i="2"/>
  <c r="G425" i="2"/>
  <c r="BH425" i="2" s="1"/>
  <c r="Q422" i="2"/>
  <c r="G422" i="2"/>
  <c r="Q421" i="2"/>
  <c r="G421" i="2"/>
  <c r="AH421" i="2" s="1"/>
  <c r="Q420" i="2"/>
  <c r="K420" i="2"/>
  <c r="Q115" i="2"/>
  <c r="K115" i="2"/>
  <c r="G115" i="2"/>
  <c r="F115" i="2"/>
  <c r="EG86" i="2"/>
  <c r="Q86" i="2"/>
  <c r="G86" i="2"/>
  <c r="EG85" i="2"/>
  <c r="Q85" i="2"/>
  <c r="G85" i="2"/>
  <c r="EG84" i="2"/>
  <c r="Q84" i="2"/>
  <c r="G84" i="2"/>
  <c r="EG83" i="2"/>
  <c r="Q83" i="2"/>
  <c r="G83" i="2"/>
  <c r="EG82" i="2"/>
  <c r="Q82" i="2"/>
  <c r="G82" i="2"/>
  <c r="EG81" i="2"/>
  <c r="Q81" i="2"/>
  <c r="G81" i="2"/>
  <c r="EG80" i="2"/>
  <c r="Q80" i="2"/>
  <c r="G80" i="2"/>
  <c r="AR80" i="2" s="1"/>
  <c r="EG79" i="2"/>
  <c r="Q79" i="2"/>
  <c r="G79" i="2"/>
  <c r="EG78" i="2"/>
  <c r="Q78" i="2"/>
  <c r="G78" i="2"/>
  <c r="EG77" i="2"/>
  <c r="Q77" i="2"/>
  <c r="EG76" i="2"/>
  <c r="Q76" i="2"/>
  <c r="G76" i="2"/>
  <c r="EG75" i="2"/>
  <c r="Q75" i="2"/>
  <c r="G75" i="2"/>
  <c r="EG74" i="2"/>
  <c r="Q74" i="2"/>
  <c r="G74" i="2"/>
  <c r="EG73" i="2"/>
  <c r="Q73" i="2"/>
  <c r="G73" i="2"/>
  <c r="EG72" i="2"/>
  <c r="Q72" i="2"/>
  <c r="G72" i="2"/>
  <c r="EG71" i="2"/>
  <c r="Q71" i="2"/>
  <c r="G71" i="2"/>
  <c r="EG70" i="2"/>
  <c r="Q70" i="2"/>
  <c r="G70" i="2"/>
  <c r="EG69" i="2"/>
  <c r="P69" i="2"/>
  <c r="K69" i="2"/>
  <c r="Q64" i="2"/>
  <c r="G64" i="2"/>
  <c r="F65" i="2"/>
  <c r="Q65" i="2"/>
  <c r="G58" i="2"/>
  <c r="AZ58" i="2" s="1"/>
  <c r="DR36" i="2"/>
  <c r="G36" i="2"/>
  <c r="G31" i="2"/>
  <c r="AV31" i="2" s="1"/>
  <c r="G17" i="2"/>
  <c r="AR17" i="2" s="1"/>
  <c r="Q409" i="2"/>
  <c r="F409" i="2"/>
  <c r="Q215" i="2"/>
  <c r="F215" i="2"/>
  <c r="C407" i="2"/>
  <c r="Q60" i="2"/>
  <c r="K60" i="2"/>
  <c r="G60" i="2"/>
  <c r="AX60" i="2" s="1"/>
  <c r="F60" i="2"/>
  <c r="K419" i="2"/>
  <c r="Q417" i="2"/>
  <c r="K417" i="2"/>
  <c r="G417" i="2"/>
  <c r="F417" i="2"/>
  <c r="Q8" i="2"/>
  <c r="K8" i="2"/>
  <c r="G8" i="2"/>
  <c r="F8" i="2"/>
  <c r="B4" i="3"/>
  <c r="C4" i="3"/>
  <c r="D4" i="3"/>
  <c r="F4" i="3"/>
  <c r="B5" i="3"/>
  <c r="C5" i="3"/>
  <c r="D5" i="3"/>
  <c r="F5" i="3"/>
  <c r="B6" i="3"/>
  <c r="C6" i="3"/>
  <c r="D6" i="3"/>
  <c r="F6" i="3"/>
  <c r="B7" i="3"/>
  <c r="C7" i="3"/>
  <c r="D7" i="3"/>
  <c r="F7" i="3"/>
  <c r="B8" i="3"/>
  <c r="C8" i="3"/>
  <c r="D8" i="3"/>
  <c r="F8" i="3"/>
  <c r="B9" i="3"/>
  <c r="C9" i="3"/>
  <c r="D9" i="3"/>
  <c r="F9" i="3"/>
  <c r="B10" i="3"/>
  <c r="C10" i="3"/>
  <c r="D10" i="3"/>
  <c r="F10" i="3"/>
  <c r="B11" i="3"/>
  <c r="C11" i="3"/>
  <c r="D11" i="3"/>
  <c r="F11" i="3"/>
  <c r="B12" i="3"/>
  <c r="C12" i="3"/>
  <c r="D12" i="3"/>
  <c r="F12" i="3"/>
  <c r="B13" i="3"/>
  <c r="C13" i="3"/>
  <c r="D13" i="3"/>
  <c r="F13" i="3"/>
  <c r="B14" i="3"/>
  <c r="C14" i="3"/>
  <c r="D14" i="3"/>
  <c r="F14" i="3"/>
  <c r="B15" i="3"/>
  <c r="C15" i="3"/>
  <c r="D15" i="3"/>
  <c r="F15" i="3"/>
  <c r="B16" i="3"/>
  <c r="C16" i="3"/>
  <c r="D16" i="3"/>
  <c r="F16" i="3"/>
  <c r="B17" i="3"/>
  <c r="C17" i="3"/>
  <c r="D17" i="3"/>
  <c r="F17" i="3"/>
  <c r="B18" i="3"/>
  <c r="C18" i="3"/>
  <c r="D18" i="3"/>
  <c r="F18" i="3"/>
  <c r="B19" i="3"/>
  <c r="C19" i="3"/>
  <c r="D19" i="3"/>
  <c r="F19" i="3"/>
  <c r="B20" i="3"/>
  <c r="C20" i="3"/>
  <c r="D20" i="3"/>
  <c r="F20" i="3"/>
  <c r="B21" i="3"/>
  <c r="C21" i="3"/>
  <c r="D21" i="3"/>
  <c r="F21" i="3"/>
  <c r="B22" i="3"/>
  <c r="C22" i="3"/>
  <c r="D22" i="3"/>
  <c r="F22" i="3"/>
  <c r="B23" i="3"/>
  <c r="C23" i="3"/>
  <c r="D23" i="3"/>
  <c r="F23" i="3"/>
  <c r="B24" i="3"/>
  <c r="C24" i="3"/>
  <c r="D24" i="3"/>
  <c r="F24" i="3"/>
  <c r="B25" i="3"/>
  <c r="C25" i="3"/>
  <c r="D25" i="3"/>
  <c r="F25" i="3"/>
  <c r="B26" i="3"/>
  <c r="C26" i="3"/>
  <c r="D26" i="3"/>
  <c r="F26" i="3"/>
  <c r="B27" i="3"/>
  <c r="C27" i="3"/>
  <c r="D27" i="3"/>
  <c r="F27" i="3"/>
  <c r="B28" i="3"/>
  <c r="C28" i="3"/>
  <c r="D28" i="3"/>
  <c r="F28" i="3"/>
  <c r="B29" i="3"/>
  <c r="C29" i="3"/>
  <c r="D29" i="3"/>
  <c r="F29" i="3"/>
  <c r="B30" i="3"/>
  <c r="C30" i="3"/>
  <c r="D30" i="3"/>
  <c r="F30" i="3"/>
  <c r="B31" i="3"/>
  <c r="C31" i="3"/>
  <c r="D31" i="3"/>
  <c r="F31" i="3"/>
  <c r="B32" i="3"/>
  <c r="C32" i="3"/>
  <c r="D32" i="3"/>
  <c r="F32" i="3"/>
  <c r="B33" i="3"/>
  <c r="C33" i="3"/>
  <c r="D33" i="3"/>
  <c r="F33" i="3"/>
  <c r="B34" i="3"/>
  <c r="C34" i="3"/>
  <c r="D34" i="3"/>
  <c r="F34" i="3"/>
  <c r="B35" i="3"/>
  <c r="C35" i="3"/>
  <c r="D35" i="3"/>
  <c r="F35" i="3"/>
  <c r="B36" i="3"/>
  <c r="C36" i="3"/>
  <c r="D36" i="3"/>
  <c r="F36" i="3"/>
  <c r="B37" i="3"/>
  <c r="C37" i="3"/>
  <c r="D37" i="3"/>
  <c r="F37" i="3"/>
  <c r="B38" i="3"/>
  <c r="C38" i="3"/>
  <c r="D38" i="3"/>
  <c r="F38" i="3"/>
  <c r="B39" i="3"/>
  <c r="C39" i="3"/>
  <c r="D39" i="3"/>
  <c r="F39" i="3"/>
  <c r="B40" i="3"/>
  <c r="C40" i="3"/>
  <c r="D40" i="3"/>
  <c r="F40" i="3"/>
  <c r="B41" i="3"/>
  <c r="C41" i="3"/>
  <c r="D41" i="3"/>
  <c r="F41" i="3"/>
  <c r="B42" i="3"/>
  <c r="C42" i="3"/>
  <c r="D42" i="3"/>
  <c r="F42" i="3"/>
  <c r="B43" i="3"/>
  <c r="C43" i="3"/>
  <c r="D43" i="3"/>
  <c r="F43" i="3"/>
  <c r="B44" i="3"/>
  <c r="C44" i="3"/>
  <c r="D44" i="3"/>
  <c r="F44" i="3"/>
  <c r="B45" i="3"/>
  <c r="C45" i="3"/>
  <c r="D45" i="3"/>
  <c r="F45" i="3"/>
  <c r="B46" i="3"/>
  <c r="C46" i="3"/>
  <c r="D46" i="3"/>
  <c r="F46" i="3"/>
  <c r="B47" i="3"/>
  <c r="C47" i="3"/>
  <c r="D47" i="3"/>
  <c r="F47" i="3"/>
  <c r="B48" i="3"/>
  <c r="C48" i="3"/>
  <c r="D48" i="3"/>
  <c r="F48" i="3"/>
  <c r="B49" i="3"/>
  <c r="C49" i="3"/>
  <c r="D49" i="3"/>
  <c r="F49" i="3"/>
  <c r="B50" i="3"/>
  <c r="C50" i="3"/>
  <c r="D50" i="3"/>
  <c r="F50" i="3"/>
  <c r="B51" i="3"/>
  <c r="C51" i="3"/>
  <c r="D51" i="3"/>
  <c r="F51" i="3"/>
  <c r="B52" i="3"/>
  <c r="C52" i="3"/>
  <c r="D52" i="3"/>
  <c r="F52" i="3"/>
  <c r="B53" i="3"/>
  <c r="C53" i="3"/>
  <c r="F53" i="3"/>
  <c r="B54" i="3"/>
  <c r="C54" i="3"/>
  <c r="F54" i="3"/>
  <c r="B55" i="3"/>
  <c r="C55" i="3"/>
  <c r="F55" i="3"/>
  <c r="B56" i="3"/>
  <c r="C56" i="3"/>
  <c r="D56" i="3"/>
  <c r="F56" i="3"/>
  <c r="B57" i="3"/>
  <c r="C57" i="3"/>
  <c r="D57" i="3"/>
  <c r="F57" i="3"/>
  <c r="B59" i="3"/>
  <c r="C59" i="3"/>
  <c r="D59" i="3"/>
  <c r="F59" i="3"/>
  <c r="B60" i="3"/>
  <c r="C60" i="3"/>
  <c r="D60" i="3"/>
  <c r="F60" i="3"/>
  <c r="B61" i="3"/>
  <c r="C61" i="3"/>
  <c r="D61" i="3"/>
  <c r="F61" i="3"/>
  <c r="B62" i="3"/>
  <c r="C62" i="3"/>
  <c r="D62" i="3"/>
  <c r="F62" i="3"/>
  <c r="B63" i="3"/>
  <c r="C63" i="3"/>
  <c r="D63" i="3"/>
  <c r="F63" i="3"/>
  <c r="B64" i="3"/>
  <c r="C64" i="3"/>
  <c r="D64" i="3"/>
  <c r="F64" i="3"/>
  <c r="B65" i="3"/>
  <c r="C65" i="3"/>
  <c r="D65" i="3"/>
  <c r="F65" i="3"/>
  <c r="B66" i="3"/>
  <c r="C66" i="3"/>
  <c r="D66" i="3"/>
  <c r="F66" i="3"/>
  <c r="B67" i="3"/>
  <c r="C67" i="3"/>
  <c r="D67" i="3"/>
  <c r="F67" i="3"/>
  <c r="B68" i="3"/>
  <c r="C68" i="3"/>
  <c r="D68" i="3"/>
  <c r="F68" i="3"/>
  <c r="B69" i="3"/>
  <c r="C69" i="3"/>
  <c r="D69" i="3"/>
  <c r="F69" i="3"/>
  <c r="B70" i="3"/>
  <c r="C70" i="3"/>
  <c r="D70" i="3"/>
  <c r="F70" i="3"/>
  <c r="B71" i="3"/>
  <c r="C71" i="3"/>
  <c r="D71" i="3"/>
  <c r="F71" i="3"/>
  <c r="B72" i="3"/>
  <c r="C72" i="3"/>
  <c r="D72" i="3"/>
  <c r="F72" i="3"/>
  <c r="B73" i="3"/>
  <c r="C73" i="3"/>
  <c r="D73" i="3"/>
  <c r="F73" i="3"/>
  <c r="B74" i="3"/>
  <c r="C74" i="3"/>
  <c r="D74" i="3"/>
  <c r="F74" i="3"/>
  <c r="B75" i="3"/>
  <c r="C75" i="3"/>
  <c r="D75" i="3"/>
  <c r="F75" i="3"/>
  <c r="B76" i="3"/>
  <c r="C76" i="3"/>
  <c r="D76" i="3"/>
  <c r="F76" i="3"/>
  <c r="B77" i="3"/>
  <c r="C77" i="3"/>
  <c r="D77" i="3"/>
  <c r="F77" i="3"/>
  <c r="B78" i="3"/>
  <c r="C78" i="3"/>
  <c r="D78" i="3"/>
  <c r="F78" i="3"/>
  <c r="B79" i="3"/>
  <c r="C79" i="3"/>
  <c r="D79" i="3"/>
  <c r="F79" i="3"/>
  <c r="B80" i="3"/>
  <c r="C80" i="3"/>
  <c r="D80" i="3"/>
  <c r="F80" i="3"/>
  <c r="B81" i="3"/>
  <c r="C81" i="3"/>
  <c r="D81" i="3"/>
  <c r="F81" i="3"/>
  <c r="B82" i="3"/>
  <c r="C82" i="3"/>
  <c r="D82" i="3"/>
  <c r="F82" i="3"/>
  <c r="A83" i="3"/>
  <c r="B83" i="3"/>
  <c r="C83" i="3"/>
  <c r="D83" i="3"/>
  <c r="E83" i="3"/>
  <c r="F83" i="3"/>
  <c r="B84" i="3"/>
  <c r="C84" i="3"/>
  <c r="D84" i="3"/>
  <c r="F84" i="3"/>
  <c r="B85" i="3"/>
  <c r="C85" i="3"/>
  <c r="D85" i="3"/>
  <c r="F85" i="3"/>
  <c r="B86" i="3"/>
  <c r="C86" i="3"/>
  <c r="D86" i="3"/>
  <c r="F86" i="3"/>
  <c r="B87" i="3"/>
  <c r="C87" i="3"/>
  <c r="D87" i="3"/>
  <c r="F87" i="3"/>
  <c r="B88" i="3"/>
  <c r="C88" i="3"/>
  <c r="D88" i="3"/>
  <c r="F88" i="3"/>
  <c r="B89" i="3"/>
  <c r="C89" i="3"/>
  <c r="D89" i="3"/>
  <c r="F89" i="3"/>
  <c r="B90" i="3"/>
  <c r="C90" i="3"/>
  <c r="F90" i="3"/>
  <c r="B91" i="3"/>
  <c r="C91" i="3"/>
  <c r="F91" i="3"/>
  <c r="B92" i="3"/>
  <c r="C92" i="3"/>
  <c r="F92" i="3"/>
  <c r="B93" i="3"/>
  <c r="C93" i="3"/>
  <c r="F93" i="3"/>
  <c r="B94" i="3"/>
  <c r="C94" i="3"/>
  <c r="F94" i="3"/>
  <c r="B95" i="3"/>
  <c r="C95" i="3"/>
  <c r="F95" i="3"/>
  <c r="B96" i="3"/>
  <c r="C96" i="3"/>
  <c r="F96" i="3"/>
  <c r="B97" i="3"/>
  <c r="C97" i="3"/>
  <c r="D97" i="3"/>
  <c r="F97" i="3"/>
  <c r="A98" i="3"/>
  <c r="B98" i="3"/>
  <c r="C98" i="3"/>
  <c r="D98" i="3"/>
  <c r="E98" i="3"/>
  <c r="F98" i="3"/>
  <c r="B99" i="3"/>
  <c r="C99" i="3"/>
  <c r="D99" i="3"/>
  <c r="F99" i="3"/>
  <c r="B100" i="3"/>
  <c r="C100" i="3"/>
  <c r="D100" i="3"/>
  <c r="F100" i="3"/>
  <c r="B101" i="3"/>
  <c r="C101" i="3"/>
  <c r="D101" i="3"/>
  <c r="F101" i="3"/>
  <c r="B102" i="3"/>
  <c r="C102" i="3"/>
  <c r="D102" i="3"/>
  <c r="F102" i="3"/>
  <c r="B103" i="3"/>
  <c r="C103" i="3"/>
  <c r="D103" i="3"/>
  <c r="F103" i="3"/>
  <c r="B104" i="3"/>
  <c r="C104" i="3"/>
  <c r="D104" i="3"/>
  <c r="F104" i="3"/>
  <c r="B105" i="3"/>
  <c r="C105" i="3"/>
  <c r="D105" i="3"/>
  <c r="F105" i="3"/>
  <c r="B106" i="3"/>
  <c r="B107" i="3"/>
  <c r="B108" i="3"/>
  <c r="C108" i="3"/>
  <c r="D108" i="3"/>
  <c r="F108" i="3"/>
  <c r="B109" i="3"/>
  <c r="C109" i="3"/>
  <c r="D109" i="3"/>
  <c r="F109" i="3"/>
  <c r="B110" i="3"/>
  <c r="C110" i="3"/>
  <c r="D110" i="3"/>
  <c r="F110" i="3"/>
  <c r="B111" i="3"/>
  <c r="C111" i="3"/>
  <c r="D111" i="3"/>
  <c r="F111" i="3"/>
  <c r="B112" i="3"/>
  <c r="C112" i="3"/>
  <c r="D112" i="3"/>
  <c r="F112" i="3"/>
  <c r="B113" i="3"/>
  <c r="C113" i="3"/>
  <c r="D113" i="3"/>
  <c r="F113" i="3"/>
  <c r="B114" i="3"/>
  <c r="C114" i="3"/>
  <c r="D114" i="3"/>
  <c r="F114" i="3"/>
  <c r="B115" i="3"/>
  <c r="C115" i="3"/>
  <c r="D115" i="3"/>
  <c r="F115" i="3"/>
  <c r="B116" i="3"/>
  <c r="C116" i="3"/>
  <c r="D116" i="3"/>
  <c r="F116" i="3"/>
  <c r="B117" i="3"/>
  <c r="C117" i="3"/>
  <c r="D117" i="3"/>
  <c r="F117" i="3"/>
  <c r="B118" i="3"/>
  <c r="C118" i="3"/>
  <c r="D118" i="3"/>
  <c r="F118" i="3"/>
  <c r="B119" i="3"/>
  <c r="C119" i="3"/>
  <c r="D119" i="3"/>
  <c r="F119" i="3"/>
  <c r="B120" i="3"/>
  <c r="C120" i="3"/>
  <c r="D120" i="3"/>
  <c r="F120" i="3"/>
  <c r="B121" i="3"/>
  <c r="C121" i="3"/>
  <c r="D121" i="3"/>
  <c r="F121" i="3"/>
  <c r="B122" i="3"/>
  <c r="C122" i="3"/>
  <c r="D122" i="3"/>
  <c r="F122" i="3"/>
  <c r="B123" i="3"/>
  <c r="C123" i="3"/>
  <c r="D123" i="3"/>
  <c r="F123" i="3"/>
  <c r="B124" i="3"/>
  <c r="C124" i="3"/>
  <c r="D124" i="3"/>
  <c r="F124" i="3"/>
  <c r="B125" i="3"/>
  <c r="C125" i="3"/>
  <c r="D125" i="3"/>
  <c r="F125" i="3"/>
  <c r="B126" i="3"/>
  <c r="C126" i="3"/>
  <c r="D126" i="3"/>
  <c r="F126" i="3"/>
  <c r="B127" i="3"/>
  <c r="C127" i="3"/>
  <c r="D127" i="3"/>
  <c r="F127" i="3"/>
  <c r="B128" i="3"/>
  <c r="C128" i="3"/>
  <c r="D128" i="3"/>
  <c r="F128" i="3"/>
  <c r="B129" i="3"/>
  <c r="C129" i="3"/>
  <c r="D129" i="3"/>
  <c r="F129" i="3"/>
  <c r="B130" i="3"/>
  <c r="C130" i="3"/>
  <c r="D130" i="3"/>
  <c r="F130" i="3"/>
  <c r="B131" i="3"/>
  <c r="C131" i="3"/>
  <c r="D131" i="3"/>
  <c r="F131" i="3"/>
  <c r="B132" i="3"/>
  <c r="C132" i="3"/>
  <c r="D132" i="3"/>
  <c r="F132" i="3"/>
  <c r="B133" i="3"/>
  <c r="C133" i="3"/>
  <c r="D133" i="3"/>
  <c r="F133" i="3"/>
  <c r="B134" i="3"/>
  <c r="C134" i="3"/>
  <c r="D134" i="3"/>
  <c r="F134" i="3"/>
  <c r="B135" i="3"/>
  <c r="C135" i="3"/>
  <c r="D135" i="3"/>
  <c r="F135" i="3"/>
  <c r="B136" i="3"/>
  <c r="C136" i="3"/>
  <c r="D136" i="3"/>
  <c r="F136" i="3"/>
  <c r="B137" i="3"/>
  <c r="C137" i="3"/>
  <c r="D137" i="3"/>
  <c r="F137" i="3"/>
  <c r="B138" i="3"/>
  <c r="C138" i="3"/>
  <c r="D138" i="3"/>
  <c r="F138" i="3"/>
  <c r="B139" i="3"/>
  <c r="C139" i="3"/>
  <c r="D139" i="3"/>
  <c r="F139" i="3"/>
  <c r="B140" i="3"/>
  <c r="C140" i="3"/>
  <c r="D140" i="3"/>
  <c r="F140" i="3"/>
  <c r="B141" i="3"/>
  <c r="C141" i="3"/>
  <c r="D141" i="3"/>
  <c r="F141" i="3"/>
  <c r="B142" i="3"/>
  <c r="C142" i="3"/>
  <c r="D142" i="3"/>
  <c r="F142" i="3"/>
  <c r="B143" i="3"/>
  <c r="C143" i="3"/>
  <c r="D143" i="3"/>
  <c r="F143" i="3"/>
  <c r="B144" i="3"/>
  <c r="C144" i="3"/>
  <c r="D144" i="3"/>
  <c r="F144" i="3"/>
  <c r="B145" i="3"/>
  <c r="C145" i="3"/>
  <c r="D145" i="3"/>
  <c r="F145" i="3"/>
  <c r="B146" i="3"/>
  <c r="C146" i="3"/>
  <c r="D146" i="3"/>
  <c r="F146" i="3"/>
  <c r="B147" i="3"/>
  <c r="C147" i="3"/>
  <c r="D147" i="3"/>
  <c r="F147" i="3"/>
  <c r="B148" i="3"/>
  <c r="C148" i="3"/>
  <c r="D148" i="3"/>
  <c r="F148" i="3"/>
  <c r="B149" i="3"/>
  <c r="C149" i="3"/>
  <c r="D149" i="3"/>
  <c r="F149" i="3"/>
  <c r="B150" i="3"/>
  <c r="C150" i="3"/>
  <c r="D150" i="3"/>
  <c r="F150" i="3"/>
  <c r="B151" i="3"/>
  <c r="C151" i="3"/>
  <c r="D151" i="3"/>
  <c r="F151" i="3"/>
  <c r="B152" i="3"/>
  <c r="C152" i="3"/>
  <c r="D152" i="3"/>
  <c r="F152" i="3"/>
  <c r="B153" i="3"/>
  <c r="C153" i="3"/>
  <c r="D153" i="3"/>
  <c r="F153" i="3"/>
  <c r="B154" i="3"/>
  <c r="C154" i="3"/>
  <c r="D154" i="3"/>
  <c r="F154" i="3"/>
  <c r="B155" i="3"/>
  <c r="C155" i="3"/>
  <c r="D155" i="3"/>
  <c r="F155" i="3"/>
  <c r="B156" i="3"/>
  <c r="C156" i="3"/>
  <c r="F156" i="3"/>
  <c r="B157" i="3"/>
  <c r="C157" i="3"/>
  <c r="F157" i="3"/>
  <c r="B158" i="3"/>
  <c r="C158" i="3"/>
  <c r="F158" i="3"/>
  <c r="B159" i="3"/>
  <c r="C159" i="3"/>
  <c r="F159" i="3"/>
  <c r="B160" i="3"/>
  <c r="C160" i="3"/>
  <c r="D160" i="3"/>
  <c r="F160" i="3"/>
  <c r="B161" i="3"/>
  <c r="C161" i="3"/>
  <c r="D161" i="3"/>
  <c r="F161" i="3"/>
  <c r="B162" i="3"/>
  <c r="C162" i="3"/>
  <c r="D162" i="3"/>
  <c r="F162" i="3"/>
  <c r="B163" i="3"/>
  <c r="B164" i="3"/>
  <c r="C164" i="3"/>
  <c r="D164" i="3"/>
  <c r="F164" i="3"/>
  <c r="B165" i="3"/>
  <c r="C165" i="3"/>
  <c r="D165" i="3"/>
  <c r="F165" i="3"/>
  <c r="B166" i="3"/>
  <c r="C166" i="3"/>
  <c r="D166" i="3"/>
  <c r="F166" i="3"/>
  <c r="B167" i="3"/>
  <c r="C167" i="3"/>
  <c r="D167" i="3"/>
  <c r="F167" i="3"/>
  <c r="B168" i="3"/>
  <c r="C168" i="3"/>
  <c r="D168" i="3"/>
  <c r="F168" i="3"/>
  <c r="B169" i="3"/>
  <c r="C169" i="3"/>
  <c r="D169" i="3"/>
  <c r="F169" i="3"/>
  <c r="B170" i="3"/>
  <c r="C170" i="3"/>
  <c r="D170" i="3"/>
  <c r="F170" i="3"/>
  <c r="B171" i="3"/>
  <c r="C171" i="3"/>
  <c r="D171" i="3"/>
  <c r="F171" i="3"/>
  <c r="B172" i="3"/>
  <c r="C172" i="3"/>
  <c r="D172" i="3"/>
  <c r="F172" i="3"/>
  <c r="B173" i="3"/>
  <c r="C173" i="3"/>
  <c r="D173" i="3"/>
  <c r="F173" i="3"/>
  <c r="B174" i="3"/>
  <c r="C174" i="3"/>
  <c r="D174" i="3"/>
  <c r="F174" i="3"/>
  <c r="B175" i="3"/>
  <c r="C175" i="3"/>
  <c r="D175" i="3"/>
  <c r="F175" i="3"/>
  <c r="B176" i="3"/>
  <c r="C176" i="3"/>
  <c r="D176" i="3"/>
  <c r="F176" i="3"/>
  <c r="B177" i="3"/>
  <c r="C177" i="3"/>
  <c r="D177" i="3"/>
  <c r="F177" i="3"/>
  <c r="B178" i="3"/>
  <c r="C178" i="3"/>
  <c r="D178" i="3"/>
  <c r="F178" i="3"/>
  <c r="B179" i="3"/>
  <c r="C179" i="3"/>
  <c r="D179" i="3"/>
  <c r="F179" i="3"/>
  <c r="B180" i="3"/>
  <c r="C180" i="3"/>
  <c r="D180" i="3"/>
  <c r="F180" i="3"/>
  <c r="B181" i="3"/>
  <c r="C181" i="3"/>
  <c r="D181" i="3"/>
  <c r="F181" i="3"/>
  <c r="B182" i="3"/>
  <c r="C182" i="3"/>
  <c r="D182" i="3"/>
  <c r="F182" i="3"/>
  <c r="B183" i="3"/>
  <c r="C183" i="3"/>
  <c r="D183" i="3"/>
  <c r="F183" i="3"/>
  <c r="B184" i="3"/>
  <c r="C184" i="3"/>
  <c r="D184" i="3"/>
  <c r="F184" i="3"/>
  <c r="B185" i="3"/>
  <c r="C185" i="3"/>
  <c r="D185" i="3"/>
  <c r="F185" i="3"/>
  <c r="B186" i="3"/>
  <c r="C186" i="3"/>
  <c r="D186" i="3"/>
  <c r="F186" i="3"/>
  <c r="B187" i="3"/>
  <c r="C187" i="3"/>
  <c r="D187" i="3"/>
  <c r="F187" i="3"/>
  <c r="B188" i="3"/>
  <c r="C188" i="3"/>
  <c r="D188" i="3"/>
  <c r="F188" i="3"/>
  <c r="B189" i="3"/>
  <c r="C189" i="3"/>
  <c r="D189" i="3"/>
  <c r="F189" i="3"/>
  <c r="B190" i="3"/>
  <c r="C190" i="3"/>
  <c r="D190" i="3"/>
  <c r="F190" i="3"/>
  <c r="B191" i="3"/>
  <c r="C191" i="3"/>
  <c r="D191" i="3"/>
  <c r="F191" i="3"/>
  <c r="B192" i="3"/>
  <c r="C192" i="3"/>
  <c r="D192" i="3"/>
  <c r="F192" i="3"/>
  <c r="B193" i="3"/>
  <c r="C193" i="3"/>
  <c r="D193" i="3"/>
  <c r="F193" i="3"/>
  <c r="B194" i="3"/>
  <c r="C194" i="3"/>
  <c r="D194" i="3"/>
  <c r="F194" i="3"/>
  <c r="B195" i="3"/>
  <c r="C195" i="3"/>
  <c r="D195" i="3"/>
  <c r="F195" i="3"/>
  <c r="B196" i="3"/>
  <c r="C196" i="3"/>
  <c r="D196" i="3"/>
  <c r="F196" i="3"/>
  <c r="B197" i="3"/>
  <c r="C197" i="3"/>
  <c r="D197" i="3"/>
  <c r="F197" i="3"/>
  <c r="B198" i="3"/>
  <c r="C198" i="3"/>
  <c r="D198" i="3"/>
  <c r="F198" i="3"/>
  <c r="B199" i="3"/>
  <c r="C199" i="3"/>
  <c r="D199" i="3"/>
  <c r="F199" i="3"/>
  <c r="B200" i="3"/>
  <c r="C200" i="3"/>
  <c r="D200" i="3"/>
  <c r="F200" i="3"/>
  <c r="B201" i="3"/>
  <c r="C201" i="3"/>
  <c r="D201" i="3"/>
  <c r="F201" i="3"/>
  <c r="B202" i="3"/>
  <c r="C202" i="3"/>
  <c r="D202" i="3"/>
  <c r="F202" i="3"/>
  <c r="B203" i="3"/>
  <c r="C203" i="3"/>
  <c r="D203" i="3"/>
  <c r="F203" i="3"/>
  <c r="B204" i="3"/>
  <c r="C204" i="3"/>
  <c r="D204" i="3"/>
  <c r="F204" i="3"/>
  <c r="B205" i="3"/>
  <c r="C205" i="3"/>
  <c r="D205" i="3"/>
  <c r="F205" i="3"/>
  <c r="B206" i="3"/>
  <c r="C206" i="3"/>
  <c r="D206" i="3"/>
  <c r="F206" i="3"/>
  <c r="B207" i="3"/>
  <c r="C207" i="3"/>
  <c r="D207" i="3"/>
  <c r="F207" i="3"/>
  <c r="B208" i="3"/>
  <c r="C208" i="3"/>
  <c r="D208" i="3"/>
  <c r="F208" i="3"/>
  <c r="B209" i="3"/>
  <c r="C209" i="3"/>
  <c r="D209" i="3"/>
  <c r="F209" i="3"/>
  <c r="B210" i="3"/>
  <c r="C210" i="3"/>
  <c r="F210" i="3"/>
  <c r="B211" i="3"/>
  <c r="C211" i="3"/>
  <c r="F211" i="3"/>
  <c r="B212" i="3"/>
  <c r="C212" i="3"/>
  <c r="F212" i="3"/>
  <c r="B213" i="3"/>
  <c r="C213" i="3"/>
  <c r="F213" i="3"/>
  <c r="B214" i="3"/>
  <c r="C214" i="3"/>
  <c r="D214" i="3"/>
  <c r="F214" i="3"/>
  <c r="B215" i="3"/>
  <c r="C215" i="3"/>
  <c r="D215" i="3"/>
  <c r="F215" i="3"/>
  <c r="B216" i="3"/>
  <c r="C216" i="3"/>
  <c r="D216" i="3"/>
  <c r="F216" i="3"/>
  <c r="B217" i="3"/>
  <c r="A218" i="3"/>
  <c r="B218" i="3"/>
  <c r="C218" i="3"/>
  <c r="D218" i="3"/>
  <c r="E218" i="3"/>
  <c r="F218" i="3"/>
  <c r="B219" i="3"/>
  <c r="C219" i="3"/>
  <c r="D219" i="3"/>
  <c r="F219" i="3"/>
  <c r="B220" i="3"/>
  <c r="C220" i="3"/>
  <c r="D220" i="3"/>
  <c r="F220" i="3"/>
  <c r="B221" i="3"/>
  <c r="C221" i="3"/>
  <c r="D221" i="3"/>
  <c r="F221" i="3"/>
  <c r="B222" i="3"/>
  <c r="C222" i="3"/>
  <c r="D222" i="3"/>
  <c r="F222" i="3"/>
  <c r="B223" i="3"/>
  <c r="C223" i="3"/>
  <c r="D223" i="3"/>
  <c r="F223" i="3"/>
  <c r="B224" i="3"/>
  <c r="C224" i="3"/>
  <c r="D224" i="3"/>
  <c r="F224" i="3"/>
  <c r="B225" i="3"/>
  <c r="C225" i="3"/>
  <c r="D225" i="3"/>
  <c r="F225" i="3"/>
  <c r="B226" i="3"/>
  <c r="C226" i="3"/>
  <c r="D226" i="3"/>
  <c r="F226" i="3"/>
  <c r="B227" i="3"/>
  <c r="C227" i="3"/>
  <c r="D227" i="3"/>
  <c r="F227" i="3"/>
  <c r="B228" i="3"/>
  <c r="C228" i="3"/>
  <c r="D228" i="3"/>
  <c r="F228" i="3"/>
  <c r="B229" i="3"/>
  <c r="C229" i="3"/>
  <c r="D229" i="3"/>
  <c r="F229" i="3"/>
  <c r="B230" i="3"/>
  <c r="C230" i="3"/>
  <c r="D230" i="3"/>
  <c r="F230" i="3"/>
  <c r="B231" i="3"/>
  <c r="C231" i="3"/>
  <c r="D231" i="3"/>
  <c r="F231" i="3"/>
  <c r="B232" i="3"/>
  <c r="C232" i="3"/>
  <c r="D232" i="3"/>
  <c r="F232" i="3"/>
  <c r="B233" i="3"/>
  <c r="C233" i="3"/>
  <c r="D233" i="3"/>
  <c r="F233" i="3"/>
  <c r="B234" i="3"/>
  <c r="C234" i="3"/>
  <c r="D234" i="3"/>
  <c r="F234" i="3"/>
  <c r="B235" i="3"/>
  <c r="C235" i="3"/>
  <c r="D235" i="3"/>
  <c r="F235" i="3"/>
  <c r="B236" i="3"/>
  <c r="C236" i="3"/>
  <c r="D236" i="3"/>
  <c r="F236" i="3"/>
  <c r="B237" i="3"/>
  <c r="C237" i="3"/>
  <c r="D237" i="3"/>
  <c r="F237" i="3"/>
  <c r="B238" i="3"/>
  <c r="C238" i="3"/>
  <c r="D238" i="3"/>
  <c r="F238" i="3"/>
  <c r="B239" i="3"/>
  <c r="C239" i="3"/>
  <c r="D239" i="3"/>
  <c r="F239" i="3"/>
  <c r="B240" i="3"/>
  <c r="C240" i="3"/>
  <c r="D240" i="3"/>
  <c r="F240" i="3"/>
  <c r="B241" i="3"/>
  <c r="C241" i="3"/>
  <c r="D241" i="3"/>
  <c r="F241" i="3"/>
  <c r="B242" i="3"/>
  <c r="C242" i="3"/>
  <c r="D242" i="3"/>
  <c r="F242" i="3"/>
  <c r="B243" i="3"/>
  <c r="C243" i="3"/>
  <c r="D243" i="3"/>
  <c r="F243" i="3"/>
  <c r="B244" i="3"/>
  <c r="C244" i="3"/>
  <c r="D244" i="3"/>
  <c r="F244" i="3"/>
  <c r="B245" i="3"/>
  <c r="C245" i="3"/>
  <c r="D245" i="3"/>
  <c r="F245" i="3"/>
  <c r="B246" i="3"/>
  <c r="C246" i="3"/>
  <c r="D246" i="3"/>
  <c r="F246" i="3"/>
  <c r="B247" i="3"/>
  <c r="C247" i="3"/>
  <c r="D247" i="3"/>
  <c r="F247" i="3"/>
  <c r="B248" i="3"/>
  <c r="C248" i="3"/>
  <c r="D248" i="3"/>
  <c r="F248" i="3"/>
  <c r="B249" i="3"/>
  <c r="C249" i="3"/>
  <c r="D249" i="3"/>
  <c r="F249" i="3"/>
  <c r="B250" i="3"/>
  <c r="C250" i="3"/>
  <c r="D250" i="3"/>
  <c r="F250" i="3"/>
  <c r="B251" i="3"/>
  <c r="C251" i="3"/>
  <c r="D251" i="3"/>
  <c r="F251" i="3"/>
  <c r="B252" i="3"/>
  <c r="C252" i="3"/>
  <c r="D252" i="3"/>
  <c r="F252" i="3"/>
  <c r="B253" i="3"/>
  <c r="C253" i="3"/>
  <c r="D253" i="3"/>
  <c r="F253" i="3"/>
  <c r="B254" i="3"/>
  <c r="C254" i="3"/>
  <c r="D254" i="3"/>
  <c r="F254" i="3"/>
  <c r="B255" i="3"/>
  <c r="C255" i="3"/>
  <c r="D255" i="3"/>
  <c r="F255" i="3"/>
  <c r="B256" i="3"/>
  <c r="C256" i="3"/>
  <c r="D256" i="3"/>
  <c r="F256" i="3"/>
  <c r="B257" i="3"/>
  <c r="C257" i="3"/>
  <c r="D257" i="3"/>
  <c r="F257" i="3"/>
  <c r="B258" i="3"/>
  <c r="C258" i="3"/>
  <c r="D258" i="3"/>
  <c r="F258" i="3"/>
  <c r="B259" i="3"/>
  <c r="C259" i="3"/>
  <c r="D259" i="3"/>
  <c r="F259" i="3"/>
  <c r="B260" i="3"/>
  <c r="C260" i="3"/>
  <c r="D260" i="3"/>
  <c r="F260" i="3"/>
  <c r="B261" i="3"/>
  <c r="C261" i="3"/>
  <c r="D261" i="3"/>
  <c r="F261" i="3"/>
  <c r="B262" i="3"/>
  <c r="C262" i="3"/>
  <c r="D262" i="3"/>
  <c r="F262" i="3"/>
  <c r="B263" i="3"/>
  <c r="C263" i="3"/>
  <c r="D263" i="3"/>
  <c r="F263" i="3"/>
  <c r="B264" i="3"/>
  <c r="C264" i="3"/>
  <c r="D264" i="3"/>
  <c r="F264" i="3"/>
  <c r="B265" i="3"/>
  <c r="C265" i="3"/>
  <c r="D265" i="3"/>
  <c r="F265" i="3"/>
  <c r="B266" i="3"/>
  <c r="C266" i="3"/>
  <c r="D266" i="3"/>
  <c r="F266" i="3"/>
  <c r="B267" i="3"/>
  <c r="C267" i="3"/>
  <c r="D267" i="3"/>
  <c r="F267" i="3"/>
  <c r="B268" i="3"/>
  <c r="C268" i="3"/>
  <c r="D268" i="3"/>
  <c r="F268" i="3"/>
  <c r="B269" i="3"/>
  <c r="C269" i="3"/>
  <c r="D269" i="3"/>
  <c r="F269" i="3"/>
  <c r="B270" i="3"/>
  <c r="C270" i="3"/>
  <c r="D270" i="3"/>
  <c r="F270" i="3"/>
  <c r="B271" i="3"/>
  <c r="C271" i="3"/>
  <c r="D271" i="3"/>
  <c r="F271" i="3"/>
  <c r="B272" i="3"/>
  <c r="C272" i="3"/>
  <c r="D272" i="3"/>
  <c r="F272" i="3"/>
  <c r="B273" i="3"/>
  <c r="C273" i="3"/>
  <c r="D273" i="3"/>
  <c r="F273" i="3"/>
  <c r="B274" i="3"/>
  <c r="C274" i="3"/>
  <c r="D274" i="3"/>
  <c r="F274" i="3"/>
  <c r="B275" i="3"/>
  <c r="C275" i="3"/>
  <c r="D275" i="3"/>
  <c r="F275" i="3"/>
  <c r="B276" i="3"/>
  <c r="C276" i="3"/>
  <c r="D276" i="3"/>
  <c r="F276" i="3"/>
  <c r="B277" i="3"/>
  <c r="C277" i="3"/>
  <c r="D277" i="3"/>
  <c r="F277" i="3"/>
  <c r="B278" i="3"/>
  <c r="C278" i="3"/>
  <c r="D278" i="3"/>
  <c r="F278" i="3"/>
  <c r="B279" i="3"/>
  <c r="C279" i="3"/>
  <c r="D279" i="3"/>
  <c r="F279" i="3"/>
  <c r="B280" i="3"/>
  <c r="C280" i="3"/>
  <c r="D280" i="3"/>
  <c r="F280" i="3"/>
  <c r="B281" i="3"/>
  <c r="C281" i="3"/>
  <c r="D281" i="3"/>
  <c r="F281" i="3"/>
  <c r="B282" i="3"/>
  <c r="C282" i="3"/>
  <c r="D282" i="3"/>
  <c r="F282" i="3"/>
  <c r="B283" i="3"/>
  <c r="C283" i="3"/>
  <c r="D283" i="3"/>
  <c r="F283" i="3"/>
  <c r="B284" i="3"/>
  <c r="C284" i="3"/>
  <c r="D284" i="3"/>
  <c r="F284" i="3"/>
  <c r="B285" i="3"/>
  <c r="C285" i="3"/>
  <c r="D285" i="3"/>
  <c r="F285" i="3"/>
  <c r="B286" i="3"/>
  <c r="C286" i="3"/>
  <c r="D286" i="3"/>
  <c r="F286" i="3"/>
  <c r="B287" i="3"/>
  <c r="C287" i="3"/>
  <c r="D287" i="3"/>
  <c r="F287" i="3"/>
  <c r="B288" i="3"/>
  <c r="C288" i="3"/>
  <c r="D288" i="3"/>
  <c r="F288" i="3"/>
  <c r="B289" i="3"/>
  <c r="C289" i="3"/>
  <c r="D289" i="3"/>
  <c r="F289" i="3"/>
  <c r="B290" i="3"/>
  <c r="C290" i="3"/>
  <c r="D290" i="3"/>
  <c r="F290" i="3"/>
  <c r="B291" i="3"/>
  <c r="C291" i="3"/>
  <c r="D291" i="3"/>
  <c r="F291" i="3"/>
  <c r="B293" i="3"/>
  <c r="C293" i="3"/>
  <c r="D293" i="3"/>
  <c r="F293" i="3"/>
  <c r="B294" i="3"/>
  <c r="C294" i="3"/>
  <c r="D294" i="3"/>
  <c r="F294" i="3"/>
  <c r="B295" i="3"/>
  <c r="C295" i="3"/>
  <c r="D295" i="3"/>
  <c r="F295" i="3"/>
  <c r="B296" i="3"/>
  <c r="C296" i="3"/>
  <c r="D296" i="3"/>
  <c r="F296" i="3"/>
  <c r="B297" i="3"/>
  <c r="C297" i="3"/>
  <c r="D297" i="3"/>
  <c r="F297" i="3"/>
  <c r="B298" i="3"/>
  <c r="C298" i="3"/>
  <c r="D298" i="3"/>
  <c r="F298" i="3"/>
  <c r="B299" i="3"/>
  <c r="C299" i="3"/>
  <c r="D299" i="3"/>
  <c r="F299" i="3"/>
  <c r="B300" i="3"/>
  <c r="C300" i="3"/>
  <c r="D300" i="3"/>
  <c r="F300" i="3"/>
  <c r="B301" i="3"/>
  <c r="C301" i="3"/>
  <c r="D301" i="3"/>
  <c r="F301" i="3"/>
  <c r="B302" i="3"/>
  <c r="C302" i="3"/>
  <c r="D302" i="3"/>
  <c r="F302" i="3"/>
  <c r="B303" i="3"/>
  <c r="C303" i="3"/>
  <c r="D303" i="3"/>
  <c r="F303" i="3"/>
  <c r="B304" i="3"/>
  <c r="C304" i="3"/>
  <c r="D304" i="3"/>
  <c r="F304" i="3"/>
  <c r="B305" i="3"/>
  <c r="C305" i="3"/>
  <c r="D305" i="3"/>
  <c r="F305" i="3"/>
  <c r="B306" i="3"/>
  <c r="C306" i="3"/>
  <c r="D306" i="3"/>
  <c r="F306" i="3"/>
  <c r="B307" i="3"/>
  <c r="C307" i="3"/>
  <c r="D307" i="3"/>
  <c r="F307" i="3"/>
  <c r="B308" i="3"/>
  <c r="C308" i="3"/>
  <c r="D308" i="3"/>
  <c r="F308" i="3"/>
  <c r="B309" i="3"/>
  <c r="C309" i="3"/>
  <c r="D309" i="3"/>
  <c r="F309" i="3"/>
  <c r="B310" i="3"/>
  <c r="C310" i="3"/>
  <c r="D310" i="3"/>
  <c r="F310" i="3"/>
  <c r="B312" i="3"/>
  <c r="C312" i="3"/>
  <c r="D312" i="3"/>
  <c r="F312" i="3"/>
  <c r="B313" i="3"/>
  <c r="C313" i="3"/>
  <c r="D313" i="3"/>
  <c r="F313" i="3"/>
  <c r="B314" i="3"/>
  <c r="C314" i="3"/>
  <c r="D314" i="3"/>
  <c r="F314" i="3"/>
  <c r="B315" i="3"/>
  <c r="C315" i="3"/>
  <c r="D315" i="3"/>
  <c r="F315" i="3"/>
  <c r="B316" i="3"/>
  <c r="C316" i="3"/>
  <c r="D316" i="3"/>
  <c r="F316" i="3"/>
  <c r="B317" i="3"/>
  <c r="C317" i="3"/>
  <c r="D317" i="3"/>
  <c r="F317" i="3"/>
  <c r="B318" i="3"/>
  <c r="C318" i="3"/>
  <c r="D318" i="3"/>
  <c r="F318" i="3"/>
  <c r="B319" i="3"/>
  <c r="C319" i="3"/>
  <c r="D319" i="3"/>
  <c r="F319" i="3"/>
  <c r="B320" i="3"/>
  <c r="C320" i="3"/>
  <c r="D320" i="3"/>
  <c r="F320" i="3"/>
  <c r="B321" i="3"/>
  <c r="C321" i="3"/>
  <c r="D321" i="3"/>
  <c r="F321" i="3"/>
  <c r="B322" i="3"/>
  <c r="C322" i="3"/>
  <c r="D322" i="3"/>
  <c r="F322" i="3"/>
  <c r="B323" i="3"/>
  <c r="C323" i="3"/>
  <c r="D323" i="3"/>
  <c r="F323" i="3"/>
  <c r="B324" i="3"/>
  <c r="C324" i="3"/>
  <c r="D324" i="3"/>
  <c r="F324" i="3"/>
  <c r="B325" i="3"/>
  <c r="C325" i="3"/>
  <c r="D325" i="3"/>
  <c r="F325" i="3"/>
  <c r="B326" i="3"/>
  <c r="C326" i="3"/>
  <c r="D326" i="3"/>
  <c r="F326" i="3"/>
  <c r="B327" i="3"/>
  <c r="C327" i="3"/>
  <c r="D327" i="3"/>
  <c r="F327" i="3"/>
  <c r="B328" i="3"/>
  <c r="C328" i="3"/>
  <c r="D328" i="3"/>
  <c r="F328" i="3"/>
  <c r="B329" i="3"/>
  <c r="C329" i="3"/>
  <c r="D329" i="3"/>
  <c r="F329" i="3"/>
  <c r="B330" i="3"/>
  <c r="C330" i="3"/>
  <c r="D330" i="3"/>
  <c r="F330" i="3"/>
  <c r="B331" i="3"/>
  <c r="C331" i="3"/>
  <c r="D331" i="3"/>
  <c r="F331" i="3"/>
  <c r="B332" i="3"/>
  <c r="C332" i="3"/>
  <c r="D332" i="3"/>
  <c r="F332" i="3"/>
  <c r="B333" i="3"/>
  <c r="C333" i="3"/>
  <c r="D333" i="3"/>
  <c r="F333" i="3"/>
  <c r="B334" i="3"/>
  <c r="C334" i="3"/>
  <c r="D334" i="3"/>
  <c r="F334" i="3"/>
  <c r="B335" i="3"/>
  <c r="C335" i="3"/>
  <c r="D335" i="3"/>
  <c r="F335" i="3"/>
  <c r="B336" i="3"/>
  <c r="C336" i="3"/>
  <c r="D336" i="3"/>
  <c r="F336" i="3"/>
  <c r="B337" i="3"/>
  <c r="C337" i="3"/>
  <c r="D337" i="3"/>
  <c r="F337" i="3"/>
  <c r="B338" i="3"/>
  <c r="C338" i="3"/>
  <c r="D338" i="3"/>
  <c r="F338" i="3"/>
  <c r="B339" i="3"/>
  <c r="C339" i="3"/>
  <c r="D339" i="3"/>
  <c r="F339" i="3"/>
  <c r="B340" i="3"/>
  <c r="C340" i="3"/>
  <c r="D340" i="3"/>
  <c r="F340" i="3"/>
  <c r="B341" i="3"/>
  <c r="C341" i="3"/>
  <c r="D341" i="3"/>
  <c r="F341" i="3"/>
  <c r="B342" i="3"/>
  <c r="C342" i="3"/>
  <c r="D342" i="3"/>
  <c r="F342" i="3"/>
  <c r="B343" i="3"/>
  <c r="C343" i="3"/>
  <c r="F343" i="3"/>
  <c r="B344" i="3"/>
  <c r="C344" i="3"/>
  <c r="F344" i="3"/>
  <c r="B345" i="3"/>
  <c r="C345" i="3"/>
  <c r="F345" i="3"/>
  <c r="B346" i="3"/>
  <c r="C346" i="3"/>
  <c r="F346" i="3"/>
  <c r="B347" i="3"/>
  <c r="C347" i="3"/>
  <c r="D347" i="3"/>
  <c r="F347" i="3"/>
  <c r="B348" i="3"/>
  <c r="C348" i="3"/>
  <c r="D348" i="3"/>
  <c r="F348" i="3"/>
  <c r="B349" i="3"/>
  <c r="C349" i="3"/>
  <c r="D349" i="3"/>
  <c r="F349" i="3"/>
  <c r="B350" i="3"/>
  <c r="C350" i="3"/>
  <c r="D350" i="3"/>
  <c r="F350" i="3"/>
  <c r="B351" i="3"/>
  <c r="C351" i="3"/>
  <c r="D351" i="3"/>
  <c r="F351" i="3"/>
  <c r="B352" i="3"/>
  <c r="C352" i="3"/>
  <c r="D352" i="3"/>
  <c r="F352" i="3"/>
  <c r="B353" i="3"/>
  <c r="C353" i="3"/>
  <c r="D353" i="3"/>
  <c r="F353" i="3"/>
  <c r="B354" i="3"/>
  <c r="C354" i="3"/>
  <c r="D354" i="3"/>
  <c r="F354" i="3"/>
  <c r="B355" i="3"/>
  <c r="C355" i="3"/>
  <c r="D355" i="3"/>
  <c r="F355" i="3"/>
  <c r="B356" i="3"/>
  <c r="C356" i="3"/>
  <c r="D356" i="3"/>
  <c r="F356" i="3"/>
  <c r="B357" i="3"/>
  <c r="C357" i="3"/>
  <c r="D357" i="3"/>
  <c r="F357" i="3"/>
  <c r="B358" i="3"/>
  <c r="C358" i="3"/>
  <c r="D358" i="3"/>
  <c r="F358" i="3"/>
  <c r="B359" i="3"/>
  <c r="C359" i="3"/>
  <c r="D359" i="3"/>
  <c r="F359" i="3"/>
  <c r="B360" i="3"/>
  <c r="C360" i="3"/>
  <c r="D360" i="3"/>
  <c r="F360" i="3"/>
  <c r="B361" i="3"/>
  <c r="C361" i="3"/>
  <c r="D361" i="3"/>
  <c r="F361" i="3"/>
  <c r="B362" i="3"/>
  <c r="C362" i="3"/>
  <c r="D362" i="3"/>
  <c r="F362" i="3"/>
  <c r="B363" i="3"/>
  <c r="C363" i="3"/>
  <c r="D363" i="3"/>
  <c r="F363" i="3"/>
  <c r="B364" i="3"/>
  <c r="C364" i="3"/>
  <c r="D364" i="3"/>
  <c r="F364" i="3"/>
  <c r="B365" i="3"/>
  <c r="C365" i="3"/>
  <c r="D365" i="3"/>
  <c r="F365" i="3"/>
  <c r="B366" i="3"/>
  <c r="C366" i="3"/>
  <c r="D366" i="3"/>
  <c r="F366" i="3"/>
  <c r="B367" i="3"/>
  <c r="C367" i="3"/>
  <c r="D367" i="3"/>
  <c r="F367" i="3"/>
  <c r="B368" i="3"/>
  <c r="C368" i="3"/>
  <c r="D368" i="3"/>
  <c r="F368" i="3"/>
  <c r="B369" i="3"/>
  <c r="C369" i="3"/>
  <c r="D369" i="3"/>
  <c r="F369" i="3"/>
  <c r="B370" i="3"/>
  <c r="C370" i="3"/>
  <c r="D370" i="3"/>
  <c r="F370" i="3"/>
  <c r="B371" i="3"/>
  <c r="C371" i="3"/>
  <c r="D371" i="3"/>
  <c r="F371" i="3"/>
  <c r="B58" i="3"/>
  <c r="B311" i="3"/>
  <c r="G40" i="1"/>
  <c r="C104" i="1"/>
  <c r="C105" i="1"/>
  <c r="C106" i="1"/>
  <c r="C107" i="1"/>
  <c r="C108" i="1"/>
  <c r="C109" i="1"/>
  <c r="C110" i="1"/>
  <c r="C111" i="1"/>
  <c r="C113" i="1"/>
  <c r="C114" i="1"/>
  <c r="F3" i="2"/>
  <c r="G3" i="2"/>
  <c r="AV3" i="2" s="1"/>
  <c r="K3" i="2"/>
  <c r="A4" i="5"/>
  <c r="Q3" i="2"/>
  <c r="E4" i="3" s="1"/>
  <c r="V3" i="2"/>
  <c r="W3" i="2"/>
  <c r="Z3" i="2"/>
  <c r="AB3" i="2" s="1"/>
  <c r="AJ3" i="2" s="1"/>
  <c r="BT3" i="2"/>
  <c r="BV3" i="2"/>
  <c r="BX3" i="2"/>
  <c r="CB3" i="2"/>
  <c r="CD3" i="2"/>
  <c r="CF3" i="2"/>
  <c r="CJ3" i="2"/>
  <c r="CL3" i="2"/>
  <c r="CN3" i="2"/>
  <c r="F4" i="2"/>
  <c r="G4" i="2"/>
  <c r="K4" i="2"/>
  <c r="Q4" i="2"/>
  <c r="E5" i="3" s="1"/>
  <c r="F7" i="2"/>
  <c r="Q7" i="2"/>
  <c r="F9" i="2"/>
  <c r="G9" i="2"/>
  <c r="AX9" i="2" s="1"/>
  <c r="K9" i="2"/>
  <c r="Q9" i="2"/>
  <c r="E6" i="3" s="1"/>
  <c r="F10" i="2"/>
  <c r="G10" i="2"/>
  <c r="AP10" i="2" s="1"/>
  <c r="K10" i="2"/>
  <c r="Q10" i="2"/>
  <c r="E7" i="3" s="1"/>
  <c r="F11" i="2"/>
  <c r="G11" i="2"/>
  <c r="K11" i="2"/>
  <c r="Q11" i="2"/>
  <c r="E8" i="3" s="1"/>
  <c r="F12" i="2"/>
  <c r="G12" i="2"/>
  <c r="K12" i="2"/>
  <c r="Q12" i="2"/>
  <c r="E9" i="3" s="1"/>
  <c r="F13" i="2"/>
  <c r="G13" i="2"/>
  <c r="K13" i="2"/>
  <c r="Q13" i="2"/>
  <c r="E10" i="3" s="1"/>
  <c r="F14" i="2"/>
  <c r="G14" i="2"/>
  <c r="K14" i="2"/>
  <c r="Q14" i="2"/>
  <c r="E11" i="3" s="1"/>
  <c r="F15" i="2"/>
  <c r="G15" i="2"/>
  <c r="AX15" i="2" s="1"/>
  <c r="K15" i="2"/>
  <c r="Q15" i="2"/>
  <c r="E12" i="3" s="1"/>
  <c r="F16" i="2"/>
  <c r="G16" i="2"/>
  <c r="BH16" i="2" s="1"/>
  <c r="K16" i="2"/>
  <c r="Q16" i="2"/>
  <c r="E13" i="3" s="1"/>
  <c r="F18" i="2"/>
  <c r="G18" i="2"/>
  <c r="AP18" i="2" s="1"/>
  <c r="K18" i="2"/>
  <c r="Q18" i="2"/>
  <c r="E14" i="3" s="1"/>
  <c r="F19" i="2"/>
  <c r="Q19" i="2"/>
  <c r="F20" i="2"/>
  <c r="Q20" i="2"/>
  <c r="F21" i="2"/>
  <c r="G21" i="2"/>
  <c r="BL21" i="2" s="1"/>
  <c r="K21" i="2"/>
  <c r="Q21" i="2"/>
  <c r="E15" i="3" s="1"/>
  <c r="F22" i="2"/>
  <c r="G22" i="2"/>
  <c r="K22" i="2"/>
  <c r="Q22" i="2"/>
  <c r="E16" i="3" s="1"/>
  <c r="F23" i="2"/>
  <c r="G23" i="2"/>
  <c r="K23" i="2"/>
  <c r="Q23" i="2"/>
  <c r="E17" i="3" s="1"/>
  <c r="F24" i="2"/>
  <c r="G24" i="2"/>
  <c r="K24" i="2"/>
  <c r="Q24" i="2"/>
  <c r="E18" i="3" s="1"/>
  <c r="F25" i="2"/>
  <c r="G25" i="2"/>
  <c r="K25" i="2"/>
  <c r="Q25" i="2"/>
  <c r="E19" i="3" s="1"/>
  <c r="F26" i="2"/>
  <c r="G26" i="2"/>
  <c r="K26" i="2"/>
  <c r="Q26" i="2"/>
  <c r="E20" i="3" s="1"/>
  <c r="F27" i="2"/>
  <c r="G27" i="2"/>
  <c r="K27" i="2"/>
  <c r="Q27" i="2"/>
  <c r="E21" i="3" s="1"/>
  <c r="F28" i="2"/>
  <c r="G28" i="2"/>
  <c r="K28" i="2"/>
  <c r="Q28" i="2"/>
  <c r="E22" i="3" s="1"/>
  <c r="F29" i="2"/>
  <c r="G29" i="2"/>
  <c r="K29" i="2"/>
  <c r="Q29" i="2"/>
  <c r="E23" i="3" s="1"/>
  <c r="F30" i="2"/>
  <c r="G30" i="2"/>
  <c r="K30" i="2"/>
  <c r="Q30" i="2"/>
  <c r="E24" i="3" s="1"/>
  <c r="F32" i="2"/>
  <c r="G32" i="2"/>
  <c r="K32" i="2"/>
  <c r="Q32" i="2"/>
  <c r="E293" i="3" s="1"/>
  <c r="F33" i="2"/>
  <c r="G33" i="2"/>
  <c r="K33" i="2"/>
  <c r="Q33" i="2"/>
  <c r="E25" i="3" s="1"/>
  <c r="F34" i="2"/>
  <c r="G34" i="2"/>
  <c r="K34" i="2"/>
  <c r="Q34" i="2"/>
  <c r="E26" i="3" s="1"/>
  <c r="F35" i="2"/>
  <c r="G35" i="2"/>
  <c r="K35" i="2"/>
  <c r="Q35" i="2"/>
  <c r="E27" i="3" s="1"/>
  <c r="F37" i="2"/>
  <c r="Q37" i="2"/>
  <c r="F38" i="2"/>
  <c r="Q38" i="2"/>
  <c r="F39" i="2"/>
  <c r="G39" i="2"/>
  <c r="K39" i="2"/>
  <c r="Q39" i="2"/>
  <c r="E59" i="3" s="1"/>
  <c r="F40" i="2"/>
  <c r="G40" i="2"/>
  <c r="K40" i="2"/>
  <c r="Q40" i="2"/>
  <c r="E60" i="3" s="1"/>
  <c r="F41" i="2"/>
  <c r="G41" i="2"/>
  <c r="K41" i="2"/>
  <c r="Q41" i="2"/>
  <c r="E61" i="3" s="1"/>
  <c r="F42" i="2"/>
  <c r="Q42" i="2"/>
  <c r="F43" i="2"/>
  <c r="G43" i="2"/>
  <c r="K43" i="2"/>
  <c r="Q43" i="2"/>
  <c r="E62" i="3" s="1"/>
  <c r="F44" i="2"/>
  <c r="G44" i="2"/>
  <c r="K44" i="2"/>
  <c r="Q44" i="2"/>
  <c r="E63" i="3" s="1"/>
  <c r="F45" i="2"/>
  <c r="G45" i="2"/>
  <c r="BD45" i="2" s="1"/>
  <c r="K45" i="2"/>
  <c r="Q45" i="2"/>
  <c r="E64" i="3" s="1"/>
  <c r="F46" i="2"/>
  <c r="G46" i="2"/>
  <c r="BL46" i="2" s="1"/>
  <c r="K46" i="2"/>
  <c r="Q46" i="2"/>
  <c r="E65" i="3" s="1"/>
  <c r="F47" i="2"/>
  <c r="G47" i="2"/>
  <c r="AX47" i="2" s="1"/>
  <c r="K47" i="2"/>
  <c r="Q47" i="2"/>
  <c r="E66" i="3" s="1"/>
  <c r="F48" i="2"/>
  <c r="Q48" i="2"/>
  <c r="F49" i="2"/>
  <c r="G49" i="2"/>
  <c r="K49" i="2"/>
  <c r="Q49" i="2"/>
  <c r="E67" i="3" s="1"/>
  <c r="F50" i="2"/>
  <c r="G50" i="2"/>
  <c r="AH50" i="2" s="1"/>
  <c r="K50" i="2"/>
  <c r="Q50" i="2"/>
  <c r="E68" i="3" s="1"/>
  <c r="F51" i="2"/>
  <c r="G51" i="2"/>
  <c r="AF51" i="2" s="1"/>
  <c r="K51" i="2"/>
  <c r="Q51" i="2"/>
  <c r="E69" i="3" s="1"/>
  <c r="F52" i="2"/>
  <c r="G52" i="2"/>
  <c r="K52" i="2"/>
  <c r="Q52" i="2"/>
  <c r="E70" i="3" s="1"/>
  <c r="F53" i="2"/>
  <c r="G53" i="2"/>
  <c r="K53" i="2"/>
  <c r="Q53" i="2"/>
  <c r="E28" i="3" s="1"/>
  <c r="F54" i="2"/>
  <c r="Q54" i="2"/>
  <c r="F55" i="2"/>
  <c r="G55" i="2"/>
  <c r="K55" i="2"/>
  <c r="Q55" i="2"/>
  <c r="E71" i="3" s="1"/>
  <c r="F56" i="2"/>
  <c r="G56" i="2"/>
  <c r="K56" i="2"/>
  <c r="Q56" i="2"/>
  <c r="E29" i="3" s="1"/>
  <c r="F57" i="2"/>
  <c r="G57" i="2"/>
  <c r="BP57" i="2" s="1"/>
  <c r="K57" i="2"/>
  <c r="Q57" i="2"/>
  <c r="E30" i="3" s="1"/>
  <c r="F59" i="2"/>
  <c r="Q59" i="2"/>
  <c r="F61" i="2"/>
  <c r="G61" i="2"/>
  <c r="AV61" i="2" s="1"/>
  <c r="K61" i="2"/>
  <c r="Q61" i="2"/>
  <c r="E72" i="3" s="1"/>
  <c r="F62" i="2"/>
  <c r="G62" i="2"/>
  <c r="AZ62" i="2" s="1"/>
  <c r="Q62" i="2"/>
  <c r="F63" i="2"/>
  <c r="G63" i="2"/>
  <c r="K63" i="2"/>
  <c r="Q63" i="2"/>
  <c r="E73" i="3" s="1"/>
  <c r="F66" i="2"/>
  <c r="Q66" i="2"/>
  <c r="F67" i="2"/>
  <c r="G67" i="2"/>
  <c r="K67" i="2"/>
  <c r="Q67" i="2"/>
  <c r="E31" i="3" s="1"/>
  <c r="F68" i="2"/>
  <c r="G68" i="2"/>
  <c r="K68" i="2"/>
  <c r="Q68" i="2"/>
  <c r="E32" i="3" s="1"/>
  <c r="E312" i="3"/>
  <c r="E313" i="3"/>
  <c r="E108" i="3"/>
  <c r="E164" i="3"/>
  <c r="E33" i="3"/>
  <c r="E109" i="3"/>
  <c r="E165" i="3"/>
  <c r="E34" i="3"/>
  <c r="E110" i="3"/>
  <c r="E166" i="3"/>
  <c r="E314" i="3"/>
  <c r="E315" i="3"/>
  <c r="E219" i="3"/>
  <c r="F87" i="2"/>
  <c r="Q87" i="2"/>
  <c r="F88" i="2"/>
  <c r="G88" i="2"/>
  <c r="AH88" i="2" s="1"/>
  <c r="K88" i="2"/>
  <c r="Q88" i="2"/>
  <c r="E35" i="3" s="1"/>
  <c r="F89" i="2"/>
  <c r="G89" i="2"/>
  <c r="BP89" i="2" s="1"/>
  <c r="K89" i="2"/>
  <c r="Q89" i="2"/>
  <c r="E36" i="3" s="1"/>
  <c r="F90" i="2"/>
  <c r="G90" i="2"/>
  <c r="BD90" i="2" s="1"/>
  <c r="K90" i="2"/>
  <c r="Q90" i="2"/>
  <c r="E37" i="3" s="1"/>
  <c r="F99" i="2"/>
  <c r="G99" i="2"/>
  <c r="BL99" i="2" s="1"/>
  <c r="K99" i="2"/>
  <c r="Q99" i="2"/>
  <c r="E39" i="3" s="1"/>
  <c r="F91" i="2"/>
  <c r="G91" i="2"/>
  <c r="K91" i="2"/>
  <c r="Q91" i="2"/>
  <c r="E40" i="3" s="1"/>
  <c r="F92" i="2"/>
  <c r="G92" i="2"/>
  <c r="K92" i="2"/>
  <c r="Q92" i="2"/>
  <c r="E41" i="3" s="1"/>
  <c r="F93" i="2"/>
  <c r="G93" i="2"/>
  <c r="BL93" i="2" s="1"/>
  <c r="K93" i="2"/>
  <c r="Q93" i="2"/>
  <c r="E38" i="3" s="1"/>
  <c r="E111" i="3"/>
  <c r="E167" i="3"/>
  <c r="E220" i="3"/>
  <c r="F95" i="2"/>
  <c r="Q95" i="2"/>
  <c r="F96" i="2"/>
  <c r="Q96" i="2"/>
  <c r="F97" i="2"/>
  <c r="G97" i="2"/>
  <c r="AF97" i="2" s="1"/>
  <c r="K97" i="2"/>
  <c r="Q97" i="2"/>
  <c r="E74" i="3" s="1"/>
  <c r="F98" i="2"/>
  <c r="G98" i="2"/>
  <c r="BN98" i="2" s="1"/>
  <c r="K98" i="2"/>
  <c r="Q98" i="2"/>
  <c r="E75" i="3" s="1"/>
  <c r="E76" i="3"/>
  <c r="F100" i="2"/>
  <c r="G100" i="2"/>
  <c r="AX100" i="2" s="1"/>
  <c r="K100" i="2"/>
  <c r="Q100" i="2"/>
  <c r="E77" i="3" s="1"/>
  <c r="F101" i="2"/>
  <c r="G101" i="2"/>
  <c r="BN101" i="2" s="1"/>
  <c r="K101" i="2"/>
  <c r="Q101" i="2"/>
  <c r="E78" i="3" s="1"/>
  <c r="F102" i="2"/>
  <c r="G102" i="2"/>
  <c r="K102" i="2"/>
  <c r="Q102" i="2"/>
  <c r="E79" i="3" s="1"/>
  <c r="F103" i="2"/>
  <c r="G103" i="2"/>
  <c r="K103" i="2"/>
  <c r="Q103" i="2"/>
  <c r="E80" i="3" s="1"/>
  <c r="F104" i="2"/>
  <c r="G104" i="2"/>
  <c r="K104" i="2"/>
  <c r="Q104" i="2"/>
  <c r="E81" i="3" s="1"/>
  <c r="F105" i="2"/>
  <c r="Q105" i="2"/>
  <c r="F106" i="2"/>
  <c r="G106" i="2"/>
  <c r="BN106" i="2" s="1"/>
  <c r="K106" i="2"/>
  <c r="Q106" i="2"/>
  <c r="E82" i="3" s="1"/>
  <c r="F107" i="2"/>
  <c r="G107" i="2"/>
  <c r="AJ107" i="2" s="1"/>
  <c r="K107" i="2"/>
  <c r="Q107" i="2"/>
  <c r="E84" i="3" s="1"/>
  <c r="F108" i="2"/>
  <c r="Q108" i="2"/>
  <c r="F109" i="2"/>
  <c r="G109" i="2"/>
  <c r="K109" i="2"/>
  <c r="Q109" i="2"/>
  <c r="E85" i="3" s="1"/>
  <c r="F110" i="2"/>
  <c r="G110" i="2"/>
  <c r="K110" i="2"/>
  <c r="Q110" i="2"/>
  <c r="E86" i="3" s="1"/>
  <c r="F111" i="2"/>
  <c r="G111" i="2"/>
  <c r="AH111" i="2" s="1"/>
  <c r="K111" i="2"/>
  <c r="Q111" i="2"/>
  <c r="E316" i="3" s="1"/>
  <c r="F112" i="2"/>
  <c r="G112" i="2"/>
  <c r="K112" i="2"/>
  <c r="Q112" i="2"/>
  <c r="E87" i="3" s="1"/>
  <c r="F113" i="2"/>
  <c r="G113" i="2"/>
  <c r="K113" i="2"/>
  <c r="Q113" i="2"/>
  <c r="E88" i="3" s="1"/>
  <c r="F114" i="2"/>
  <c r="G114" i="2"/>
  <c r="K114" i="2"/>
  <c r="Q114" i="2"/>
  <c r="E89" i="3" s="1"/>
  <c r="F116" i="2"/>
  <c r="Q116" i="2"/>
  <c r="F117" i="2"/>
  <c r="G117" i="2"/>
  <c r="BN117" i="2" s="1"/>
  <c r="K117" i="2"/>
  <c r="Q117" i="2"/>
  <c r="E42" i="3" s="1"/>
  <c r="F118" i="2"/>
  <c r="G118" i="2"/>
  <c r="BF118" i="2" s="1"/>
  <c r="K118" i="2"/>
  <c r="Q118" i="2"/>
  <c r="E43" i="3" s="1"/>
  <c r="F119" i="2"/>
  <c r="G119" i="2"/>
  <c r="AR119" i="2" s="1"/>
  <c r="K119" i="2"/>
  <c r="Q119" i="2"/>
  <c r="F120" i="2"/>
  <c r="G120" i="2"/>
  <c r="BH120" i="2" s="1"/>
  <c r="K120" i="2"/>
  <c r="Q120" i="2"/>
  <c r="E44" i="3" s="1"/>
  <c r="F121" i="2"/>
  <c r="G121" i="2"/>
  <c r="BF121" i="2" s="1"/>
  <c r="K121" i="2"/>
  <c r="Q121" i="2"/>
  <c r="E45" i="3" s="1"/>
  <c r="F123" i="2"/>
  <c r="Q123" i="2"/>
  <c r="F124" i="2"/>
  <c r="Q124" i="2"/>
  <c r="E317" i="3"/>
  <c r="F125" i="2"/>
  <c r="G125" i="2"/>
  <c r="K125" i="2"/>
  <c r="E318" i="3"/>
  <c r="F126" i="2"/>
  <c r="G126" i="2"/>
  <c r="K126" i="2"/>
  <c r="E319" i="3"/>
  <c r="F127" i="2"/>
  <c r="G127" i="2"/>
  <c r="K127" i="2"/>
  <c r="F128" i="2"/>
  <c r="G128" i="2"/>
  <c r="BF128" i="2" s="1"/>
  <c r="K128" i="2"/>
  <c r="F129" i="2"/>
  <c r="G129" i="2"/>
  <c r="BN129" i="2" s="1"/>
  <c r="K129" i="2"/>
  <c r="F130" i="2"/>
  <c r="G130" i="2"/>
  <c r="AN130" i="2" s="1"/>
  <c r="K130" i="2"/>
  <c r="F131" i="2"/>
  <c r="G131" i="2"/>
  <c r="K131" i="2"/>
  <c r="F132" i="2"/>
  <c r="G132" i="2"/>
  <c r="BN132" i="2" s="1"/>
  <c r="K132" i="2"/>
  <c r="F133" i="2"/>
  <c r="Q133" i="2"/>
  <c r="F134" i="2"/>
  <c r="G134" i="2"/>
  <c r="K134" i="2"/>
  <c r="Q134" i="2"/>
  <c r="E221" i="3" s="1"/>
  <c r="F135" i="2"/>
  <c r="G135" i="2"/>
  <c r="K135" i="2"/>
  <c r="Q135" i="2"/>
  <c r="E321" i="3" s="1"/>
  <c r="F136" i="2"/>
  <c r="G136" i="2"/>
  <c r="K136" i="2"/>
  <c r="Q136" i="2"/>
  <c r="E113" i="3" s="1"/>
  <c r="F137" i="2"/>
  <c r="G137" i="2"/>
  <c r="K137" i="2"/>
  <c r="Q137" i="2"/>
  <c r="E169" i="3" s="1"/>
  <c r="F138" i="2"/>
  <c r="G138" i="2"/>
  <c r="K138" i="2"/>
  <c r="Q138" i="2"/>
  <c r="E222" i="3" s="1"/>
  <c r="F139" i="2"/>
  <c r="G139" i="2"/>
  <c r="K139" i="2"/>
  <c r="Q139" i="2"/>
  <c r="E223" i="3" s="1"/>
  <c r="F140" i="2"/>
  <c r="G140" i="2"/>
  <c r="AP140" i="2" s="1"/>
  <c r="K140" i="2"/>
  <c r="Q140" i="2"/>
  <c r="E114" i="3" s="1"/>
  <c r="F141" i="2"/>
  <c r="Q141" i="2"/>
  <c r="F142" i="2"/>
  <c r="G142" i="2"/>
  <c r="K142" i="2"/>
  <c r="Q142" i="2"/>
  <c r="E224" i="3" s="1"/>
  <c r="F143" i="2"/>
  <c r="G143" i="2"/>
  <c r="K143" i="2"/>
  <c r="Q143" i="2"/>
  <c r="E225" i="3" s="1"/>
  <c r="F144" i="2"/>
  <c r="G144" i="2"/>
  <c r="AH144" i="2" s="1"/>
  <c r="K144" i="2"/>
  <c r="Q144" i="2"/>
  <c r="E115" i="3" s="1"/>
  <c r="F145" i="2"/>
  <c r="G145" i="2"/>
  <c r="K145" i="2"/>
  <c r="Q145" i="2"/>
  <c r="E170" i="3" s="1"/>
  <c r="F146" i="2"/>
  <c r="Q146" i="2"/>
  <c r="F147" i="2"/>
  <c r="G147" i="2"/>
  <c r="K147" i="2"/>
  <c r="Q147" i="2"/>
  <c r="E226" i="3" s="1"/>
  <c r="F148" i="2"/>
  <c r="G148" i="2"/>
  <c r="K148" i="2"/>
  <c r="Q148" i="2"/>
  <c r="E227" i="3" s="1"/>
  <c r="E228" i="3"/>
  <c r="F149" i="2"/>
  <c r="G149" i="2"/>
  <c r="K149" i="2"/>
  <c r="Q149" i="2"/>
  <c r="E116" i="3" s="1"/>
  <c r="F150" i="2"/>
  <c r="G150" i="2"/>
  <c r="K150" i="2"/>
  <c r="Q150" i="2"/>
  <c r="E171" i="3" s="1"/>
  <c r="F151" i="2"/>
  <c r="G151" i="2"/>
  <c r="AN151" i="2" s="1"/>
  <c r="K151" i="2"/>
  <c r="Q151" i="2"/>
  <c r="E117" i="3" s="1"/>
  <c r="F152" i="2"/>
  <c r="G152" i="2"/>
  <c r="K152" i="2"/>
  <c r="Q152" i="2"/>
  <c r="E172" i="3" s="1"/>
  <c r="F153" i="2"/>
  <c r="G153" i="2"/>
  <c r="AP153" i="2" s="1"/>
  <c r="K153" i="2"/>
  <c r="Q153" i="2"/>
  <c r="E229" i="3" s="1"/>
  <c r="F154" i="2"/>
  <c r="G154" i="2"/>
  <c r="AR154" i="2" s="1"/>
  <c r="K154" i="2"/>
  <c r="Q154" i="2"/>
  <c r="E230" i="3" s="1"/>
  <c r="F155" i="2"/>
  <c r="Q155" i="2"/>
  <c r="F156" i="2"/>
  <c r="Q156" i="2"/>
  <c r="F157" i="2"/>
  <c r="G157" i="2"/>
  <c r="K157" i="2"/>
  <c r="Q157" i="2"/>
  <c r="E322" i="3" s="1"/>
  <c r="F158" i="2"/>
  <c r="G158" i="2"/>
  <c r="BN158" i="2" s="1"/>
  <c r="K158" i="2"/>
  <c r="Q158" i="2"/>
  <c r="E118" i="3" s="1"/>
  <c r="F159" i="2"/>
  <c r="G159" i="2"/>
  <c r="AF159" i="2" s="1"/>
  <c r="K159" i="2"/>
  <c r="Q159" i="2"/>
  <c r="E173" i="3" s="1"/>
  <c r="F160" i="2"/>
  <c r="G160" i="2"/>
  <c r="AV160" i="2" s="1"/>
  <c r="K160" i="2"/>
  <c r="Q160" i="2"/>
  <c r="E49" i="3" s="1"/>
  <c r="F161" i="2"/>
  <c r="G161" i="2"/>
  <c r="AZ161" i="2" s="1"/>
  <c r="K161" i="2"/>
  <c r="Q161" i="2"/>
  <c r="E323" i="3" s="1"/>
  <c r="F162" i="2"/>
  <c r="G162" i="2"/>
  <c r="K162" i="2"/>
  <c r="Q162" i="2"/>
  <c r="E324" i="3" s="1"/>
  <c r="F163" i="2"/>
  <c r="Q163" i="2"/>
  <c r="F164" i="2"/>
  <c r="G164" i="2"/>
  <c r="BF164" i="2" s="1"/>
  <c r="K164" i="2"/>
  <c r="Q164" i="2"/>
  <c r="E325" i="3" s="1"/>
  <c r="F165" i="2"/>
  <c r="G165" i="2"/>
  <c r="AH165" i="2" s="1"/>
  <c r="K165" i="2"/>
  <c r="Q165" i="2"/>
  <c r="E326" i="3" s="1"/>
  <c r="F166" i="2"/>
  <c r="G166" i="2"/>
  <c r="K166" i="2"/>
  <c r="Q166" i="2"/>
  <c r="E327" i="3" s="1"/>
  <c r="F167" i="2"/>
  <c r="G167" i="2"/>
  <c r="BH167" i="2" s="1"/>
  <c r="K167" i="2"/>
  <c r="Q167" i="2"/>
  <c r="E328" i="3" s="1"/>
  <c r="F168" i="2"/>
  <c r="G168" i="2"/>
  <c r="K168" i="2"/>
  <c r="Q168" i="2"/>
  <c r="E329" i="3" s="1"/>
  <c r="F169" i="2"/>
  <c r="G169" i="2"/>
  <c r="K169" i="2"/>
  <c r="Q169" i="2"/>
  <c r="E50" i="3" s="1"/>
  <c r="F170" i="2"/>
  <c r="Q170" i="2"/>
  <c r="F171" i="2"/>
  <c r="G171" i="2"/>
  <c r="K171" i="2"/>
  <c r="Q171" i="2"/>
  <c r="E231" i="3" s="1"/>
  <c r="E232" i="3"/>
  <c r="E233" i="3"/>
  <c r="F172" i="2"/>
  <c r="G172" i="2"/>
  <c r="K172" i="2"/>
  <c r="Q172" i="2"/>
  <c r="E119" i="3" s="1"/>
  <c r="F173" i="2"/>
  <c r="G173" i="2"/>
  <c r="AJ173" i="2" s="1"/>
  <c r="K173" i="2"/>
  <c r="Q173" i="2"/>
  <c r="E174" i="3" s="1"/>
  <c r="F174" i="2"/>
  <c r="G174" i="2"/>
  <c r="K174" i="2"/>
  <c r="Q174" i="2"/>
  <c r="E51" i="3" s="1"/>
  <c r="F175" i="2"/>
  <c r="Q175" i="2"/>
  <c r="F176" i="2"/>
  <c r="Q176" i="2"/>
  <c r="F177" i="2"/>
  <c r="G177" i="2"/>
  <c r="AN177" i="2" s="1"/>
  <c r="K177" i="2"/>
  <c r="Q177" i="2"/>
  <c r="E234" i="3" s="1"/>
  <c r="F178" i="2"/>
  <c r="G178" i="2"/>
  <c r="K178" i="2"/>
  <c r="Q178" i="2"/>
  <c r="E235" i="3" s="1"/>
  <c r="F179" i="2"/>
  <c r="G179" i="2"/>
  <c r="K179" i="2"/>
  <c r="Q179" i="2"/>
  <c r="E236" i="3" s="1"/>
  <c r="F180" i="2"/>
  <c r="G180" i="2"/>
  <c r="K180" i="2"/>
  <c r="Q180" i="2"/>
  <c r="E237" i="3" s="1"/>
  <c r="F181" i="2"/>
  <c r="G181" i="2"/>
  <c r="K181" i="2"/>
  <c r="Q181" i="2"/>
  <c r="E238" i="3" s="1"/>
  <c r="F182" i="2"/>
  <c r="G182" i="2"/>
  <c r="K182" i="2"/>
  <c r="Q182" i="2"/>
  <c r="E120" i="3" s="1"/>
  <c r="F183" i="2"/>
  <c r="G183" i="2"/>
  <c r="K183" i="2"/>
  <c r="Q183" i="2"/>
  <c r="E239" i="3" s="1"/>
  <c r="F184" i="2"/>
  <c r="G184" i="2"/>
  <c r="K184" i="2"/>
  <c r="Q184" i="2"/>
  <c r="E240" i="3" s="1"/>
  <c r="F185" i="2"/>
  <c r="G185" i="2"/>
  <c r="K185" i="2"/>
  <c r="Q185" i="2"/>
  <c r="E121" i="3" s="1"/>
  <c r="F186" i="2"/>
  <c r="G186" i="2"/>
  <c r="AJ186" i="2" s="1"/>
  <c r="K186" i="2"/>
  <c r="Q186" i="2"/>
  <c r="E175" i="3" s="1"/>
  <c r="F187" i="2"/>
  <c r="G187" i="2"/>
  <c r="K187" i="2"/>
  <c r="Q187" i="2"/>
  <c r="E122" i="3" s="1"/>
  <c r="F188" i="2"/>
  <c r="G188" i="2"/>
  <c r="K188" i="2"/>
  <c r="Q188" i="2"/>
  <c r="E176" i="3" s="1"/>
  <c r="F189" i="2"/>
  <c r="G189" i="2"/>
  <c r="K189" i="2"/>
  <c r="Q189" i="2"/>
  <c r="E123" i="3" s="1"/>
  <c r="F190" i="2"/>
  <c r="G190" i="2"/>
  <c r="AR190" i="2" s="1"/>
  <c r="K190" i="2"/>
  <c r="Q190" i="2"/>
  <c r="E177" i="3" s="1"/>
  <c r="F191" i="2"/>
  <c r="G191" i="2"/>
  <c r="K191" i="2"/>
  <c r="Q191" i="2"/>
  <c r="E241" i="3" s="1"/>
  <c r="F192" i="2"/>
  <c r="G192" i="2"/>
  <c r="K192" i="2"/>
  <c r="Q192" i="2"/>
  <c r="E242" i="3" s="1"/>
  <c r="F193" i="2"/>
  <c r="Q193" i="2"/>
  <c r="F194" i="2"/>
  <c r="G194" i="2"/>
  <c r="BN194" i="2" s="1"/>
  <c r="K194" i="2"/>
  <c r="Q194" i="2"/>
  <c r="E243" i="3" s="1"/>
  <c r="F195" i="2"/>
  <c r="G195" i="2"/>
  <c r="K195" i="2"/>
  <c r="Q195" i="2"/>
  <c r="E124" i="3" s="1"/>
  <c r="F196" i="2"/>
  <c r="G196" i="2"/>
  <c r="K196" i="2"/>
  <c r="Q196" i="2"/>
  <c r="E178" i="3" s="1"/>
  <c r="F197" i="2"/>
  <c r="G197" i="2"/>
  <c r="K197" i="2"/>
  <c r="Q197" i="2"/>
  <c r="E244" i="3" s="1"/>
  <c r="E245" i="3"/>
  <c r="E246" i="3"/>
  <c r="F198" i="2"/>
  <c r="G198" i="2"/>
  <c r="AR198" i="2" s="1"/>
  <c r="K198" i="2"/>
  <c r="Q198" i="2"/>
  <c r="E125" i="3" s="1"/>
  <c r="F199" i="2"/>
  <c r="G199" i="2"/>
  <c r="K199" i="2"/>
  <c r="Q199" i="2"/>
  <c r="E179" i="3" s="1"/>
  <c r="F200" i="2"/>
  <c r="G200" i="2"/>
  <c r="K200" i="2"/>
  <c r="Q200" i="2"/>
  <c r="E247" i="3" s="1"/>
  <c r="F202" i="2"/>
  <c r="Q202" i="2"/>
  <c r="E248" i="3"/>
  <c r="E249" i="3"/>
  <c r="E250" i="3"/>
  <c r="E251" i="3"/>
  <c r="E252" i="3"/>
  <c r="E253" i="3"/>
  <c r="E254" i="3"/>
  <c r="E255" i="3"/>
  <c r="F203" i="2"/>
  <c r="G203" i="2"/>
  <c r="AN203" i="2" s="1"/>
  <c r="K203" i="2"/>
  <c r="Q203" i="2"/>
  <c r="E126" i="3" s="1"/>
  <c r="F204" i="2"/>
  <c r="G204" i="2"/>
  <c r="K204" i="2"/>
  <c r="Q204" i="2"/>
  <c r="E180" i="3" s="1"/>
  <c r="F205" i="2"/>
  <c r="G205" i="2"/>
  <c r="K205" i="2"/>
  <c r="Q205" i="2"/>
  <c r="E256" i="3" s="1"/>
  <c r="F201" i="2"/>
  <c r="Q201" i="2"/>
  <c r="F206" i="2"/>
  <c r="Q206" i="2"/>
  <c r="F207" i="2"/>
  <c r="G207" i="2"/>
  <c r="K207" i="2"/>
  <c r="Q207" i="2"/>
  <c r="E257" i="3" s="1"/>
  <c r="F208" i="2"/>
  <c r="G208" i="2"/>
  <c r="K208" i="2"/>
  <c r="Q208" i="2"/>
  <c r="E258" i="3" s="1"/>
  <c r="E259" i="3"/>
  <c r="E260" i="3"/>
  <c r="E261" i="3"/>
  <c r="F209" i="2"/>
  <c r="G209" i="2"/>
  <c r="BL209" i="2" s="1"/>
  <c r="K209" i="2"/>
  <c r="Q209" i="2"/>
  <c r="E262" i="3" s="1"/>
  <c r="E263" i="3"/>
  <c r="E264" i="3"/>
  <c r="E266" i="3"/>
  <c r="E267" i="3"/>
  <c r="E268" i="3"/>
  <c r="F212" i="2"/>
  <c r="G212" i="2"/>
  <c r="AH212" i="2" s="1"/>
  <c r="K212" i="2"/>
  <c r="Q212" i="2"/>
  <c r="E127" i="3" s="1"/>
  <c r="F213" i="2"/>
  <c r="G213" i="2"/>
  <c r="BN213" i="2" s="1"/>
  <c r="K213" i="2"/>
  <c r="Q213" i="2"/>
  <c r="E181" i="3" s="1"/>
  <c r="F214" i="2"/>
  <c r="G214" i="2"/>
  <c r="K214" i="2"/>
  <c r="Q214" i="2"/>
  <c r="E269" i="3" s="1"/>
  <c r="F216" i="2"/>
  <c r="Q216" i="2"/>
  <c r="F217" i="2"/>
  <c r="G217" i="2"/>
  <c r="K217" i="2"/>
  <c r="Q217" i="2"/>
  <c r="E330" i="3" s="1"/>
  <c r="F218" i="2"/>
  <c r="G218" i="2"/>
  <c r="K218" i="2"/>
  <c r="Q218" i="2"/>
  <c r="E331" i="3" s="1"/>
  <c r="F219" i="2"/>
  <c r="G219" i="2"/>
  <c r="K219" i="2"/>
  <c r="Q219" i="2"/>
  <c r="E332" i="3" s="1"/>
  <c r="F220" i="2"/>
  <c r="G220" i="2"/>
  <c r="AV220" i="2" s="1"/>
  <c r="K220" i="2"/>
  <c r="Q220" i="2"/>
  <c r="F221" i="2"/>
  <c r="G221" i="2"/>
  <c r="AZ221" i="2" s="1"/>
  <c r="K221" i="2"/>
  <c r="Q221" i="2"/>
  <c r="E52" i="3" s="1"/>
  <c r="F223" i="2"/>
  <c r="Q223" i="2"/>
  <c r="F224" i="2"/>
  <c r="Q224" i="2"/>
  <c r="F225" i="2"/>
  <c r="G225" i="2"/>
  <c r="K225" i="2"/>
  <c r="Q225" i="2"/>
  <c r="E270" i="3" s="1"/>
  <c r="F226" i="2"/>
  <c r="G226" i="2"/>
  <c r="BD226" i="2" s="1"/>
  <c r="K226" i="2"/>
  <c r="Q226" i="2"/>
  <c r="E271" i="3" s="1"/>
  <c r="F227" i="2"/>
  <c r="G227" i="2"/>
  <c r="K227" i="2"/>
  <c r="Q227" i="2"/>
  <c r="E272" i="3" s="1"/>
  <c r="F228" i="2"/>
  <c r="G228" i="2"/>
  <c r="K228" i="2"/>
  <c r="Q228" i="2"/>
  <c r="E273" i="3" s="1"/>
  <c r="F229" i="2"/>
  <c r="G229" i="2"/>
  <c r="BH229" i="2" s="1"/>
  <c r="K229" i="2"/>
  <c r="Q229" i="2"/>
  <c r="E274" i="3" s="1"/>
  <c r="F230" i="2"/>
  <c r="G230" i="2"/>
  <c r="AN230" i="2" s="1"/>
  <c r="K230" i="2"/>
  <c r="Q230" i="2"/>
  <c r="E128" i="3" s="1"/>
  <c r="F231" i="2"/>
  <c r="G231" i="2"/>
  <c r="AN231" i="2" s="1"/>
  <c r="K231" i="2"/>
  <c r="Q231" i="2"/>
  <c r="E182" i="3" s="1"/>
  <c r="F232" i="2"/>
  <c r="Q232" i="2"/>
  <c r="F233" i="2"/>
  <c r="G233" i="2"/>
  <c r="K233" i="2"/>
  <c r="Q233" i="2"/>
  <c r="E275" i="3" s="1"/>
  <c r="F234" i="2"/>
  <c r="G234" i="2"/>
  <c r="K234" i="2"/>
  <c r="Q234" i="2"/>
  <c r="E276" i="3" s="1"/>
  <c r="F235" i="2"/>
  <c r="G235" i="2"/>
  <c r="K235" i="2"/>
  <c r="Q235" i="2"/>
  <c r="E277" i="3" s="1"/>
  <c r="F236" i="2"/>
  <c r="G236" i="2"/>
  <c r="K236" i="2"/>
  <c r="Q236" i="2"/>
  <c r="E278" i="3" s="1"/>
  <c r="F237" i="2"/>
  <c r="G237" i="2"/>
  <c r="K237" i="2"/>
  <c r="Q237" i="2"/>
  <c r="E279" i="3" s="1"/>
  <c r="F238" i="2"/>
  <c r="G238" i="2"/>
  <c r="BL238" i="2" s="1"/>
  <c r="K238" i="2"/>
  <c r="Q238" i="2"/>
  <c r="E280" i="3" s="1"/>
  <c r="F239" i="2"/>
  <c r="G239" i="2"/>
  <c r="K239" i="2"/>
  <c r="Q239" i="2"/>
  <c r="E281" i="3" s="1"/>
  <c r="F240" i="2"/>
  <c r="G240" i="2"/>
  <c r="K240" i="2"/>
  <c r="Q240" i="2"/>
  <c r="E282" i="3" s="1"/>
  <c r="E283" i="3"/>
  <c r="E284" i="3"/>
  <c r="E285" i="3"/>
  <c r="E286" i="3"/>
  <c r="F242" i="2"/>
  <c r="G242" i="2"/>
  <c r="K242" i="2"/>
  <c r="Q242" i="2"/>
  <c r="E287" i="3" s="1"/>
  <c r="F243" i="2"/>
  <c r="G243" i="2"/>
  <c r="K243" i="2"/>
  <c r="Q243" i="2"/>
  <c r="E129" i="3" s="1"/>
  <c r="F244" i="2"/>
  <c r="G244" i="2"/>
  <c r="K244" i="2"/>
  <c r="Q244" i="2"/>
  <c r="E183" i="3" s="1"/>
  <c r="F245" i="2"/>
  <c r="Q245" i="2"/>
  <c r="E288" i="3"/>
  <c r="E289" i="3"/>
  <c r="F246" i="2"/>
  <c r="G246" i="2"/>
  <c r="AF246" i="2" s="1"/>
  <c r="K246" i="2"/>
  <c r="Q246" i="2"/>
  <c r="E130" i="3" s="1"/>
  <c r="F247" i="2"/>
  <c r="G247" i="2"/>
  <c r="BF247" i="2" s="1"/>
  <c r="K247" i="2"/>
  <c r="Q247" i="2"/>
  <c r="E184" i="3" s="1"/>
  <c r="F248" i="2"/>
  <c r="Q248" i="2"/>
  <c r="F249" i="2"/>
  <c r="Q249" i="2"/>
  <c r="F250" i="2"/>
  <c r="G250" i="2"/>
  <c r="K250" i="2"/>
  <c r="Q250" i="2"/>
  <c r="E333" i="3" s="1"/>
  <c r="F251" i="2"/>
  <c r="G251" i="2"/>
  <c r="AH251" i="2" s="1"/>
  <c r="K251" i="2"/>
  <c r="Q251" i="2"/>
  <c r="E334" i="3" s="1"/>
  <c r="F252" i="2"/>
  <c r="G252" i="2"/>
  <c r="K252" i="2"/>
  <c r="Q252" i="2"/>
  <c r="E131" i="3" s="1"/>
  <c r="F253" i="2"/>
  <c r="G253" i="2"/>
  <c r="K253" i="2"/>
  <c r="Q253" i="2"/>
  <c r="E185" i="3" s="1"/>
  <c r="F254" i="2"/>
  <c r="G254" i="2"/>
  <c r="BP254" i="2" s="1"/>
  <c r="K254" i="2"/>
  <c r="Q254" i="2"/>
  <c r="E132" i="3" s="1"/>
  <c r="F255" i="2"/>
  <c r="G255" i="2"/>
  <c r="BL255" i="2" s="1"/>
  <c r="K255" i="2"/>
  <c r="Q255" i="2"/>
  <c r="E186" i="3" s="1"/>
  <c r="F256" i="2"/>
  <c r="G256" i="2"/>
  <c r="BN256" i="2" s="1"/>
  <c r="K256" i="2"/>
  <c r="Q256" i="2"/>
  <c r="E133" i="3" s="1"/>
  <c r="F257" i="2"/>
  <c r="G257" i="2"/>
  <c r="K257" i="2"/>
  <c r="Q257" i="2"/>
  <c r="E187" i="3" s="1"/>
  <c r="F258" i="2"/>
  <c r="G258" i="2"/>
  <c r="BH258" i="2" s="1"/>
  <c r="K258" i="2"/>
  <c r="Q258" i="2"/>
  <c r="E134" i="3" s="1"/>
  <c r="F259" i="2"/>
  <c r="G259" i="2"/>
  <c r="AX259" i="2" s="1"/>
  <c r="K259" i="2"/>
  <c r="Q259" i="2"/>
  <c r="E188" i="3" s="1"/>
  <c r="F260" i="2"/>
  <c r="G260" i="2"/>
  <c r="K260" i="2"/>
  <c r="Q260" i="2"/>
  <c r="E135" i="3" s="1"/>
  <c r="F261" i="2"/>
  <c r="G261" i="2"/>
  <c r="BN261" i="2" s="1"/>
  <c r="K261" i="2"/>
  <c r="Q261" i="2"/>
  <c r="E189" i="3" s="1"/>
  <c r="F262" i="2"/>
  <c r="Q262" i="2"/>
  <c r="F263" i="2"/>
  <c r="G263" i="2"/>
  <c r="AX263" i="2" s="1"/>
  <c r="K263" i="2"/>
  <c r="Q263" i="2"/>
  <c r="E335" i="3" s="1"/>
  <c r="F264" i="2"/>
  <c r="G264" i="2"/>
  <c r="AP264" i="2" s="1"/>
  <c r="K264" i="2"/>
  <c r="Q264" i="2"/>
  <c r="E336" i="3" s="1"/>
  <c r="F265" i="2"/>
  <c r="G265" i="2"/>
  <c r="K265" i="2"/>
  <c r="Q265" i="2"/>
  <c r="E136" i="3" s="1"/>
  <c r="F266" i="2"/>
  <c r="G266" i="2"/>
  <c r="BL266" i="2" s="1"/>
  <c r="K266" i="2"/>
  <c r="Q266" i="2"/>
  <c r="E190" i="3" s="1"/>
  <c r="F267" i="2"/>
  <c r="G267" i="2"/>
  <c r="BD267" i="2" s="1"/>
  <c r="K267" i="2"/>
  <c r="Q267" i="2"/>
  <c r="E137" i="3" s="1"/>
  <c r="F268" i="2"/>
  <c r="G268" i="2"/>
  <c r="K268" i="2"/>
  <c r="Q268" i="2"/>
  <c r="E191" i="3" s="1"/>
  <c r="F269" i="2"/>
  <c r="G269" i="2"/>
  <c r="BF269" i="2" s="1"/>
  <c r="K269" i="2"/>
  <c r="Q269" i="2"/>
  <c r="E138" i="3" s="1"/>
  <c r="F270" i="2"/>
  <c r="G270" i="2"/>
  <c r="K270" i="2"/>
  <c r="Q270" i="2"/>
  <c r="E192" i="3" s="1"/>
  <c r="F271" i="2"/>
  <c r="G271" i="2"/>
  <c r="K271" i="2"/>
  <c r="Q271" i="2"/>
  <c r="E139" i="3" s="1"/>
  <c r="F272" i="2"/>
  <c r="G272" i="2"/>
  <c r="K272" i="2"/>
  <c r="Q272" i="2"/>
  <c r="E193" i="3" s="1"/>
  <c r="F273" i="2"/>
  <c r="G273" i="2"/>
  <c r="AR273" i="2" s="1"/>
  <c r="K273" i="2"/>
  <c r="Q273" i="2"/>
  <c r="E140" i="3" s="1"/>
  <c r="F274" i="2"/>
  <c r="G274" i="2"/>
  <c r="K274" i="2"/>
  <c r="Q274" i="2"/>
  <c r="E194" i="3" s="1"/>
  <c r="F276" i="2"/>
  <c r="Q276" i="2"/>
  <c r="F277" i="2"/>
  <c r="G277" i="2"/>
  <c r="AN277" i="2" s="1"/>
  <c r="K277" i="2"/>
  <c r="Q277" i="2"/>
  <c r="E337" i="3" s="1"/>
  <c r="F278" i="2"/>
  <c r="G278" i="2"/>
  <c r="AH278" i="2" s="1"/>
  <c r="K278" i="2"/>
  <c r="Q278" i="2"/>
  <c r="E338" i="3" s="1"/>
  <c r="F279" i="2"/>
  <c r="G279" i="2"/>
  <c r="AN279" i="2" s="1"/>
  <c r="K279" i="2"/>
  <c r="Q279" i="2"/>
  <c r="E141" i="3" s="1"/>
  <c r="F280" i="2"/>
  <c r="G280" i="2"/>
  <c r="BD280" i="2" s="1"/>
  <c r="K280" i="2"/>
  <c r="Q280" i="2"/>
  <c r="E195" i="3" s="1"/>
  <c r="F281" i="2"/>
  <c r="G281" i="2"/>
  <c r="K281" i="2"/>
  <c r="Q281" i="2"/>
  <c r="E142" i="3" s="1"/>
  <c r="F282" i="2"/>
  <c r="G282" i="2"/>
  <c r="AJ282" i="2" s="1"/>
  <c r="K282" i="2"/>
  <c r="Q282" i="2"/>
  <c r="E196" i="3" s="1"/>
  <c r="F283" i="2"/>
  <c r="G283" i="2"/>
  <c r="AP283" i="2" s="1"/>
  <c r="K283" i="2"/>
  <c r="Q283" i="2"/>
  <c r="E143" i="3" s="1"/>
  <c r="F284" i="2"/>
  <c r="G284" i="2"/>
  <c r="K284" i="2"/>
  <c r="Q284" i="2"/>
  <c r="E197" i="3" s="1"/>
  <c r="F285" i="2"/>
  <c r="G285" i="2"/>
  <c r="AP285" i="2" s="1"/>
  <c r="K285" i="2"/>
  <c r="Q285" i="2"/>
  <c r="E144" i="3" s="1"/>
  <c r="F286" i="2"/>
  <c r="G286" i="2"/>
  <c r="K286" i="2"/>
  <c r="Q286" i="2"/>
  <c r="E198" i="3" s="1"/>
  <c r="F287" i="2"/>
  <c r="G287" i="2"/>
  <c r="AR287" i="2" s="1"/>
  <c r="K287" i="2"/>
  <c r="Q287" i="2"/>
  <c r="E145" i="3" s="1"/>
  <c r="F288" i="2"/>
  <c r="G288" i="2"/>
  <c r="K288" i="2"/>
  <c r="Q288" i="2"/>
  <c r="E199" i="3" s="1"/>
  <c r="F275" i="2"/>
  <c r="Q275" i="2"/>
  <c r="F289" i="2"/>
  <c r="Q289" i="2"/>
  <c r="F290" i="2"/>
  <c r="G290" i="2"/>
  <c r="K290" i="2"/>
  <c r="Q290" i="2"/>
  <c r="E339" i="3" s="1"/>
  <c r="F291" i="2"/>
  <c r="G291" i="2"/>
  <c r="AV291" i="2" s="1"/>
  <c r="K291" i="2"/>
  <c r="Q291" i="2"/>
  <c r="E340" i="3" s="1"/>
  <c r="F292" i="2"/>
  <c r="G292" i="2"/>
  <c r="BN292" i="2" s="1"/>
  <c r="K292" i="2"/>
  <c r="Q292" i="2"/>
  <c r="E146" i="3" s="1"/>
  <c r="F293" i="2"/>
  <c r="G293" i="2"/>
  <c r="BH293" i="2" s="1"/>
  <c r="K293" i="2"/>
  <c r="Q293" i="2"/>
  <c r="E200" i="3" s="1"/>
  <c r="F294" i="2"/>
  <c r="G294" i="2"/>
  <c r="AH294" i="2" s="1"/>
  <c r="K294" i="2"/>
  <c r="Q294" i="2"/>
  <c r="E147" i="3" s="1"/>
  <c r="F295" i="2"/>
  <c r="G295" i="2"/>
  <c r="K295" i="2"/>
  <c r="Q295" i="2"/>
  <c r="E201" i="3" s="1"/>
  <c r="F296" i="2"/>
  <c r="G296" i="2"/>
  <c r="K296" i="2"/>
  <c r="Q296" i="2"/>
  <c r="E148" i="3" s="1"/>
  <c r="F297" i="2"/>
  <c r="G297" i="2"/>
  <c r="BP297" i="2" s="1"/>
  <c r="K297" i="2"/>
  <c r="Q297" i="2"/>
  <c r="E202" i="3" s="1"/>
  <c r="F298" i="2"/>
  <c r="G298" i="2"/>
  <c r="AH298" i="2" s="1"/>
  <c r="K298" i="2"/>
  <c r="Q298" i="2"/>
  <c r="E149" i="3" s="1"/>
  <c r="F299" i="2"/>
  <c r="G299" i="2"/>
  <c r="AN299" i="2" s="1"/>
  <c r="K299" i="2"/>
  <c r="Q299" i="2"/>
  <c r="E203" i="3" s="1"/>
  <c r="F300" i="2"/>
  <c r="G300" i="2"/>
  <c r="K300" i="2"/>
  <c r="Q300" i="2"/>
  <c r="E150" i="3" s="1"/>
  <c r="F301" i="2"/>
  <c r="G301" i="2"/>
  <c r="K301" i="2"/>
  <c r="Q301" i="2"/>
  <c r="E204" i="3" s="1"/>
  <c r="F302" i="2"/>
  <c r="Q302" i="2"/>
  <c r="F303" i="2"/>
  <c r="G303" i="2"/>
  <c r="K303" i="2"/>
  <c r="Q303" i="2"/>
  <c r="E341" i="3" s="1"/>
  <c r="F304" i="2"/>
  <c r="G304" i="2"/>
  <c r="AN304" i="2" s="1"/>
  <c r="K304" i="2"/>
  <c r="Q304" i="2"/>
  <c r="E342" i="3" s="1"/>
  <c r="F305" i="2"/>
  <c r="G305" i="2"/>
  <c r="K305" i="2"/>
  <c r="Q305" i="2"/>
  <c r="E151" i="3" s="1"/>
  <c r="F306" i="2"/>
  <c r="G306" i="2"/>
  <c r="K306" i="2"/>
  <c r="Q306" i="2"/>
  <c r="E205" i="3" s="1"/>
  <c r="F307" i="2"/>
  <c r="G307" i="2"/>
  <c r="K307" i="2"/>
  <c r="Q307" i="2"/>
  <c r="E152" i="3" s="1"/>
  <c r="F308" i="2"/>
  <c r="G308" i="2"/>
  <c r="BP308" i="2" s="1"/>
  <c r="K308" i="2"/>
  <c r="Q308" i="2"/>
  <c r="E206" i="3" s="1"/>
  <c r="F309" i="2"/>
  <c r="G309" i="2"/>
  <c r="BL309" i="2" s="1"/>
  <c r="K309" i="2"/>
  <c r="Q309" i="2"/>
  <c r="E153" i="3" s="1"/>
  <c r="F310" i="2"/>
  <c r="G310" i="2"/>
  <c r="AF310" i="2" s="1"/>
  <c r="K310" i="2"/>
  <c r="Q310" i="2"/>
  <c r="E207" i="3" s="1"/>
  <c r="F311" i="2"/>
  <c r="G311" i="2"/>
  <c r="K311" i="2"/>
  <c r="Q311" i="2"/>
  <c r="E154" i="3" s="1"/>
  <c r="F312" i="2"/>
  <c r="G312" i="2"/>
  <c r="K312" i="2"/>
  <c r="Q312" i="2"/>
  <c r="E208" i="3" s="1"/>
  <c r="F313" i="2"/>
  <c r="G313" i="2"/>
  <c r="K313" i="2"/>
  <c r="Q313" i="2"/>
  <c r="E155" i="3" s="1"/>
  <c r="F314" i="2"/>
  <c r="G314" i="2"/>
  <c r="K314" i="2"/>
  <c r="Q314" i="2"/>
  <c r="E209" i="3" s="1"/>
  <c r="F315" i="2"/>
  <c r="Q315" i="2"/>
  <c r="F316" i="2"/>
  <c r="Q316" i="2"/>
  <c r="F317" i="2"/>
  <c r="G317" i="2"/>
  <c r="K317" i="2"/>
  <c r="Q317" i="2"/>
  <c r="E343" i="3" s="1"/>
  <c r="F318" i="2"/>
  <c r="G318" i="2"/>
  <c r="K318" i="2"/>
  <c r="Q318" i="2"/>
  <c r="E344" i="3" s="1"/>
  <c r="F319" i="2"/>
  <c r="G319" i="2"/>
  <c r="K319" i="2"/>
  <c r="Q319" i="2"/>
  <c r="F320" i="2"/>
  <c r="G320" i="2"/>
  <c r="K320" i="2"/>
  <c r="Q320" i="2"/>
  <c r="E345" i="3" s="1"/>
  <c r="F321" i="2"/>
  <c r="G321" i="2"/>
  <c r="K321" i="2"/>
  <c r="Q321" i="2"/>
  <c r="E156" i="3" s="1"/>
  <c r="F322" i="2"/>
  <c r="G322" i="2"/>
  <c r="K322" i="2"/>
  <c r="Q322" i="2"/>
  <c r="E210" i="3" s="1"/>
  <c r="F323" i="2"/>
  <c r="G323" i="2"/>
  <c r="K323" i="2"/>
  <c r="D157" i="3"/>
  <c r="Q323" i="2"/>
  <c r="E157" i="3" s="1"/>
  <c r="F324" i="2"/>
  <c r="G324" i="2"/>
  <c r="BN324" i="2" s="1"/>
  <c r="K324" i="2"/>
  <c r="Q324" i="2"/>
  <c r="E211" i="3" s="1"/>
  <c r="F325" i="2"/>
  <c r="G325" i="2"/>
  <c r="AN325" i="2" s="1"/>
  <c r="K325" i="2"/>
  <c r="D158" i="3"/>
  <c r="Q325" i="2"/>
  <c r="E158" i="3" s="1"/>
  <c r="F326" i="2"/>
  <c r="G326" i="2"/>
  <c r="K326" i="2"/>
  <c r="Q326" i="2"/>
  <c r="E212" i="3" s="1"/>
  <c r="F327" i="2"/>
  <c r="Q327" i="2"/>
  <c r="F328" i="2"/>
  <c r="G328" i="2"/>
  <c r="K328" i="2"/>
  <c r="Q328" i="2"/>
  <c r="E53" i="3" s="1"/>
  <c r="F329" i="2"/>
  <c r="G329" i="2"/>
  <c r="BP329" i="2" s="1"/>
  <c r="K329" i="2"/>
  <c r="Q329" i="2"/>
  <c r="E54" i="3" s="1"/>
  <c r="F330" i="2"/>
  <c r="G330" i="2"/>
  <c r="K330" i="2"/>
  <c r="Q330" i="2"/>
  <c r="E55" i="3" s="1"/>
  <c r="F331" i="2"/>
  <c r="Q331" i="2"/>
  <c r="F332" i="2"/>
  <c r="G332" i="2"/>
  <c r="K332" i="2"/>
  <c r="Q332" i="2"/>
  <c r="E95" i="3" s="1"/>
  <c r="F333" i="2"/>
  <c r="G333" i="2"/>
  <c r="AF333" i="2" s="1"/>
  <c r="K333" i="2"/>
  <c r="D90" i="3"/>
  <c r="Q333" i="2"/>
  <c r="E90" i="3" s="1"/>
  <c r="F334" i="2"/>
  <c r="G334" i="2"/>
  <c r="BN334" i="2" s="1"/>
  <c r="K334" i="2"/>
  <c r="Q334" i="2"/>
  <c r="E91" i="3" s="1"/>
  <c r="F335" i="2"/>
  <c r="G335" i="2"/>
  <c r="BP335" i="2" s="1"/>
  <c r="K335" i="2"/>
  <c r="D92" i="3"/>
  <c r="Q335" i="2"/>
  <c r="E92" i="3" s="1"/>
  <c r="F336" i="2"/>
  <c r="G336" i="2"/>
  <c r="AR336" i="2" s="1"/>
  <c r="K336" i="2"/>
  <c r="D346" i="3"/>
  <c r="Q336" i="2"/>
  <c r="E346" i="3" s="1"/>
  <c r="F337" i="2"/>
  <c r="G337" i="2"/>
  <c r="K337" i="2"/>
  <c r="Q337" i="2"/>
  <c r="E159" i="3" s="1"/>
  <c r="F338" i="2"/>
  <c r="G338" i="2"/>
  <c r="K338" i="2"/>
  <c r="Q338" i="2"/>
  <c r="E213" i="3" s="1"/>
  <c r="F339" i="2"/>
  <c r="G339" i="2"/>
  <c r="AZ339" i="2" s="1"/>
  <c r="K339" i="2"/>
  <c r="D93" i="3"/>
  <c r="Q339" i="2"/>
  <c r="E93" i="3" s="1"/>
  <c r="F340" i="2"/>
  <c r="G340" i="2"/>
  <c r="AH340" i="2" s="1"/>
  <c r="K340" i="2"/>
  <c r="D94" i="3"/>
  <c r="Q340" i="2"/>
  <c r="E94" i="3" s="1"/>
  <c r="F341" i="2"/>
  <c r="G341" i="2"/>
  <c r="BP341" i="2" s="1"/>
  <c r="K341" i="2"/>
  <c r="Q341" i="2"/>
  <c r="E96" i="3" s="1"/>
  <c r="F342" i="2"/>
  <c r="Q342" i="2"/>
  <c r="F343" i="2"/>
  <c r="Q343" i="2"/>
  <c r="F344" i="2"/>
  <c r="G344" i="2"/>
  <c r="BF344" i="2" s="1"/>
  <c r="K344" i="2"/>
  <c r="Q344" i="2"/>
  <c r="E347" i="3" s="1"/>
  <c r="F345" i="2"/>
  <c r="Q345" i="2"/>
  <c r="E290" i="3"/>
  <c r="F346" i="2"/>
  <c r="G346" i="2"/>
  <c r="K346" i="2"/>
  <c r="Q346" i="2"/>
  <c r="E97" i="3" s="1"/>
  <c r="F347" i="2"/>
  <c r="G347" i="2"/>
  <c r="K347" i="2"/>
  <c r="Q347" i="2"/>
  <c r="E348" i="3" s="1"/>
  <c r="F348" i="2"/>
  <c r="G348" i="2"/>
  <c r="BP348" i="2" s="1"/>
  <c r="K348" i="2"/>
  <c r="Q348" i="2"/>
  <c r="E160" i="3" s="1"/>
  <c r="F349" i="2"/>
  <c r="G349" i="2"/>
  <c r="K349" i="2"/>
  <c r="Q349" i="2"/>
  <c r="E214" i="3" s="1"/>
  <c r="F350" i="2"/>
  <c r="G350" i="2"/>
  <c r="BD350" i="2" s="1"/>
  <c r="K350" i="2"/>
  <c r="Q350" i="2"/>
  <c r="E161" i="3" s="1"/>
  <c r="F351" i="2"/>
  <c r="G351" i="2"/>
  <c r="K351" i="2"/>
  <c r="Q351" i="2"/>
  <c r="E215" i="3" s="1"/>
  <c r="F352" i="2"/>
  <c r="G352" i="2"/>
  <c r="K352" i="2"/>
  <c r="Q352" i="2"/>
  <c r="E349" i="3" s="1"/>
  <c r="F353" i="2"/>
  <c r="G353" i="2"/>
  <c r="BP353" i="2" s="1"/>
  <c r="K353" i="2"/>
  <c r="Q353" i="2"/>
  <c r="E162" i="3" s="1"/>
  <c r="F354" i="2"/>
  <c r="G354" i="2"/>
  <c r="BF354" i="2" s="1"/>
  <c r="K354" i="2"/>
  <c r="Q354" i="2"/>
  <c r="E216" i="3" s="1"/>
  <c r="F355" i="2"/>
  <c r="G355" i="2"/>
  <c r="K355" i="2"/>
  <c r="Q355" i="2"/>
  <c r="E291" i="3" s="1"/>
  <c r="F356" i="2"/>
  <c r="Q356" i="2"/>
  <c r="F357" i="2"/>
  <c r="G357" i="2"/>
  <c r="K357" i="2"/>
  <c r="Q357" i="2"/>
  <c r="E350" i="3" s="1"/>
  <c r="F358" i="2"/>
  <c r="G358" i="2"/>
  <c r="K358" i="2"/>
  <c r="Q358" i="2"/>
  <c r="E103" i="3" s="1"/>
  <c r="F359" i="2"/>
  <c r="G359" i="2"/>
  <c r="K359" i="2"/>
  <c r="Q359" i="2"/>
  <c r="F360" i="2"/>
  <c r="G360" i="2"/>
  <c r="AZ360" i="2" s="1"/>
  <c r="K360" i="2"/>
  <c r="Q360" i="2"/>
  <c r="E99" i="3" s="1"/>
  <c r="F361" i="2"/>
  <c r="G361" i="2"/>
  <c r="K361" i="2"/>
  <c r="Q361" i="2"/>
  <c r="E100" i="3" s="1"/>
  <c r="F362" i="2"/>
  <c r="G362" i="2"/>
  <c r="K362" i="2"/>
  <c r="Q362" i="2"/>
  <c r="E101" i="3" s="1"/>
  <c r="F363" i="2"/>
  <c r="G363" i="2"/>
  <c r="AV363" i="2" s="1"/>
  <c r="K363" i="2"/>
  <c r="Q363" i="2"/>
  <c r="E102" i="3" s="1"/>
  <c r="F364" i="2"/>
  <c r="G364" i="2"/>
  <c r="K364" i="2"/>
  <c r="Q364" i="2"/>
  <c r="E104" i="3" s="1"/>
  <c r="F365" i="2"/>
  <c r="Q365" i="2"/>
  <c r="F366" i="2"/>
  <c r="G366" i="2"/>
  <c r="AZ366" i="2" s="1"/>
  <c r="K366" i="2"/>
  <c r="Q366" i="2"/>
  <c r="E105" i="3" s="1"/>
  <c r="F367" i="2"/>
  <c r="G367" i="2"/>
  <c r="AX367" i="2" s="1"/>
  <c r="K367" i="2"/>
  <c r="Q367" i="2"/>
  <c r="E351" i="3" s="1"/>
  <c r="F368" i="2"/>
  <c r="G368" i="2"/>
  <c r="K368" i="2"/>
  <c r="Q368" i="2"/>
  <c r="E352" i="3" s="1"/>
  <c r="F369" i="2"/>
  <c r="G369" i="2"/>
  <c r="K369" i="2"/>
  <c r="Q369" i="2"/>
  <c r="E353" i="3" s="1"/>
  <c r="F370" i="2"/>
  <c r="G370" i="2"/>
  <c r="K370" i="2"/>
  <c r="Q370" i="2"/>
  <c r="E354" i="3" s="1"/>
  <c r="F371" i="2"/>
  <c r="Q371" i="2"/>
  <c r="F372" i="2"/>
  <c r="Q372" i="2"/>
  <c r="F373" i="2"/>
  <c r="G373" i="2"/>
  <c r="K373" i="2"/>
  <c r="E355" i="3"/>
  <c r="F374" i="2"/>
  <c r="G374" i="2"/>
  <c r="K374" i="2"/>
  <c r="Q374" i="2"/>
  <c r="E356" i="3" s="1"/>
  <c r="F375" i="2"/>
  <c r="G375" i="2"/>
  <c r="K375" i="2"/>
  <c r="Q375" i="2"/>
  <c r="E357" i="3" s="1"/>
  <c r="F376" i="2"/>
  <c r="G376" i="2"/>
  <c r="AR376" i="2" s="1"/>
  <c r="K376" i="2"/>
  <c r="Q376" i="2"/>
  <c r="E358" i="3" s="1"/>
  <c r="F377" i="2"/>
  <c r="Q377" i="2"/>
  <c r="F378" i="2"/>
  <c r="G378" i="2"/>
  <c r="K378" i="2"/>
  <c r="Q378" i="2"/>
  <c r="E359" i="3" s="1"/>
  <c r="F379" i="2"/>
  <c r="G379" i="2"/>
  <c r="K379" i="2"/>
  <c r="Q379" i="2"/>
  <c r="E360" i="3" s="1"/>
  <c r="F380" i="2"/>
  <c r="G380" i="2"/>
  <c r="K380" i="2"/>
  <c r="Q380" i="2"/>
  <c r="E361" i="3" s="1"/>
  <c r="F382" i="2"/>
  <c r="G382" i="2"/>
  <c r="K382" i="2"/>
  <c r="Q382" i="2"/>
  <c r="E362" i="3" s="1"/>
  <c r="F383" i="2"/>
  <c r="G383" i="2"/>
  <c r="K383" i="2"/>
  <c r="Q383" i="2"/>
  <c r="E363" i="3" s="1"/>
  <c r="F384" i="2"/>
  <c r="G384" i="2"/>
  <c r="K384" i="2"/>
  <c r="Q384" i="2"/>
  <c r="E364" i="3" s="1"/>
  <c r="F385" i="2"/>
  <c r="Q385" i="2"/>
  <c r="F386" i="2"/>
  <c r="G386" i="2"/>
  <c r="K386" i="2"/>
  <c r="Q386" i="2"/>
  <c r="E365" i="3" s="1"/>
  <c r="F387" i="2"/>
  <c r="G387" i="2"/>
  <c r="K387" i="2"/>
  <c r="Q387" i="2"/>
  <c r="E366" i="3" s="1"/>
  <c r="F388" i="2"/>
  <c r="G388" i="2"/>
  <c r="K388" i="2"/>
  <c r="Q388" i="2"/>
  <c r="E367" i="3" s="1"/>
  <c r="F389" i="2"/>
  <c r="G389" i="2"/>
  <c r="K389" i="2"/>
  <c r="Q389" i="2"/>
  <c r="E368" i="3" s="1"/>
  <c r="F390" i="2"/>
  <c r="G390" i="2"/>
  <c r="K390" i="2"/>
  <c r="Q390" i="2"/>
  <c r="E369" i="3" s="1"/>
  <c r="F391" i="2"/>
  <c r="Q391" i="2"/>
  <c r="F392" i="2"/>
  <c r="G392" i="2"/>
  <c r="AX392" i="2" s="1"/>
  <c r="K392" i="2"/>
  <c r="Q392" i="2"/>
  <c r="E370" i="3" s="1"/>
  <c r="F393" i="2"/>
  <c r="G393" i="2"/>
  <c r="K393" i="2"/>
  <c r="Q393" i="2"/>
  <c r="E371" i="3" s="1"/>
  <c r="F395" i="2"/>
  <c r="Q395" i="2"/>
  <c r="F396" i="2"/>
  <c r="Q396" i="2"/>
  <c r="E294" i="3"/>
  <c r="F397" i="2"/>
  <c r="G397" i="2"/>
  <c r="K397" i="2"/>
  <c r="Q397" i="2"/>
  <c r="E295" i="3" s="1"/>
  <c r="F398" i="2"/>
  <c r="G398" i="2"/>
  <c r="AF398" i="2" s="1"/>
  <c r="K398" i="2"/>
  <c r="Q398" i="2"/>
  <c r="E296" i="3" s="1"/>
  <c r="F399" i="2"/>
  <c r="Q399" i="2"/>
  <c r="F400" i="2"/>
  <c r="G400" i="2"/>
  <c r="AV400" i="2" s="1"/>
  <c r="K400" i="2"/>
  <c r="Q400" i="2"/>
  <c r="E297" i="3" s="1"/>
  <c r="F401" i="2"/>
  <c r="G401" i="2"/>
  <c r="K401" i="2"/>
  <c r="Q401" i="2"/>
  <c r="E298" i="3" s="1"/>
  <c r="F402" i="2"/>
  <c r="G402" i="2"/>
  <c r="K402" i="2"/>
  <c r="Q402" i="2"/>
  <c r="E299" i="3" s="1"/>
  <c r="F403" i="2"/>
  <c r="G403" i="2"/>
  <c r="AJ403" i="2" s="1"/>
  <c r="K403" i="2"/>
  <c r="Q403" i="2"/>
  <c r="E300" i="3" s="1"/>
  <c r="F404" i="2"/>
  <c r="G404" i="2"/>
  <c r="AR404" i="2" s="1"/>
  <c r="K404" i="2"/>
  <c r="Q404" i="2"/>
  <c r="E301" i="3" s="1"/>
  <c r="F405" i="2"/>
  <c r="G405" i="2"/>
  <c r="AF405" i="2" s="1"/>
  <c r="K405" i="2"/>
  <c r="Q405" i="2"/>
  <c r="E302" i="3" s="1"/>
  <c r="F406" i="2"/>
  <c r="G406" i="2"/>
  <c r="AV406" i="2" s="1"/>
  <c r="K406" i="2"/>
  <c r="Q406" i="2"/>
  <c r="E303" i="3" s="1"/>
  <c r="E304" i="3"/>
  <c r="E305" i="3"/>
  <c r="F410" i="2"/>
  <c r="Q410" i="2"/>
  <c r="F411" i="2"/>
  <c r="G411" i="2"/>
  <c r="BP411" i="2" s="1"/>
  <c r="K411" i="2"/>
  <c r="Q411" i="2"/>
  <c r="E306" i="3" s="1"/>
  <c r="F412" i="2"/>
  <c r="G412" i="2"/>
  <c r="BD412" i="2" s="1"/>
  <c r="K412" i="2"/>
  <c r="Q412" i="2"/>
  <c r="E307" i="3" s="1"/>
  <c r="F413" i="2"/>
  <c r="G413" i="2"/>
  <c r="K413" i="2"/>
  <c r="Q413" i="2"/>
  <c r="E308" i="3" s="1"/>
  <c r="F414" i="2"/>
  <c r="G414" i="2"/>
  <c r="AN414" i="2" s="1"/>
  <c r="K414" i="2"/>
  <c r="Q414" i="2"/>
  <c r="E309" i="3" s="1"/>
  <c r="F415" i="2"/>
  <c r="G415" i="2"/>
  <c r="BN415" i="2" s="1"/>
  <c r="K415" i="2"/>
  <c r="Q415" i="2"/>
  <c r="E310" i="3" s="1"/>
  <c r="F416" i="2"/>
  <c r="G416" i="2"/>
  <c r="AJ416" i="2" s="1"/>
  <c r="K416" i="2"/>
  <c r="Q416" i="2"/>
  <c r="E56" i="3" s="1"/>
  <c r="F419" i="2"/>
  <c r="Q419" i="2"/>
  <c r="E57" i="3" s="1"/>
  <c r="AA37" i="2"/>
  <c r="BL137" i="2"/>
  <c r="AR137" i="2"/>
  <c r="BP137" i="2"/>
  <c r="BD137" i="2"/>
  <c r="AF137" i="2"/>
  <c r="BF137" i="2"/>
  <c r="AJ137" i="2"/>
  <c r="BH137" i="2"/>
  <c r="AP137" i="2"/>
  <c r="AX137" i="2"/>
  <c r="BF92" i="2"/>
  <c r="AX92" i="2"/>
  <c r="BH91" i="2"/>
  <c r="BL91" i="2"/>
  <c r="BF91" i="2"/>
  <c r="BH337" i="2"/>
  <c r="AP337" i="2"/>
  <c r="BF337" i="2"/>
  <c r="AX337" i="2"/>
  <c r="BH70" i="2"/>
  <c r="BL70" i="2"/>
  <c r="BN74" i="2"/>
  <c r="BF74" i="2"/>
  <c r="BP288" i="2"/>
  <c r="AH256" i="2"/>
  <c r="AH195" i="2"/>
  <c r="AJ145" i="2"/>
  <c r="AH145" i="2"/>
  <c r="AF145" i="2"/>
  <c r="BD145" i="2"/>
  <c r="AH73" i="2"/>
  <c r="AX73" i="2"/>
  <c r="AF272" i="2"/>
  <c r="BH188" i="2"/>
  <c r="BH172" i="2"/>
  <c r="AR159" i="2"/>
  <c r="BN159" i="2"/>
  <c r="BD158" i="2"/>
  <c r="BH158" i="2"/>
  <c r="AN158" i="2"/>
  <c r="BH152" i="2"/>
  <c r="AN152" i="2"/>
  <c r="AR152" i="2"/>
  <c r="BH151" i="2"/>
  <c r="BD151" i="2"/>
  <c r="BF151" i="2"/>
  <c r="BP150" i="2"/>
  <c r="BF150" i="2"/>
  <c r="AN150" i="2"/>
  <c r="BH150" i="2"/>
  <c r="AJ150" i="2"/>
  <c r="BN150" i="2"/>
  <c r="AF150" i="2"/>
  <c r="BL150" i="2"/>
  <c r="AP150" i="2"/>
  <c r="AR150" i="2"/>
  <c r="BD150" i="2"/>
  <c r="AH150" i="2"/>
  <c r="BP136" i="2"/>
  <c r="BF136" i="2"/>
  <c r="AF136" i="2"/>
  <c r="BL136" i="2"/>
  <c r="AR136" i="2"/>
  <c r="BN136" i="2"/>
  <c r="AX136" i="2"/>
  <c r="AH136" i="2"/>
  <c r="AJ136" i="2"/>
  <c r="AN136" i="2"/>
  <c r="BH23" i="2"/>
  <c r="AX23" i="2"/>
  <c r="AN23" i="2"/>
  <c r="BN23" i="2"/>
  <c r="BD23" i="2"/>
  <c r="BF23" i="2"/>
  <c r="BL23" i="2"/>
  <c r="AZ23" i="2"/>
  <c r="AP23" i="2"/>
  <c r="AR23" i="2"/>
  <c r="BP23" i="2"/>
  <c r="AV23" i="2"/>
  <c r="AH23" i="2"/>
  <c r="BN71" i="2"/>
  <c r="BD71" i="2"/>
  <c r="AJ71" i="2"/>
  <c r="AP71" i="2"/>
  <c r="AF71" i="2"/>
  <c r="AH71" i="2"/>
  <c r="BF71" i="2"/>
  <c r="AN71" i="2"/>
  <c r="BL71" i="2"/>
  <c r="AX71" i="2"/>
  <c r="BH80" i="2"/>
  <c r="BP80" i="2"/>
  <c r="BP84" i="2"/>
  <c r="BD84" i="2"/>
  <c r="BN84" i="2"/>
  <c r="BN338" i="2"/>
  <c r="AN338" i="2"/>
  <c r="AP338" i="2"/>
  <c r="BH325" i="2"/>
  <c r="BL325" i="2"/>
  <c r="BP325" i="2"/>
  <c r="AF325" i="2"/>
  <c r="BD325" i="2"/>
  <c r="AR326" i="2"/>
  <c r="AR284" i="2"/>
  <c r="BL253" i="2"/>
  <c r="AN132" i="2"/>
  <c r="AR132" i="2"/>
  <c r="AF129" i="2"/>
  <c r="BD334" i="2"/>
  <c r="AJ334" i="2"/>
  <c r="BP334" i="2"/>
  <c r="AV334" i="2"/>
  <c r="BH334" i="2"/>
  <c r="AF334" i="2"/>
  <c r="AH334" i="2"/>
  <c r="AZ334" i="2"/>
  <c r="AX334" i="2"/>
  <c r="BP81" i="2"/>
  <c r="AN81" i="2"/>
  <c r="BH85" i="2"/>
  <c r="AR85" i="2"/>
  <c r="AP85" i="2"/>
  <c r="BP397" i="2"/>
  <c r="BL397" i="2"/>
  <c r="AH397" i="2"/>
  <c r="AR397" i="2"/>
  <c r="AH328" i="2"/>
  <c r="BH237" i="2"/>
  <c r="AH233" i="2"/>
  <c r="AN191" i="2"/>
  <c r="BH182" i="2"/>
  <c r="AF181" i="2"/>
  <c r="BD179" i="2"/>
  <c r="BL177" i="2"/>
  <c r="AJ161" i="2"/>
  <c r="BH161" i="2"/>
  <c r="BN161" i="2"/>
  <c r="BH157" i="2"/>
  <c r="AR157" i="2"/>
  <c r="AF157" i="2"/>
  <c r="AZ157" i="2"/>
  <c r="BP157" i="2"/>
  <c r="BH103" i="2"/>
  <c r="AX103" i="2"/>
  <c r="AF103" i="2"/>
  <c r="BL103" i="2"/>
  <c r="AZ103" i="2"/>
  <c r="AH103" i="2"/>
  <c r="BN103" i="2"/>
  <c r="AJ103" i="2"/>
  <c r="BD103" i="2"/>
  <c r="BF103" i="2"/>
  <c r="BP103" i="2"/>
  <c r="AV103" i="2"/>
  <c r="AP103" i="2"/>
  <c r="BL102" i="2"/>
  <c r="AZ102" i="2"/>
  <c r="AH102" i="2"/>
  <c r="BN102" i="2"/>
  <c r="BD102" i="2"/>
  <c r="AJ102" i="2"/>
  <c r="BF102" i="2"/>
  <c r="BP102" i="2"/>
  <c r="AV102" i="2"/>
  <c r="AX102" i="2"/>
  <c r="BH102" i="2"/>
  <c r="AF102" i="2"/>
  <c r="BD101" i="2"/>
  <c r="AP101" i="2"/>
  <c r="AV101" i="2"/>
  <c r="BF101" i="2"/>
  <c r="AX101" i="2"/>
  <c r="AH101" i="2"/>
  <c r="AZ93" i="2"/>
  <c r="AP93" i="2"/>
  <c r="AR93" i="2"/>
  <c r="AX93" i="2"/>
  <c r="AV93" i="2"/>
  <c r="BF93" i="2"/>
  <c r="BH99" i="2"/>
  <c r="AX99" i="2"/>
  <c r="AZ99" i="2"/>
  <c r="AP99" i="2"/>
  <c r="BF99" i="2"/>
  <c r="AH99" i="2"/>
  <c r="BD99" i="2"/>
  <c r="AR90" i="2"/>
  <c r="BP90" i="2"/>
  <c r="BL90" i="2"/>
  <c r="AP90" i="2"/>
  <c r="AX90" i="2"/>
  <c r="AZ90" i="2"/>
  <c r="BF89" i="2"/>
  <c r="AV89" i="2"/>
  <c r="AN89" i="2"/>
  <c r="BD89" i="2"/>
  <c r="BL89" i="2"/>
  <c r="AP89" i="2"/>
  <c r="BP88" i="2"/>
  <c r="BF88" i="2"/>
  <c r="BH88" i="2"/>
  <c r="AX88" i="2"/>
  <c r="AR88" i="2"/>
  <c r="BL88" i="2"/>
  <c r="BD88" i="2"/>
  <c r="AP62" i="2"/>
  <c r="BN62" i="2"/>
  <c r="BH62" i="2"/>
  <c r="AN62" i="2"/>
  <c r="AH62" i="2"/>
  <c r="BP62" i="2"/>
  <c r="BP61" i="2"/>
  <c r="BH61" i="2"/>
  <c r="AX61" i="2"/>
  <c r="AJ61" i="2"/>
  <c r="AZ61" i="2"/>
  <c r="BN61" i="2"/>
  <c r="BH53" i="2"/>
  <c r="AX53" i="2"/>
  <c r="AH53" i="2"/>
  <c r="BL53" i="2"/>
  <c r="AZ53" i="2"/>
  <c r="AJ53" i="2"/>
  <c r="BF53" i="2"/>
  <c r="AF53" i="2"/>
  <c r="BD53" i="2"/>
  <c r="BN53" i="2"/>
  <c r="AP53" i="2"/>
  <c r="BP53" i="2"/>
  <c r="AV53" i="2"/>
  <c r="AR53" i="2"/>
  <c r="BL52" i="2"/>
  <c r="AZ52" i="2"/>
  <c r="AJ52" i="2"/>
  <c r="BN52" i="2"/>
  <c r="BD52" i="2"/>
  <c r="AP52" i="2"/>
  <c r="AX52" i="2"/>
  <c r="AH52" i="2"/>
  <c r="BP52" i="2"/>
  <c r="AV52" i="2"/>
  <c r="BF52" i="2"/>
  <c r="AF52" i="2"/>
  <c r="BH52" i="2"/>
  <c r="AV51" i="2"/>
  <c r="BH51" i="2"/>
  <c r="AJ51" i="2"/>
  <c r="BL51" i="2"/>
  <c r="AH51" i="2"/>
  <c r="AR51" i="2"/>
  <c r="AZ50" i="2"/>
  <c r="AF50" i="2"/>
  <c r="AR50" i="2"/>
  <c r="BN49" i="2"/>
  <c r="BD49" i="2"/>
  <c r="AP49" i="2"/>
  <c r="BP49" i="2"/>
  <c r="BF49" i="2"/>
  <c r="AV49" i="2"/>
  <c r="AF49" i="2"/>
  <c r="BH49" i="2"/>
  <c r="AH49" i="2"/>
  <c r="AX49" i="2"/>
  <c r="AZ49" i="2"/>
  <c r="BL49" i="2"/>
  <c r="AJ49" i="2"/>
  <c r="AZ41" i="2"/>
  <c r="AH41" i="2"/>
  <c r="BD41" i="2"/>
  <c r="AX41" i="2"/>
  <c r="BP41" i="2"/>
  <c r="AV41" i="2"/>
  <c r="AP41" i="2"/>
  <c r="AR41" i="2"/>
  <c r="BN40" i="2"/>
  <c r="BD40" i="2"/>
  <c r="BP40" i="2"/>
  <c r="BF40" i="2"/>
  <c r="AV40" i="2"/>
  <c r="AF40" i="2"/>
  <c r="BH40" i="2"/>
  <c r="AH40" i="2"/>
  <c r="AZ40" i="2"/>
  <c r="BL40" i="2"/>
  <c r="AJ40" i="2"/>
  <c r="AX40" i="2"/>
  <c r="AP40" i="2"/>
  <c r="AR40" i="2"/>
  <c r="BH39" i="2"/>
  <c r="AX39" i="2"/>
  <c r="AH39" i="2"/>
  <c r="BL39" i="2"/>
  <c r="AZ39" i="2"/>
  <c r="AJ39" i="2"/>
  <c r="BD39" i="2"/>
  <c r="BN39" i="2"/>
  <c r="AP39" i="2"/>
  <c r="BP39" i="2"/>
  <c r="AV39" i="2"/>
  <c r="BF39" i="2"/>
  <c r="AF39" i="2"/>
  <c r="BP35" i="2"/>
  <c r="BF35" i="2"/>
  <c r="AV35" i="2"/>
  <c r="BH35" i="2"/>
  <c r="AX35" i="2"/>
  <c r="AN35" i="2"/>
  <c r="BL35" i="2"/>
  <c r="AP35" i="2"/>
  <c r="AZ35" i="2"/>
  <c r="BD35" i="2"/>
  <c r="BN35" i="2"/>
  <c r="AR35" i="2"/>
  <c r="BN32" i="2"/>
  <c r="AV32" i="2"/>
  <c r="AJ32" i="2"/>
  <c r="BP32" i="2"/>
  <c r="AX32" i="2"/>
  <c r="AN32" i="2"/>
  <c r="AZ32" i="2"/>
  <c r="AF32" i="2"/>
  <c r="AR32" i="2"/>
  <c r="BL32" i="2"/>
  <c r="AH32" i="2"/>
  <c r="AP32" i="2"/>
  <c r="BH30" i="2"/>
  <c r="AX30" i="2"/>
  <c r="AN30" i="2"/>
  <c r="BL30" i="2"/>
  <c r="AZ30" i="2"/>
  <c r="AP30" i="2"/>
  <c r="BP30" i="2"/>
  <c r="AV30" i="2"/>
  <c r="BN30" i="2"/>
  <c r="AR30" i="2"/>
  <c r="BD30" i="2"/>
  <c r="BF30" i="2"/>
  <c r="BL29" i="2"/>
  <c r="AV29" i="2"/>
  <c r="BN28" i="2"/>
  <c r="BD28" i="2"/>
  <c r="AR28" i="2"/>
  <c r="BP28" i="2"/>
  <c r="BF28" i="2"/>
  <c r="AV28" i="2"/>
  <c r="AH28" i="2"/>
  <c r="AZ28" i="2"/>
  <c r="AP28" i="2"/>
  <c r="AX28" i="2"/>
  <c r="BH28" i="2"/>
  <c r="AN28" i="2"/>
  <c r="BL28" i="2"/>
  <c r="BH27" i="2"/>
  <c r="AX27" i="2"/>
  <c r="AN27" i="2"/>
  <c r="BL27" i="2"/>
  <c r="AZ27" i="2"/>
  <c r="AP27" i="2"/>
  <c r="BD27" i="2"/>
  <c r="BN27" i="2"/>
  <c r="AR27" i="2"/>
  <c r="BP27" i="2"/>
  <c r="AV27" i="2"/>
  <c r="BF27" i="2"/>
  <c r="BP26" i="2"/>
  <c r="BF26" i="2"/>
  <c r="AV26" i="2"/>
  <c r="BH26" i="2"/>
  <c r="AX26" i="2"/>
  <c r="AN26" i="2"/>
  <c r="AZ26" i="2"/>
  <c r="BN26" i="2"/>
  <c r="AR26" i="2"/>
  <c r="BD26" i="2"/>
  <c r="BL26" i="2"/>
  <c r="AP26" i="2"/>
  <c r="AH26" i="2"/>
  <c r="BH25" i="2"/>
  <c r="AX25" i="2"/>
  <c r="AN25" i="2"/>
  <c r="BL25" i="2"/>
  <c r="AZ25" i="2"/>
  <c r="AP25" i="2"/>
  <c r="BN25" i="2"/>
  <c r="AR25" i="2"/>
  <c r="BF25" i="2"/>
  <c r="BP25" i="2"/>
  <c r="AV25" i="2"/>
  <c r="BD25" i="2"/>
  <c r="BN24" i="2"/>
  <c r="BD24" i="2"/>
  <c r="AR24" i="2"/>
  <c r="BP24" i="2"/>
  <c r="BF24" i="2"/>
  <c r="AV24" i="2"/>
  <c r="BH24" i="2"/>
  <c r="AN24" i="2"/>
  <c r="AZ24" i="2"/>
  <c r="BL24" i="2"/>
  <c r="AP24" i="2"/>
  <c r="AX24" i="2"/>
  <c r="BP22" i="2"/>
  <c r="BF22" i="2"/>
  <c r="AV22" i="2"/>
  <c r="BH22" i="2"/>
  <c r="AX22" i="2"/>
  <c r="AN22" i="2"/>
  <c r="AZ22" i="2"/>
  <c r="AP22" i="2"/>
  <c r="BN22" i="2"/>
  <c r="AR22" i="2"/>
  <c r="BD22" i="2"/>
  <c r="BL22" i="2"/>
  <c r="AZ21" i="2"/>
  <c r="AP21" i="2"/>
  <c r="BN21" i="2"/>
  <c r="AR21" i="2"/>
  <c r="BP21" i="2"/>
  <c r="AV21" i="2"/>
  <c r="BH21" i="2"/>
  <c r="AN21" i="2"/>
  <c r="AX21" i="2"/>
  <c r="BL18" i="2"/>
  <c r="AZ18" i="2"/>
  <c r="BN18" i="2"/>
  <c r="BD18" i="2"/>
  <c r="AR18" i="2"/>
  <c r="AH18" i="2"/>
  <c r="AV18" i="2"/>
  <c r="AX18" i="2"/>
  <c r="AN18" i="2"/>
  <c r="BP18" i="2"/>
  <c r="BH15" i="2"/>
  <c r="AN15" i="2"/>
  <c r="BL15" i="2"/>
  <c r="AZ15" i="2"/>
  <c r="BF15" i="2"/>
  <c r="BP15" i="2"/>
  <c r="BD15" i="2"/>
  <c r="AR15" i="2"/>
  <c r="AV15" i="2"/>
  <c r="BN13" i="2"/>
  <c r="AX13" i="2"/>
  <c r="BF75" i="2"/>
  <c r="AV75" i="2"/>
  <c r="AJ75" i="2"/>
  <c r="BH75" i="2"/>
  <c r="AX75" i="2"/>
  <c r="AN75" i="2"/>
  <c r="AP75" i="2"/>
  <c r="AZ75" i="2"/>
  <c r="BD75" i="2"/>
  <c r="AH75" i="2"/>
  <c r="AR75" i="2"/>
  <c r="AF75" i="2"/>
  <c r="BN75" i="2"/>
  <c r="BP75" i="2"/>
  <c r="BD428" i="2"/>
  <c r="AP428" i="2"/>
  <c r="AJ428" i="2"/>
  <c r="BN408" i="2"/>
  <c r="BD408" i="2"/>
  <c r="AJ408" i="2"/>
  <c r="BL408" i="2"/>
  <c r="AZ408" i="2"/>
  <c r="AH408" i="2"/>
  <c r="AX408" i="2"/>
  <c r="BF408" i="2"/>
  <c r="AV408" i="2"/>
  <c r="BH408" i="2"/>
  <c r="AF408" i="2"/>
  <c r="BP408" i="2"/>
  <c r="AP408" i="2"/>
  <c r="AR408" i="2"/>
  <c r="BH94" i="2"/>
  <c r="AZ94" i="2"/>
  <c r="BP94" i="2"/>
  <c r="AR94" i="2"/>
  <c r="AX375" i="2"/>
  <c r="BN374" i="2"/>
  <c r="BP374" i="2"/>
  <c r="AZ373" i="2"/>
  <c r="BF370" i="2"/>
  <c r="BF369" i="2"/>
  <c r="AF366" i="2"/>
  <c r="BL339" i="2"/>
  <c r="BH339" i="2"/>
  <c r="AX339" i="2"/>
  <c r="BN339" i="2"/>
  <c r="BP339" i="2"/>
  <c r="AF339" i="2"/>
  <c r="BD339" i="2"/>
  <c r="BP8" i="2"/>
  <c r="BF8" i="2"/>
  <c r="AV8" i="2"/>
  <c r="BL8" i="2"/>
  <c r="AX8" i="2"/>
  <c r="BD8" i="2"/>
  <c r="AP8" i="2"/>
  <c r="BH8" i="2"/>
  <c r="AR8" i="2"/>
  <c r="BN8" i="2"/>
  <c r="AZ8" i="2"/>
  <c r="AN8" i="2"/>
  <c r="BP417" i="2"/>
  <c r="BF417" i="2"/>
  <c r="AV417" i="2"/>
  <c r="BN417" i="2"/>
  <c r="BD417" i="2"/>
  <c r="AR417" i="2"/>
  <c r="BL417" i="2"/>
  <c r="AP417" i="2"/>
  <c r="AX417" i="2"/>
  <c r="AZ417" i="2"/>
  <c r="BH417" i="2"/>
  <c r="AN417" i="2"/>
  <c r="AH417" i="2"/>
  <c r="AJ417" i="2"/>
  <c r="BN36" i="2"/>
  <c r="BD36" i="2"/>
  <c r="AR36" i="2"/>
  <c r="BP36" i="2"/>
  <c r="BF36" i="2"/>
  <c r="AV36" i="2"/>
  <c r="AX36" i="2"/>
  <c r="AN36" i="2"/>
  <c r="BL36" i="2"/>
  <c r="AP36" i="2"/>
  <c r="AZ36" i="2"/>
  <c r="BH36" i="2"/>
  <c r="AP58" i="2"/>
  <c r="BN58" i="2"/>
  <c r="AV58" i="2"/>
  <c r="BH58" i="2"/>
  <c r="AJ58" i="2"/>
  <c r="BN79" i="2"/>
  <c r="AZ79" i="2"/>
  <c r="AP79" i="2"/>
  <c r="AF79" i="2"/>
  <c r="BD79" i="2"/>
  <c r="AR79" i="2"/>
  <c r="AH79" i="2"/>
  <c r="AX79" i="2"/>
  <c r="AN79" i="2"/>
  <c r="AV79" i="2"/>
  <c r="BF79" i="2"/>
  <c r="AJ79" i="2"/>
  <c r="BH79" i="2"/>
  <c r="BP79" i="2"/>
  <c r="BN413" i="2"/>
  <c r="AR411" i="2"/>
  <c r="AP411" i="2"/>
  <c r="AJ411" i="2"/>
  <c r="BN411" i="2"/>
  <c r="BP405" i="2"/>
  <c r="AZ405" i="2"/>
  <c r="AP405" i="2"/>
  <c r="BN405" i="2"/>
  <c r="AX405" i="2"/>
  <c r="AN405" i="2"/>
  <c r="AH405" i="2"/>
  <c r="AJ405" i="2"/>
  <c r="BL405" i="2"/>
  <c r="BH405" i="2"/>
  <c r="BF405" i="2"/>
  <c r="BN403" i="2"/>
  <c r="BL403" i="2"/>
  <c r="AR403" i="2"/>
  <c r="AZ403" i="2"/>
  <c r="BP403" i="2"/>
  <c r="AX403" i="2"/>
  <c r="AP403" i="2"/>
  <c r="BP401" i="2"/>
  <c r="AJ401" i="2"/>
  <c r="AP401" i="2"/>
  <c r="AZ401" i="2"/>
  <c r="BD333" i="2"/>
  <c r="BL229" i="2"/>
  <c r="AR226" i="2"/>
  <c r="BN225" i="2"/>
  <c r="AR218" i="2"/>
  <c r="BN218" i="2"/>
  <c r="AJ217" i="2"/>
  <c r="BF200" i="2"/>
  <c r="AN197" i="2"/>
  <c r="AV168" i="2"/>
  <c r="BD168" i="2"/>
  <c r="AR168" i="2"/>
  <c r="AP166" i="2"/>
  <c r="AX166" i="2"/>
  <c r="AR166" i="2"/>
  <c r="BD125" i="2"/>
  <c r="BN125" i="2"/>
  <c r="AX125" i="2"/>
  <c r="AZ392" i="2"/>
  <c r="AR383" i="2"/>
  <c r="AF383" i="2"/>
  <c r="AV382" i="2"/>
  <c r="BD380" i="2"/>
  <c r="AJ380" i="2"/>
  <c r="AH379" i="2"/>
  <c r="AN379" i="2"/>
  <c r="AJ378" i="2"/>
  <c r="AN378" i="2"/>
  <c r="BD364" i="2"/>
  <c r="BH363" i="2"/>
  <c r="AV362" i="2"/>
  <c r="AJ361" i="2"/>
  <c r="BP359" i="2"/>
  <c r="BP358" i="2"/>
  <c r="BN357" i="2"/>
  <c r="AV344" i="2"/>
  <c r="AH344" i="2"/>
  <c r="AF344" i="2"/>
  <c r="BF341" i="2"/>
  <c r="AJ341" i="2"/>
  <c r="AH341" i="2"/>
  <c r="BF335" i="2"/>
  <c r="AV335" i="2"/>
  <c r="BD335" i="2"/>
  <c r="AX335" i="2"/>
  <c r="BL335" i="2"/>
  <c r="AF335" i="2"/>
  <c r="AP335" i="2"/>
  <c r="BD98" i="2"/>
  <c r="AV98" i="2"/>
  <c r="BH98" i="2"/>
  <c r="BP97" i="2"/>
  <c r="BH97" i="2"/>
  <c r="BD97" i="2"/>
  <c r="AP97" i="2"/>
  <c r="BN63" i="2"/>
  <c r="BD63" i="2"/>
  <c r="AP63" i="2"/>
  <c r="AF63" i="2"/>
  <c r="BP63" i="2"/>
  <c r="BF63" i="2"/>
  <c r="AV63" i="2"/>
  <c r="AH63" i="2"/>
  <c r="BL63" i="2"/>
  <c r="AZ63" i="2"/>
  <c r="BH63" i="2"/>
  <c r="AJ63" i="2"/>
  <c r="AX63" i="2"/>
  <c r="AR63" i="2"/>
  <c r="BN72" i="2"/>
  <c r="BD72" i="2"/>
  <c r="AR72" i="2"/>
  <c r="BP72" i="2"/>
  <c r="BF72" i="2"/>
  <c r="AV72" i="2"/>
  <c r="AH72" i="2"/>
  <c r="BH72" i="2"/>
  <c r="AN72" i="2"/>
  <c r="AZ72" i="2"/>
  <c r="BL72" i="2"/>
  <c r="AP72" i="2"/>
  <c r="AX72" i="2"/>
  <c r="AJ72" i="2"/>
  <c r="BD76" i="2"/>
  <c r="AR76" i="2"/>
  <c r="AH76" i="2"/>
  <c r="BF76" i="2"/>
  <c r="AV76" i="2"/>
  <c r="AJ76" i="2"/>
  <c r="AZ76" i="2"/>
  <c r="AF76" i="2"/>
  <c r="AP76" i="2"/>
  <c r="AX76" i="2"/>
  <c r="BH76" i="2"/>
  <c r="AN76" i="2"/>
  <c r="BN76" i="2"/>
  <c r="BH422" i="2"/>
  <c r="AX422" i="2"/>
  <c r="AN422" i="2"/>
  <c r="BF422" i="2"/>
  <c r="AV422" i="2"/>
  <c r="AJ422" i="2"/>
  <c r="AR422" i="2"/>
  <c r="AZ422" i="2"/>
  <c r="AF422" i="2"/>
  <c r="AH422" i="2"/>
  <c r="AP422" i="2"/>
  <c r="BD422" i="2"/>
  <c r="BP422" i="2"/>
  <c r="BL422" i="2"/>
  <c r="BP398" i="2"/>
  <c r="AZ398" i="2"/>
  <c r="BN398" i="2"/>
  <c r="AX398" i="2"/>
  <c r="AR398" i="2"/>
  <c r="BL398" i="2"/>
  <c r="BF398" i="2"/>
  <c r="AJ398" i="2"/>
  <c r="BD320" i="2"/>
  <c r="BH320" i="2"/>
  <c r="AF319" i="2"/>
  <c r="AR318" i="2"/>
  <c r="AP317" i="2"/>
  <c r="BN240" i="2"/>
  <c r="AJ238" i="2"/>
  <c r="AH236" i="2"/>
  <c r="AP234" i="2"/>
  <c r="BL234" i="2"/>
  <c r="BH209" i="2"/>
  <c r="AR209" i="2"/>
  <c r="AH209" i="2"/>
  <c r="AX209" i="2"/>
  <c r="AJ209" i="2"/>
  <c r="BD209" i="2"/>
  <c r="AF209" i="2"/>
  <c r="AP209" i="2"/>
  <c r="AN209" i="2"/>
  <c r="BP209" i="2"/>
  <c r="BF208" i="2"/>
  <c r="AR207" i="2"/>
  <c r="AF207" i="2"/>
  <c r="AP205" i="2"/>
  <c r="AX205" i="2"/>
  <c r="AN162" i="2"/>
  <c r="BP160" i="2"/>
  <c r="AH160" i="2"/>
  <c r="BN160" i="2"/>
  <c r="BD160" i="2"/>
  <c r="AP160" i="2"/>
  <c r="AX160" i="2"/>
  <c r="BH160" i="2"/>
  <c r="BL154" i="2"/>
  <c r="AJ154" i="2"/>
  <c r="AF154" i="2"/>
  <c r="BP154" i="2"/>
  <c r="AN154" i="2"/>
  <c r="BH154" i="2"/>
  <c r="AX154" i="2"/>
  <c r="BP153" i="2"/>
  <c r="AF153" i="2"/>
  <c r="BH153" i="2"/>
  <c r="AR153" i="2"/>
  <c r="AX153" i="2"/>
  <c r="AJ153" i="2"/>
  <c r="BD153" i="2"/>
  <c r="BL148" i="2"/>
  <c r="AR148" i="2"/>
  <c r="AH148" i="2"/>
  <c r="BP148" i="2"/>
  <c r="BD148" i="2"/>
  <c r="AF148" i="2"/>
  <c r="BF148" i="2"/>
  <c r="AJ148" i="2"/>
  <c r="AP148" i="2"/>
  <c r="AN148" i="2"/>
  <c r="BH148" i="2"/>
  <c r="BN148" i="2"/>
  <c r="AX148" i="2"/>
  <c r="BH147" i="2"/>
  <c r="AR147" i="2"/>
  <c r="AH147" i="2"/>
  <c r="BP147" i="2"/>
  <c r="BD147" i="2"/>
  <c r="AJ147" i="2"/>
  <c r="BF147" i="2"/>
  <c r="AN147" i="2"/>
  <c r="AP147" i="2"/>
  <c r="BL147" i="2"/>
  <c r="BN147" i="2"/>
  <c r="AF147" i="2"/>
  <c r="AX147" i="2"/>
  <c r="BP140" i="2"/>
  <c r="AF140" i="2"/>
  <c r="BL139" i="2"/>
  <c r="AR139" i="2"/>
  <c r="BF139" i="2"/>
  <c r="AJ139" i="2"/>
  <c r="BH139" i="2"/>
  <c r="AP139" i="2"/>
  <c r="BN139" i="2"/>
  <c r="BP139" i="2"/>
  <c r="BD139" i="2"/>
  <c r="AX139" i="2"/>
  <c r="BF138" i="2"/>
  <c r="AN138" i="2"/>
  <c r="BN138" i="2"/>
  <c r="AF138" i="2"/>
  <c r="BD138" i="2"/>
  <c r="AH138" i="2"/>
  <c r="AP138" i="2"/>
  <c r="BH138" i="2"/>
  <c r="AJ138" i="2"/>
  <c r="AZ135" i="2"/>
  <c r="AP135" i="2"/>
  <c r="AF135" i="2"/>
  <c r="BD135" i="2"/>
  <c r="AN135" i="2"/>
  <c r="BF135" i="2"/>
  <c r="AR135" i="2"/>
  <c r="AJ135" i="2"/>
  <c r="AX135" i="2"/>
  <c r="BH135" i="2"/>
  <c r="AH135" i="2"/>
  <c r="AV135" i="2"/>
  <c r="BN134" i="2"/>
  <c r="BD134" i="2"/>
  <c r="AN134" i="2"/>
  <c r="BF134" i="2"/>
  <c r="AJ134" i="2"/>
  <c r="BH134" i="2"/>
  <c r="AP134" i="2"/>
  <c r="BL134" i="2"/>
  <c r="AF134" i="2"/>
  <c r="AR134" i="2"/>
  <c r="AX134" i="2"/>
  <c r="BP134" i="2"/>
  <c r="AH134" i="2"/>
  <c r="BN114" i="2"/>
  <c r="BD114" i="2"/>
  <c r="AP114" i="2"/>
  <c r="BP114" i="2"/>
  <c r="BF114" i="2"/>
  <c r="AV114" i="2"/>
  <c r="AF114" i="2"/>
  <c r="BH114" i="2"/>
  <c r="AH114" i="2"/>
  <c r="AX114" i="2"/>
  <c r="AZ114" i="2"/>
  <c r="BL114" i="2"/>
  <c r="AJ114" i="2"/>
  <c r="BP113" i="2"/>
  <c r="BF113" i="2"/>
  <c r="AV113" i="2"/>
  <c r="BH113" i="2"/>
  <c r="AX113" i="2"/>
  <c r="AF113" i="2"/>
  <c r="AZ113" i="2"/>
  <c r="AH113" i="2"/>
  <c r="BN113" i="2"/>
  <c r="AJ113" i="2"/>
  <c r="BD113" i="2"/>
  <c r="BL113" i="2"/>
  <c r="AP113" i="2"/>
  <c r="BH112" i="2"/>
  <c r="AX112" i="2"/>
  <c r="AF112" i="2"/>
  <c r="BL112" i="2"/>
  <c r="AZ112" i="2"/>
  <c r="AH112" i="2"/>
  <c r="BP112" i="2"/>
  <c r="AV112" i="2"/>
  <c r="BN112" i="2"/>
  <c r="AJ112" i="2"/>
  <c r="BD112" i="2"/>
  <c r="BF112" i="2"/>
  <c r="AP112" i="2"/>
  <c r="BD111" i="2"/>
  <c r="AR111" i="2"/>
  <c r="BF111" i="2"/>
  <c r="AV111" i="2"/>
  <c r="AJ111" i="2"/>
  <c r="AF111" i="2"/>
  <c r="BN111" i="2"/>
  <c r="AX111" i="2"/>
  <c r="AN111" i="2"/>
  <c r="AP111" i="2"/>
  <c r="BP110" i="2"/>
  <c r="BL110" i="2"/>
  <c r="BH109" i="2"/>
  <c r="AX109" i="2"/>
  <c r="AF109" i="2"/>
  <c r="BL109" i="2"/>
  <c r="AZ109" i="2"/>
  <c r="AH109" i="2"/>
  <c r="BD109" i="2"/>
  <c r="BN109" i="2"/>
  <c r="AJ109" i="2"/>
  <c r="BP109" i="2"/>
  <c r="AV109" i="2"/>
  <c r="BF109" i="2"/>
  <c r="AP109" i="2"/>
  <c r="BP104" i="2"/>
  <c r="BF104" i="2"/>
  <c r="AV104" i="2"/>
  <c r="AF104" i="2"/>
  <c r="BH104" i="2"/>
  <c r="AX104" i="2"/>
  <c r="AH104" i="2"/>
  <c r="AZ104" i="2"/>
  <c r="BL104" i="2"/>
  <c r="AJ104" i="2"/>
  <c r="BN104" i="2"/>
  <c r="AP104" i="2"/>
  <c r="BD104" i="2"/>
  <c r="BL34" i="2"/>
  <c r="AZ34" i="2"/>
  <c r="AP34" i="2"/>
  <c r="BN34" i="2"/>
  <c r="BD34" i="2"/>
  <c r="AR34" i="2"/>
  <c r="BF34" i="2"/>
  <c r="BP34" i="2"/>
  <c r="AV34" i="2"/>
  <c r="AX34" i="2"/>
  <c r="BH34" i="2"/>
  <c r="AN34" i="2"/>
  <c r="BL33" i="2"/>
  <c r="AZ33" i="2"/>
  <c r="AP33" i="2"/>
  <c r="BN33" i="2"/>
  <c r="BD33" i="2"/>
  <c r="AR33" i="2"/>
  <c r="BP33" i="2"/>
  <c r="AV33" i="2"/>
  <c r="BF33" i="2"/>
  <c r="BH33" i="2"/>
  <c r="AN33" i="2"/>
  <c r="AX33" i="2"/>
  <c r="BP16" i="2"/>
  <c r="BF16" i="2"/>
  <c r="AV16" i="2"/>
  <c r="AX16" i="2"/>
  <c r="AN16" i="2"/>
  <c r="BL16" i="2"/>
  <c r="BD16" i="2"/>
  <c r="BN16" i="2"/>
  <c r="AR16" i="2"/>
  <c r="AH16" i="2"/>
  <c r="BH14" i="2"/>
  <c r="AX14" i="2"/>
  <c r="AN14" i="2"/>
  <c r="BL14" i="2"/>
  <c r="AZ14" i="2"/>
  <c r="AP14" i="2"/>
  <c r="BP14" i="2"/>
  <c r="AV14" i="2"/>
  <c r="BF14" i="2"/>
  <c r="BN14" i="2"/>
  <c r="AR14" i="2"/>
  <c r="BD14" i="2"/>
  <c r="BF12" i="2"/>
  <c r="BN12" i="2"/>
  <c r="AN11" i="2"/>
  <c r="AV11" i="2"/>
  <c r="AN9" i="2"/>
  <c r="BL9" i="2"/>
  <c r="BN9" i="2"/>
  <c r="AR9" i="2"/>
  <c r="AV9" i="2"/>
  <c r="BD9" i="2"/>
  <c r="BL60" i="2"/>
  <c r="AZ60" i="2"/>
  <c r="BP60" i="2"/>
  <c r="AP60" i="2"/>
  <c r="BH31" i="2"/>
  <c r="BL31" i="2"/>
  <c r="BD31" i="2"/>
  <c r="BN64" i="2"/>
  <c r="BD64" i="2"/>
  <c r="AJ64" i="2"/>
  <c r="BP64" i="2"/>
  <c r="BF64" i="2"/>
  <c r="AV64" i="2"/>
  <c r="AZ64" i="2"/>
  <c r="BL64" i="2"/>
  <c r="AH64" i="2"/>
  <c r="AX64" i="2"/>
  <c r="BH64" i="2"/>
  <c r="AF64" i="2"/>
  <c r="AP64" i="2"/>
  <c r="AP425" i="2"/>
  <c r="AN425" i="2"/>
  <c r="AV425" i="2"/>
  <c r="BF425" i="2"/>
  <c r="AR425" i="2"/>
  <c r="BD390" i="2"/>
  <c r="BD389" i="2"/>
  <c r="AJ388" i="2"/>
  <c r="AP388" i="2"/>
  <c r="BH387" i="2"/>
  <c r="AJ387" i="2"/>
  <c r="AH387" i="2"/>
  <c r="BF386" i="2"/>
  <c r="AP386" i="2"/>
  <c r="AH355" i="2"/>
  <c r="AP347" i="2"/>
  <c r="AJ346" i="2"/>
  <c r="BP346" i="2"/>
  <c r="BP68" i="2"/>
  <c r="BF68" i="2"/>
  <c r="AV68" i="2"/>
  <c r="AH68" i="2"/>
  <c r="BH68" i="2"/>
  <c r="AX68" i="2"/>
  <c r="AN68" i="2"/>
  <c r="AZ68" i="2"/>
  <c r="BL68" i="2"/>
  <c r="AP68" i="2"/>
  <c r="BN68" i="2"/>
  <c r="AR68" i="2"/>
  <c r="BD68" i="2"/>
  <c r="AJ68" i="2"/>
  <c r="BL67" i="2"/>
  <c r="AZ67" i="2"/>
  <c r="AP67" i="2"/>
  <c r="BN67" i="2"/>
  <c r="BD67" i="2"/>
  <c r="AR67" i="2"/>
  <c r="BP67" i="2"/>
  <c r="AV67" i="2"/>
  <c r="BF67" i="2"/>
  <c r="BH67" i="2"/>
  <c r="AN67" i="2"/>
  <c r="AX67" i="2"/>
  <c r="AH67" i="2"/>
  <c r="AJ67" i="2"/>
  <c r="BL4" i="2"/>
  <c r="BP4" i="2"/>
  <c r="BN4" i="2"/>
  <c r="BN83" i="2"/>
  <c r="BD83" i="2"/>
  <c r="AJ83" i="2"/>
  <c r="BP83" i="2"/>
  <c r="BF83" i="2"/>
  <c r="AN83" i="2"/>
  <c r="AR83" i="2"/>
  <c r="BL83" i="2"/>
  <c r="AP83" i="2"/>
  <c r="BH83" i="2"/>
  <c r="AF83" i="2"/>
  <c r="AH83" i="2"/>
  <c r="AX83" i="2"/>
  <c r="AZ83" i="2"/>
  <c r="BL115" i="2"/>
  <c r="AZ115" i="2"/>
  <c r="AJ115" i="2"/>
  <c r="BN115" i="2"/>
  <c r="BD115" i="2"/>
  <c r="AP115" i="2"/>
  <c r="BP115" i="2"/>
  <c r="AV115" i="2"/>
  <c r="AF115" i="2"/>
  <c r="BH115" i="2"/>
  <c r="AH115" i="2"/>
  <c r="AX115" i="2"/>
  <c r="BF115" i="2"/>
  <c r="BF426" i="2"/>
  <c r="AV426" i="2"/>
  <c r="AJ426" i="2"/>
  <c r="BD426" i="2"/>
  <c r="AR426" i="2"/>
  <c r="AH426" i="2"/>
  <c r="AZ426" i="2"/>
  <c r="AF426" i="2"/>
  <c r="BH426" i="2"/>
  <c r="AN426" i="2"/>
  <c r="AP426" i="2"/>
  <c r="AX426" i="2"/>
  <c r="BN426" i="2"/>
  <c r="BH416" i="2"/>
  <c r="AR414" i="2"/>
  <c r="AF414" i="2"/>
  <c r="BN412" i="2"/>
  <c r="AR412" i="2"/>
  <c r="BL412" i="2"/>
  <c r="BH412" i="2"/>
  <c r="AN412" i="2"/>
  <c r="AV412" i="2"/>
  <c r="BF412" i="2"/>
  <c r="AJ412" i="2"/>
  <c r="BN406" i="2"/>
  <c r="AJ406" i="2"/>
  <c r="BL406" i="2"/>
  <c r="AR406" i="2"/>
  <c r="AZ406" i="2"/>
  <c r="AF406" i="2"/>
  <c r="BP406" i="2"/>
  <c r="AP406" i="2"/>
  <c r="AX406" i="2"/>
  <c r="BF406" i="2"/>
  <c r="AH404" i="2"/>
  <c r="AZ404" i="2"/>
  <c r="AP404" i="2"/>
  <c r="AN404" i="2"/>
  <c r="AV404" i="2"/>
  <c r="BL404" i="2"/>
  <c r="BF404" i="2"/>
  <c r="BH404" i="2"/>
  <c r="BP402" i="2"/>
  <c r="AN402" i="2"/>
  <c r="AV402" i="2"/>
  <c r="AR402" i="2"/>
  <c r="AZ402" i="2"/>
  <c r="BL402" i="2"/>
  <c r="AH402" i="2"/>
  <c r="BF402" i="2"/>
  <c r="BF400" i="2"/>
  <c r="BP400" i="2"/>
  <c r="AR400" i="2"/>
  <c r="AZ400" i="2"/>
  <c r="AP400" i="2"/>
  <c r="AX400" i="2"/>
  <c r="BN400" i="2"/>
  <c r="BD169" i="2"/>
  <c r="BH169" i="2"/>
  <c r="BP169" i="2"/>
  <c r="AZ169" i="2"/>
  <c r="AH169" i="2"/>
  <c r="AJ169" i="2"/>
  <c r="AX167" i="2"/>
  <c r="BD167" i="2"/>
  <c r="BF167" i="2"/>
  <c r="AF167" i="2"/>
  <c r="AJ167" i="2"/>
  <c r="AH167" i="2"/>
  <c r="BD165" i="2"/>
  <c r="AR165" i="2"/>
  <c r="AZ165" i="2"/>
  <c r="AN165" i="2"/>
  <c r="BF165" i="2"/>
  <c r="BN165" i="2"/>
  <c r="AJ165" i="2"/>
  <c r="AX165" i="2"/>
  <c r="AF165" i="2"/>
  <c r="AV165" i="2"/>
  <c r="BD164" i="2"/>
  <c r="AR164" i="2"/>
  <c r="AH164" i="2"/>
  <c r="AP164" i="2"/>
  <c r="BH164" i="2"/>
  <c r="AV164" i="2"/>
  <c r="AN164" i="2"/>
  <c r="AJ164" i="2"/>
  <c r="AX164" i="2"/>
  <c r="BN164" i="2"/>
  <c r="BN143" i="2"/>
  <c r="BD143" i="2"/>
  <c r="AN143" i="2"/>
  <c r="BL143" i="2"/>
  <c r="AR143" i="2"/>
  <c r="AF143" i="2"/>
  <c r="BP143" i="2"/>
  <c r="AH143" i="2"/>
  <c r="BF143" i="2"/>
  <c r="AP143" i="2"/>
  <c r="BH143" i="2"/>
  <c r="AJ143" i="2"/>
  <c r="AV143" i="2"/>
  <c r="BH142" i="2"/>
  <c r="AJ142" i="2"/>
  <c r="BL142" i="2"/>
  <c r="AR142" i="2"/>
  <c r="AF142" i="2"/>
  <c r="BN142" i="2"/>
  <c r="AH142" i="2"/>
  <c r="BP142" i="2"/>
  <c r="AN142" i="2"/>
  <c r="BF142" i="2"/>
  <c r="AP142" i="2"/>
  <c r="BD142" i="2"/>
  <c r="AZ127" i="2"/>
  <c r="BF127" i="2"/>
  <c r="AR126" i="2"/>
  <c r="AJ126" i="2"/>
  <c r="BP121" i="2"/>
  <c r="AV121" i="2"/>
  <c r="BH121" i="2"/>
  <c r="AX121" i="2"/>
  <c r="BL121" i="2"/>
  <c r="AP121" i="2"/>
  <c r="AZ121" i="2"/>
  <c r="BN121" i="2"/>
  <c r="AR121" i="2"/>
  <c r="AH121" i="2"/>
  <c r="AX120" i="2"/>
  <c r="AN120" i="2"/>
  <c r="BL120" i="2"/>
  <c r="AP120" i="2"/>
  <c r="BD120" i="2"/>
  <c r="BN120" i="2"/>
  <c r="BP120" i="2"/>
  <c r="AV120" i="2"/>
  <c r="BF120" i="2"/>
  <c r="BN119" i="2"/>
  <c r="BD119" i="2"/>
  <c r="BP119" i="2"/>
  <c r="BF119" i="2"/>
  <c r="AV119" i="2"/>
  <c r="AX119" i="2"/>
  <c r="AN119" i="2"/>
  <c r="BL119" i="2"/>
  <c r="AZ119" i="2"/>
  <c r="BH119" i="2"/>
  <c r="AV118" i="2"/>
  <c r="AH118" i="2"/>
  <c r="AN118" i="2"/>
  <c r="BL118" i="2"/>
  <c r="BD118" i="2"/>
  <c r="BN118" i="2"/>
  <c r="BL117" i="2"/>
  <c r="AZ117" i="2"/>
  <c r="BD117" i="2"/>
  <c r="AR117" i="2"/>
  <c r="AX117" i="2"/>
  <c r="BH117" i="2"/>
  <c r="AH117" i="2"/>
  <c r="BN107" i="2"/>
  <c r="BF107" i="2"/>
  <c r="AF107" i="2"/>
  <c r="BD106" i="2"/>
  <c r="AV106" i="2"/>
  <c r="AZ106" i="2"/>
  <c r="BN57" i="2"/>
  <c r="AH57" i="2"/>
  <c r="AP57" i="2"/>
  <c r="BP56" i="2"/>
  <c r="BF56" i="2"/>
  <c r="AV56" i="2"/>
  <c r="BH56" i="2"/>
  <c r="AX56" i="2"/>
  <c r="AN56" i="2"/>
  <c r="AZ56" i="2"/>
  <c r="BL56" i="2"/>
  <c r="BN56" i="2"/>
  <c r="AR56" i="2"/>
  <c r="BD56" i="2"/>
  <c r="AP56" i="2"/>
  <c r="AH56" i="2"/>
  <c r="AJ56" i="2"/>
  <c r="BH55" i="2"/>
  <c r="AX55" i="2"/>
  <c r="AF55" i="2"/>
  <c r="BL55" i="2"/>
  <c r="AZ55" i="2"/>
  <c r="AH55" i="2"/>
  <c r="BP55" i="2"/>
  <c r="AV55" i="2"/>
  <c r="BF55" i="2"/>
  <c r="BN55" i="2"/>
  <c r="AJ55" i="2"/>
  <c r="BD55" i="2"/>
  <c r="AP55" i="2"/>
  <c r="AH47" i="2"/>
  <c r="AJ47" i="2"/>
  <c r="AF47" i="2"/>
  <c r="BN47" i="2"/>
  <c r="AH46" i="2"/>
  <c r="BN46" i="2"/>
  <c r="BF46" i="2"/>
  <c r="AX46" i="2"/>
  <c r="BP45" i="2"/>
  <c r="BF45" i="2"/>
  <c r="AX45" i="2"/>
  <c r="AP45" i="2"/>
  <c r="BN44" i="2"/>
  <c r="BD44" i="2"/>
  <c r="AP44" i="2"/>
  <c r="BP44" i="2"/>
  <c r="BF44" i="2"/>
  <c r="AV44" i="2"/>
  <c r="AF44" i="2"/>
  <c r="BL44" i="2"/>
  <c r="AJ44" i="2"/>
  <c r="AZ44" i="2"/>
  <c r="BH44" i="2"/>
  <c r="AH44" i="2"/>
  <c r="AX44" i="2"/>
  <c r="AR44" i="2"/>
  <c r="BP43" i="2"/>
  <c r="BF43" i="2"/>
  <c r="AV43" i="2"/>
  <c r="AF43" i="2"/>
  <c r="BH43" i="2"/>
  <c r="AX43" i="2"/>
  <c r="AH43" i="2"/>
  <c r="BD43" i="2"/>
  <c r="BN43" i="2"/>
  <c r="AZ43" i="2"/>
  <c r="BL43" i="2"/>
  <c r="AJ43" i="2"/>
  <c r="AP43" i="2"/>
  <c r="BP17" i="2"/>
  <c r="BF17" i="2"/>
  <c r="BH17" i="2"/>
  <c r="AP17" i="2"/>
  <c r="BD78" i="2"/>
  <c r="AR78" i="2"/>
  <c r="AH78" i="2"/>
  <c r="BF78" i="2"/>
  <c r="AV78" i="2"/>
  <c r="AJ78" i="2"/>
  <c r="BN78" i="2"/>
  <c r="AP78" i="2"/>
  <c r="AF78" i="2"/>
  <c r="BH78" i="2"/>
  <c r="AN78" i="2"/>
  <c r="AX78" i="2"/>
  <c r="AZ78" i="2"/>
  <c r="BP78" i="2"/>
  <c r="BH82" i="2"/>
  <c r="AX82" i="2"/>
  <c r="AN82" i="2"/>
  <c r="AZ82" i="2"/>
  <c r="AP82" i="2"/>
  <c r="AF82" i="2"/>
  <c r="BF82" i="2"/>
  <c r="AJ82" i="2"/>
  <c r="AV82" i="2"/>
  <c r="BD82" i="2"/>
  <c r="AH82" i="2"/>
  <c r="AR82" i="2"/>
  <c r="BN82" i="2"/>
  <c r="BL86" i="2"/>
  <c r="AR86" i="2"/>
  <c r="AH86" i="2"/>
  <c r="BN86" i="2"/>
  <c r="BD86" i="2"/>
  <c r="AJ86" i="2"/>
  <c r="BH86" i="2"/>
  <c r="AF86" i="2"/>
  <c r="AP86" i="2"/>
  <c r="BF86" i="2"/>
  <c r="BP86" i="2"/>
  <c r="AN86" i="2"/>
  <c r="AX86" i="2"/>
  <c r="AP421" i="2"/>
  <c r="AF421" i="2"/>
  <c r="AJ421" i="2"/>
  <c r="BF421" i="2"/>
  <c r="AJ427" i="2"/>
  <c r="AR427" i="2"/>
  <c r="AN427" i="2"/>
  <c r="AZ427" i="2"/>
  <c r="BP418" i="2"/>
  <c r="BF418" i="2"/>
  <c r="AV418" i="2"/>
  <c r="BN418" i="2"/>
  <c r="BD418" i="2"/>
  <c r="AR418" i="2"/>
  <c r="AZ418" i="2"/>
  <c r="BH418" i="2"/>
  <c r="AN418" i="2"/>
  <c r="BL418" i="2"/>
  <c r="AP418" i="2"/>
  <c r="AX418" i="2"/>
  <c r="AH418" i="2"/>
  <c r="AJ418" i="2"/>
  <c r="AZ10" i="2"/>
  <c r="BL10" i="2"/>
  <c r="BH10" i="2"/>
  <c r="AH10" i="2"/>
  <c r="BN10" i="2"/>
  <c r="AV10" i="2"/>
  <c r="AJ10" i="2"/>
  <c r="BH3" i="2"/>
  <c r="BF3" i="2"/>
  <c r="AP3" i="2"/>
  <c r="AN3" i="2"/>
  <c r="AZ3" i="2"/>
  <c r="BP3" i="2"/>
  <c r="BL3" i="2"/>
  <c r="AX3" i="2"/>
  <c r="A4" i="3"/>
  <c r="D96" i="3"/>
  <c r="D95" i="3"/>
  <c r="D156" i="3"/>
  <c r="D53" i="3"/>
  <c r="D212" i="3"/>
  <c r="D54" i="3"/>
  <c r="D210" i="3"/>
  <c r="D343" i="3"/>
  <c r="D159" i="3"/>
  <c r="D213" i="3"/>
  <c r="D91" i="3"/>
  <c r="D55" i="3"/>
  <c r="D211" i="3"/>
  <c r="D345" i="3"/>
  <c r="D344" i="3"/>
  <c r="BN3" i="2"/>
  <c r="BD3" i="2"/>
  <c r="AR3" i="2"/>
  <c r="AB441" i="2"/>
  <c r="Z441" i="2"/>
  <c r="AD441" i="2"/>
  <c r="Z442" i="2"/>
  <c r="AB442" i="2"/>
  <c r="AE438" i="2"/>
  <c r="AD442" i="2"/>
  <c r="A312" i="3"/>
  <c r="A108" i="3"/>
  <c r="A34" i="3"/>
  <c r="A219" i="3"/>
  <c r="A166" i="3"/>
  <c r="A315" i="3"/>
  <c r="A33" i="3"/>
  <c r="A220" i="3"/>
  <c r="A164" i="3"/>
  <c r="A167" i="3"/>
  <c r="A109" i="3"/>
  <c r="A110" i="3"/>
  <c r="A313" i="3"/>
  <c r="A111" i="3"/>
  <c r="A165" i="3"/>
  <c r="A314" i="3"/>
  <c r="A76" i="3"/>
  <c r="A294" i="3"/>
  <c r="A304" i="3"/>
  <c r="A305" i="3"/>
  <c r="A317" i="3"/>
  <c r="A228" i="3"/>
  <c r="A232" i="3"/>
  <c r="A233" i="3"/>
  <c r="A245" i="3"/>
  <c r="A246" i="3"/>
  <c r="A248" i="3"/>
  <c r="A249" i="3"/>
  <c r="A250" i="3"/>
  <c r="A251" i="3"/>
  <c r="A252" i="3"/>
  <c r="A253" i="3"/>
  <c r="A254" i="3"/>
  <c r="A255" i="3"/>
  <c r="A259" i="3"/>
  <c r="A260" i="3"/>
  <c r="A261" i="3"/>
  <c r="A263" i="3"/>
  <c r="A264" i="3"/>
  <c r="A266" i="3"/>
  <c r="A267" i="3"/>
  <c r="A268" i="3"/>
  <c r="A283" i="3"/>
  <c r="A284" i="3"/>
  <c r="A285" i="3"/>
  <c r="A286" i="3"/>
  <c r="A288" i="3"/>
  <c r="A289" i="3"/>
  <c r="A290" i="3"/>
  <c r="AN393" i="2" l="1"/>
  <c r="AV393" i="2"/>
  <c r="AF390" i="2"/>
  <c r="AN390" i="2"/>
  <c r="AH390" i="2"/>
  <c r="AH389" i="2"/>
  <c r="BN389" i="2"/>
  <c r="AZ389" i="2"/>
  <c r="BD388" i="2"/>
  <c r="AV388" i="2"/>
  <c r="AR388" i="2"/>
  <c r="BH388" i="2"/>
  <c r="AZ388" i="2"/>
  <c r="BN388" i="2"/>
  <c r="AN387" i="2"/>
  <c r="AX387" i="2"/>
  <c r="AV387" i="2"/>
  <c r="AZ387" i="2"/>
  <c r="AP387" i="2"/>
  <c r="BN387" i="2"/>
  <c r="AX386" i="2"/>
  <c r="AN386" i="2"/>
  <c r="AV386" i="2"/>
  <c r="AH386" i="2"/>
  <c r="AR386" i="2"/>
  <c r="BN386" i="2"/>
  <c r="BN384" i="2"/>
  <c r="AJ384" i="2"/>
  <c r="AJ383" i="2"/>
  <c r="AV383" i="2"/>
  <c r="AH383" i="2"/>
  <c r="BH383" i="2"/>
  <c r="AN383" i="2"/>
  <c r="AF382" i="2"/>
  <c r="BF382" i="2"/>
  <c r="BD382" i="2"/>
  <c r="BN382" i="2"/>
  <c r="AH380" i="2"/>
  <c r="AR380" i="2"/>
  <c r="BF380" i="2"/>
  <c r="BH380" i="2"/>
  <c r="AF375" i="2"/>
  <c r="BN375" i="2"/>
  <c r="BH375" i="2"/>
  <c r="AN375" i="2"/>
  <c r="AZ375" i="2"/>
  <c r="BF375" i="2"/>
  <c r="BD375" i="2"/>
  <c r="AR374" i="2"/>
  <c r="AP374" i="2"/>
  <c r="AN374" i="2"/>
  <c r="BF373" i="2"/>
  <c r="AJ373" i="2"/>
  <c r="AR373" i="2"/>
  <c r="AF373" i="2"/>
  <c r="BN373" i="2"/>
  <c r="AJ370" i="2"/>
  <c r="AH370" i="2"/>
  <c r="AP369" i="2"/>
  <c r="BH369" i="2"/>
  <c r="BL364" i="2"/>
  <c r="AJ364" i="2"/>
  <c r="BP364" i="2"/>
  <c r="BN361" i="2"/>
  <c r="AP361" i="2"/>
  <c r="AF361" i="2"/>
  <c r="BF355" i="2"/>
  <c r="AF355" i="2"/>
  <c r="BF352" i="2"/>
  <c r="AV352" i="2"/>
  <c r="BH332" i="2"/>
  <c r="AJ332" i="2"/>
  <c r="BL332" i="2"/>
  <c r="AR322" i="2"/>
  <c r="BH322" i="2"/>
  <c r="AN317" i="2"/>
  <c r="AX317" i="2"/>
  <c r="AJ317" i="2"/>
  <c r="AF306" i="2"/>
  <c r="AN306" i="2"/>
  <c r="AP296" i="2"/>
  <c r="BH296" i="2"/>
  <c r="BH284" i="2"/>
  <c r="BD284" i="2"/>
  <c r="BD253" i="2"/>
  <c r="BH253" i="2"/>
  <c r="BD243" i="2"/>
  <c r="BH243" i="2"/>
  <c r="BN237" i="2"/>
  <c r="BP237" i="2"/>
  <c r="AP237" i="2"/>
  <c r="AN237" i="2"/>
  <c r="BH235" i="2"/>
  <c r="AR235" i="2"/>
  <c r="AJ235" i="2"/>
  <c r="AP235" i="2"/>
  <c r="BL235" i="2"/>
  <c r="BD235" i="2"/>
  <c r="BD234" i="2"/>
  <c r="BN234" i="2"/>
  <c r="BP234" i="2"/>
  <c r="BH234" i="2"/>
  <c r="AX234" i="2"/>
  <c r="AH225" i="2"/>
  <c r="BH225" i="2"/>
  <c r="BF225" i="2"/>
  <c r="BL225" i="2"/>
  <c r="BH208" i="2"/>
  <c r="BL208" i="2"/>
  <c r="BN208" i="2"/>
  <c r="BP208" i="2"/>
  <c r="BH207" i="2"/>
  <c r="BL207" i="2"/>
  <c r="AP207" i="2"/>
  <c r="BN207" i="2"/>
  <c r="AP200" i="2"/>
  <c r="AN200" i="2"/>
  <c r="AP199" i="2"/>
  <c r="AJ199" i="2"/>
  <c r="AH196" i="2"/>
  <c r="AJ196" i="2"/>
  <c r="AH192" i="2"/>
  <c r="AZ192" i="2"/>
  <c r="AJ191" i="2"/>
  <c r="BN191" i="2"/>
  <c r="BH191" i="2"/>
  <c r="AR191" i="2"/>
  <c r="BP189" i="2"/>
  <c r="AH189" i="2"/>
  <c r="AN187" i="2"/>
  <c r="AR187" i="2"/>
  <c r="BP184" i="2"/>
  <c r="BN184" i="2"/>
  <c r="BL180" i="2"/>
  <c r="AJ180" i="2"/>
  <c r="AH180" i="2"/>
  <c r="AN180" i="2"/>
  <c r="AP179" i="2"/>
  <c r="BH179" i="2"/>
  <c r="AH179" i="2"/>
  <c r="BN179" i="2"/>
  <c r="AF179" i="2"/>
  <c r="AZ179" i="2"/>
  <c r="BN178" i="2"/>
  <c r="AP178" i="2"/>
  <c r="AH178" i="2"/>
  <c r="BH178" i="2"/>
  <c r="AX178" i="2"/>
  <c r="AN172" i="2"/>
  <c r="BL172" i="2"/>
  <c r="BN169" i="2"/>
  <c r="AR169" i="2"/>
  <c r="AP169" i="2"/>
  <c r="AZ166" i="2"/>
  <c r="AF166" i="2"/>
  <c r="AH166" i="2"/>
  <c r="AJ166" i="2"/>
  <c r="AN166" i="2"/>
  <c r="BP166" i="2"/>
  <c r="BF162" i="2"/>
  <c r="AV162" i="2"/>
  <c r="AZ162" i="2"/>
  <c r="AR162" i="2"/>
  <c r="BD379" i="2"/>
  <c r="AR379" i="2"/>
  <c r="AF379" i="2"/>
  <c r="AX379" i="2"/>
  <c r="BF379" i="2"/>
  <c r="BF378" i="2"/>
  <c r="AV378" i="2"/>
  <c r="BD378" i="2"/>
  <c r="BH378" i="2"/>
  <c r="AF378" i="2"/>
  <c r="AZ378" i="2"/>
  <c r="BH368" i="2"/>
  <c r="AZ368" i="2"/>
  <c r="AJ368" i="2"/>
  <c r="AJ362" i="2"/>
  <c r="BL362" i="2"/>
  <c r="AH362" i="2"/>
  <c r="BF362" i="2"/>
  <c r="BF359" i="2"/>
  <c r="BH359" i="2"/>
  <c r="AZ359" i="2"/>
  <c r="BD358" i="2"/>
  <c r="AJ358" i="2"/>
  <c r="AF358" i="2"/>
  <c r="AN357" i="2"/>
  <c r="AZ357" i="2"/>
  <c r="BH347" i="2"/>
  <c r="AN347" i="2"/>
  <c r="AZ346" i="2"/>
  <c r="BL346" i="2"/>
  <c r="AX346" i="2"/>
  <c r="BN346" i="2"/>
  <c r="AP346" i="2"/>
  <c r="AX330" i="2"/>
  <c r="AV330" i="2"/>
  <c r="BP328" i="2"/>
  <c r="AZ328" i="2"/>
  <c r="AZ320" i="2"/>
  <c r="AF320" i="2"/>
  <c r="AV320" i="2"/>
  <c r="BF319" i="2"/>
  <c r="AV319" i="2"/>
  <c r="BD319" i="2"/>
  <c r="BN319" i="2"/>
  <c r="BH318" i="2"/>
  <c r="AX318" i="2"/>
  <c r="AH318" i="2"/>
  <c r="AH257" i="2"/>
  <c r="BF257" i="2"/>
  <c r="AR242" i="2"/>
  <c r="AN242" i="2"/>
  <c r="BF242" i="2"/>
  <c r="BD240" i="2"/>
  <c r="BL240" i="2"/>
  <c r="AF240" i="2"/>
  <c r="BF240" i="2"/>
  <c r="AJ236" i="2"/>
  <c r="BL236" i="2"/>
  <c r="AN236" i="2"/>
  <c r="AP236" i="2"/>
  <c r="AR233" i="2"/>
  <c r="BL233" i="2"/>
  <c r="BD233" i="2"/>
  <c r="AF233" i="2"/>
  <c r="AX233" i="2"/>
  <c r="BF233" i="2"/>
  <c r="BN228" i="2"/>
  <c r="AX228" i="2"/>
  <c r="BF227" i="2"/>
  <c r="AH227" i="2"/>
  <c r="AN219" i="2"/>
  <c r="AR219" i="2"/>
  <c r="AX218" i="2"/>
  <c r="AJ218" i="2"/>
  <c r="AF218" i="2"/>
  <c r="AN217" i="2"/>
  <c r="AX217" i="2"/>
  <c r="AV217" i="2"/>
  <c r="BD217" i="2"/>
  <c r="BF205" i="2"/>
  <c r="AN205" i="2"/>
  <c r="AR205" i="2"/>
  <c r="AJ205" i="2"/>
  <c r="BL197" i="2"/>
  <c r="AR197" i="2"/>
  <c r="AJ197" i="2"/>
  <c r="BF197" i="2"/>
  <c r="AN188" i="2"/>
  <c r="AJ188" i="2"/>
  <c r="AH183" i="2"/>
  <c r="AN183" i="2"/>
  <c r="AX183" i="2"/>
  <c r="BP182" i="2"/>
  <c r="BF182" i="2"/>
  <c r="BN182" i="2"/>
  <c r="AX182" i="2"/>
  <c r="BD182" i="2"/>
  <c r="BL181" i="2"/>
  <c r="BD181" i="2"/>
  <c r="AR181" i="2"/>
  <c r="AH181" i="2"/>
  <c r="AH174" i="2"/>
  <c r="BL174" i="2"/>
  <c r="BH171" i="2"/>
  <c r="AX171" i="2"/>
  <c r="AR171" i="2"/>
  <c r="BF168" i="2"/>
  <c r="AJ168" i="2"/>
  <c r="AN168" i="2"/>
  <c r="AP168" i="2"/>
  <c r="AH168" i="2"/>
  <c r="BH168" i="2"/>
  <c r="BN168" i="2"/>
  <c r="BN167" i="2"/>
  <c r="AV167" i="2"/>
  <c r="AZ167" i="2"/>
  <c r="AR167" i="2"/>
  <c r="AP167" i="2"/>
  <c r="AN167" i="2"/>
  <c r="AX169" i="2"/>
  <c r="BL169" i="2"/>
  <c r="AN169" i="2"/>
  <c r="AV169" i="2"/>
  <c r="BF169" i="2"/>
  <c r="BF346" i="2"/>
  <c r="AJ347" i="2"/>
  <c r="BL355" i="2"/>
  <c r="AZ386" i="2"/>
  <c r="BD386" i="2"/>
  <c r="BH386" i="2"/>
  <c r="AF387" i="2"/>
  <c r="BF387" i="2"/>
  <c r="AF388" i="2"/>
  <c r="AH388" i="2"/>
  <c r="BF388" i="2"/>
  <c r="AV390" i="2"/>
  <c r="AP390" i="2"/>
  <c r="BH162" i="2"/>
  <c r="AJ162" i="2"/>
  <c r="BL205" i="2"/>
  <c r="BP205" i="2"/>
  <c r="AJ207" i="2"/>
  <c r="BD208" i="2"/>
  <c r="AR208" i="2"/>
  <c r="AR234" i="2"/>
  <c r="AR236" i="2"/>
  <c r="BN236" i="2"/>
  <c r="BP240" i="2"/>
  <c r="BD317" i="2"/>
  <c r="BN318" i="2"/>
  <c r="AV318" i="2"/>
  <c r="BH319" i="2"/>
  <c r="AH320" i="2"/>
  <c r="BF357" i="2"/>
  <c r="BN359" i="2"/>
  <c r="BP361" i="2"/>
  <c r="AR362" i="2"/>
  <c r="BH362" i="2"/>
  <c r="BF364" i="2"/>
  <c r="AX378" i="2"/>
  <c r="AH378" i="2"/>
  <c r="BN379" i="2"/>
  <c r="AV379" i="2"/>
  <c r="AX380" i="2"/>
  <c r="AZ380" i="2"/>
  <c r="AH382" i="2"/>
  <c r="AX382" i="2"/>
  <c r="BN383" i="2"/>
  <c r="BF383" i="2"/>
  <c r="BD166" i="2"/>
  <c r="BH166" i="2"/>
  <c r="AF168" i="2"/>
  <c r="AX168" i="2"/>
  <c r="AZ168" i="2"/>
  <c r="BH197" i="2"/>
  <c r="BN197" i="2"/>
  <c r="BL200" i="2"/>
  <c r="AR217" i="2"/>
  <c r="AN218" i="2"/>
  <c r="BD220" i="2"/>
  <c r="BP225" i="2"/>
  <c r="BH228" i="2"/>
  <c r="AH332" i="2"/>
  <c r="AN368" i="2"/>
  <c r="AZ370" i="2"/>
  <c r="BH373" i="2"/>
  <c r="BD373" i="2"/>
  <c r="BF374" i="2"/>
  <c r="AH375" i="2"/>
  <c r="AZ376" i="2"/>
  <c r="BP178" i="2"/>
  <c r="BF180" i="2"/>
  <c r="AJ181" i="2"/>
  <c r="AF183" i="2"/>
  <c r="BP233" i="2"/>
  <c r="AN235" i="2"/>
  <c r="AX242" i="2"/>
  <c r="AV360" i="2"/>
  <c r="AJ246" i="2"/>
  <c r="BP255" i="2"/>
  <c r="AR186" i="2"/>
  <c r="AN190" i="2"/>
  <c r="BH198" i="2"/>
  <c r="L4" i="2"/>
  <c r="L8" i="2" s="1"/>
  <c r="L9" i="2" s="1"/>
  <c r="AF161" i="2"/>
  <c r="AJ158" i="2"/>
  <c r="AF158" i="2"/>
  <c r="BF159" i="2"/>
  <c r="AR122" i="2"/>
  <c r="AN122" i="2"/>
  <c r="BN360" i="2"/>
  <c r="BL360" i="2"/>
  <c r="BD360" i="2"/>
  <c r="BH360" i="2"/>
  <c r="BP360" i="2"/>
  <c r="AH354" i="2"/>
  <c r="AF354" i="2"/>
  <c r="BP354" i="2"/>
  <c r="BH354" i="2"/>
  <c r="BD354" i="2"/>
  <c r="AP328" i="2"/>
  <c r="BL328" i="2"/>
  <c r="BF328" i="2"/>
  <c r="BH328" i="2"/>
  <c r="AN328" i="2"/>
  <c r="BD328" i="2"/>
  <c r="AF326" i="2"/>
  <c r="BH326" i="2"/>
  <c r="AN326" i="2"/>
  <c r="AX322" i="2"/>
  <c r="AP322" i="2"/>
  <c r="AJ321" i="2"/>
  <c r="AP321" i="2"/>
  <c r="BH321" i="2"/>
  <c r="AF321" i="2"/>
  <c r="BD312" i="2"/>
  <c r="AF312" i="2"/>
  <c r="AX312" i="2"/>
  <c r="BH310" i="2"/>
  <c r="BD310" i="2"/>
  <c r="AF308" i="2"/>
  <c r="BN308" i="2"/>
  <c r="BF307" i="2"/>
  <c r="BL307" i="2"/>
  <c r="BN307" i="2"/>
  <c r="AF307" i="2"/>
  <c r="BL305" i="2"/>
  <c r="AN305" i="2"/>
  <c r="AJ305" i="2"/>
  <c r="AV304" i="2"/>
  <c r="AZ304" i="2"/>
  <c r="AN300" i="2"/>
  <c r="BL300" i="2"/>
  <c r="BL298" i="2"/>
  <c r="BD298" i="2"/>
  <c r="BH298" i="2"/>
  <c r="BN298" i="2"/>
  <c r="AR298" i="2"/>
  <c r="AX296" i="2"/>
  <c r="BF296" i="2"/>
  <c r="BD296" i="2"/>
  <c r="AJ290" i="2"/>
  <c r="AF290" i="2"/>
  <c r="AZ290" i="2"/>
  <c r="AP288" i="2"/>
  <c r="AJ288" i="2"/>
  <c r="BD288" i="2"/>
  <c r="BL288" i="2"/>
  <c r="AF287" i="2"/>
  <c r="AJ287" i="2"/>
  <c r="BD287" i="2"/>
  <c r="BP285" i="2"/>
  <c r="AJ285" i="2"/>
  <c r="BF285" i="2"/>
  <c r="BL283" i="2"/>
  <c r="BD283" i="2"/>
  <c r="AJ283" i="2"/>
  <c r="BF283" i="2"/>
  <c r="BN283" i="2"/>
  <c r="BP283" i="2"/>
  <c r="BN272" i="2"/>
  <c r="AX272" i="2"/>
  <c r="BN270" i="2"/>
  <c r="BL270" i="2"/>
  <c r="BF268" i="2"/>
  <c r="AN268" i="2"/>
  <c r="AJ266" i="2"/>
  <c r="AN266" i="2"/>
  <c r="BH266" i="2"/>
  <c r="AH266" i="2"/>
  <c r="AX266" i="2"/>
  <c r="BD266" i="2"/>
  <c r="AR266" i="2"/>
  <c r="AP266" i="2"/>
  <c r="BP266" i="2"/>
  <c r="AF265" i="2"/>
  <c r="AR265" i="2"/>
  <c r="BF265" i="2"/>
  <c r="AN265" i="2"/>
  <c r="AJ265" i="2"/>
  <c r="BL265" i="2"/>
  <c r="BP265" i="2"/>
  <c r="AX265" i="2"/>
  <c r="BH265" i="2"/>
  <c r="BN265" i="2"/>
  <c r="AZ264" i="2"/>
  <c r="AF264" i="2"/>
  <c r="AR264" i="2"/>
  <c r="BF264" i="2"/>
  <c r="BH264" i="2"/>
  <c r="AX264" i="2"/>
  <c r="BN264" i="2"/>
  <c r="BD264" i="2"/>
  <c r="AJ264" i="2"/>
  <c r="AV264" i="2"/>
  <c r="AH264" i="2"/>
  <c r="BH261" i="2"/>
  <c r="AF261" i="2"/>
  <c r="AH261" i="2"/>
  <c r="AJ261" i="2"/>
  <c r="BN257" i="2"/>
  <c r="BP257" i="2"/>
  <c r="AN257" i="2"/>
  <c r="BL257" i="2"/>
  <c r="AR257" i="2"/>
  <c r="AN256" i="2"/>
  <c r="AP256" i="2"/>
  <c r="BH256" i="2"/>
  <c r="BP256" i="2"/>
  <c r="AH250" i="2"/>
  <c r="BF244" i="2"/>
  <c r="AP244" i="2"/>
  <c r="AH244" i="2"/>
  <c r="AZ244" i="2"/>
  <c r="BH244" i="2"/>
  <c r="BD244" i="2"/>
  <c r="AP242" i="2"/>
  <c r="BH242" i="2"/>
  <c r="BL242" i="2"/>
  <c r="AP214" i="2"/>
  <c r="AJ214" i="2"/>
  <c r="AX203" i="2"/>
  <c r="BD203" i="2"/>
  <c r="BH203" i="2"/>
  <c r="AF203" i="2"/>
  <c r="BF203" i="2"/>
  <c r="AJ203" i="2"/>
  <c r="AR203" i="2"/>
  <c r="BL203" i="2"/>
  <c r="BP203" i="2"/>
  <c r="BL195" i="2"/>
  <c r="AN195" i="2"/>
  <c r="AP195" i="2"/>
  <c r="AZ195" i="2"/>
  <c r="AP190" i="2"/>
  <c r="AH190" i="2"/>
  <c r="BP190" i="2"/>
  <c r="AX190" i="2"/>
  <c r="AN189" i="2"/>
  <c r="BF189" i="2"/>
  <c r="BH189" i="2"/>
  <c r="AJ189" i="2"/>
  <c r="AH173" i="2"/>
  <c r="BN173" i="2"/>
  <c r="AP173" i="2"/>
  <c r="AJ172" i="2"/>
  <c r="BD172" i="2"/>
  <c r="AR172" i="2"/>
  <c r="AF172" i="2"/>
  <c r="AH172" i="2"/>
  <c r="AP172" i="2"/>
  <c r="AJ353" i="2"/>
  <c r="AR353" i="2"/>
  <c r="BH351" i="2"/>
  <c r="AF351" i="2"/>
  <c r="AH350" i="2"/>
  <c r="BN350" i="2"/>
  <c r="AP350" i="2"/>
  <c r="BL350" i="2"/>
  <c r="AH349" i="2"/>
  <c r="AN349" i="2"/>
  <c r="AX349" i="2"/>
  <c r="AN348" i="2"/>
  <c r="BH348" i="2"/>
  <c r="AR348" i="2"/>
  <c r="BN348" i="2"/>
  <c r="AJ323" i="2"/>
  <c r="AN323" i="2"/>
  <c r="BL323" i="2"/>
  <c r="BN323" i="2"/>
  <c r="BH313" i="2"/>
  <c r="BD313" i="2"/>
  <c r="AR311" i="2"/>
  <c r="AJ311" i="2"/>
  <c r="AV311" i="2"/>
  <c r="BP309" i="2"/>
  <c r="AN309" i="2"/>
  <c r="AN303" i="2"/>
  <c r="AJ303" i="2"/>
  <c r="AP303" i="2"/>
  <c r="AH303" i="2"/>
  <c r="AX299" i="2"/>
  <c r="AR299" i="2"/>
  <c r="BH299" i="2"/>
  <c r="BL297" i="2"/>
  <c r="BN297" i="2"/>
  <c r="AF297" i="2"/>
  <c r="AP297" i="2"/>
  <c r="BH297" i="2"/>
  <c r="AN295" i="2"/>
  <c r="AX295" i="2"/>
  <c r="BD294" i="2"/>
  <c r="AJ294" i="2"/>
  <c r="AR293" i="2"/>
  <c r="BN293" i="2"/>
  <c r="BP293" i="2"/>
  <c r="AH293" i="2"/>
  <c r="AP293" i="2"/>
  <c r="AZ291" i="2"/>
  <c r="BH291" i="2"/>
  <c r="AH291" i="2"/>
  <c r="BP286" i="2"/>
  <c r="BH286" i="2"/>
  <c r="AJ286" i="2"/>
  <c r="BD286" i="2"/>
  <c r="AH286" i="2"/>
  <c r="AJ284" i="2"/>
  <c r="AN284" i="2"/>
  <c r="AF284" i="2"/>
  <c r="AP284" i="2"/>
  <c r="AF282" i="2"/>
  <c r="BP282" i="2"/>
  <c r="AH282" i="2"/>
  <c r="AR282" i="2"/>
  <c r="BF282" i="2"/>
  <c r="BF281" i="2"/>
  <c r="AR281" i="2"/>
  <c r="BP281" i="2"/>
  <c r="AR280" i="2"/>
  <c r="AJ280" i="2"/>
  <c r="AF280" i="2"/>
  <c r="AX280" i="2"/>
  <c r="BL280" i="2"/>
  <c r="BP280" i="2"/>
  <c r="BL279" i="2"/>
  <c r="BP279" i="2"/>
  <c r="BD279" i="2"/>
  <c r="AJ279" i="2"/>
  <c r="AR279" i="2"/>
  <c r="BF274" i="2"/>
  <c r="AJ274" i="2"/>
  <c r="AF274" i="2"/>
  <c r="BH274" i="2"/>
  <c r="AJ273" i="2"/>
  <c r="AX273" i="2"/>
  <c r="BL271" i="2"/>
  <c r="AJ271" i="2"/>
  <c r="AF271" i="2"/>
  <c r="BH271" i="2"/>
  <c r="AV263" i="2"/>
  <c r="BH263" i="2"/>
  <c r="AN263" i="2"/>
  <c r="AF263" i="2"/>
  <c r="AH263" i="2"/>
  <c r="AP263" i="2"/>
  <c r="AJ263" i="2"/>
  <c r="AZ263" i="2"/>
  <c r="AR263" i="2"/>
  <c r="BF263" i="2"/>
  <c r="BD263" i="2"/>
  <c r="BD260" i="2"/>
  <c r="AJ260" i="2"/>
  <c r="BD255" i="2"/>
  <c r="AP255" i="2"/>
  <c r="AX255" i="2"/>
  <c r="AJ255" i="2"/>
  <c r="AF254" i="2"/>
  <c r="AH254" i="2"/>
  <c r="AJ254" i="2"/>
  <c r="AJ253" i="2"/>
  <c r="AN253" i="2"/>
  <c r="AH253" i="2"/>
  <c r="AP253" i="2"/>
  <c r="BN252" i="2"/>
  <c r="AH252" i="2"/>
  <c r="BP252" i="2"/>
  <c r="AJ247" i="2"/>
  <c r="AP247" i="2"/>
  <c r="AH246" i="2"/>
  <c r="BH246" i="2"/>
  <c r="BL246" i="2"/>
  <c r="BP246" i="2"/>
  <c r="BD246" i="2"/>
  <c r="AN246" i="2"/>
  <c r="AN243" i="2"/>
  <c r="BN243" i="2"/>
  <c r="BP243" i="2"/>
  <c r="AR243" i="2"/>
  <c r="BF230" i="2"/>
  <c r="BP230" i="2"/>
  <c r="BL212" i="2"/>
  <c r="BH212" i="2"/>
  <c r="AJ212" i="2"/>
  <c r="AN212" i="2"/>
  <c r="BD212" i="2"/>
  <c r="BD204" i="2"/>
  <c r="BP204" i="2"/>
  <c r="BH204" i="2"/>
  <c r="AH204" i="2"/>
  <c r="AR204" i="2"/>
  <c r="AN204" i="2"/>
  <c r="AP204" i="2"/>
  <c r="AJ204" i="2"/>
  <c r="BH199" i="2"/>
  <c r="BL199" i="2"/>
  <c r="AN199" i="2"/>
  <c r="AF199" i="2"/>
  <c r="BF199" i="2"/>
  <c r="AN198" i="2"/>
  <c r="AP198" i="2"/>
  <c r="AH198" i="2"/>
  <c r="AJ198" i="2"/>
  <c r="AX198" i="2"/>
  <c r="BF196" i="2"/>
  <c r="BL196" i="2"/>
  <c r="AN194" i="2"/>
  <c r="AP194" i="2"/>
  <c r="BN188" i="2"/>
  <c r="BP188" i="2"/>
  <c r="AF188" i="2"/>
  <c r="AH188" i="2"/>
  <c r="BL188" i="2"/>
  <c r="BF187" i="2"/>
  <c r="AF187" i="2"/>
  <c r="AH187" i="2"/>
  <c r="BN187" i="2"/>
  <c r="BD187" i="2"/>
  <c r="BL185" i="2"/>
  <c r="BP185" i="2"/>
  <c r="BD346" i="2"/>
  <c r="AV346" i="2"/>
  <c r="AF346" i="2"/>
  <c r="AH346" i="2"/>
  <c r="BH346" i="2"/>
  <c r="AV347" i="2"/>
  <c r="AH347" i="2"/>
  <c r="AX347" i="2"/>
  <c r="AZ347" i="2"/>
  <c r="BN355" i="2"/>
  <c r="BD355" i="2"/>
  <c r="BP355" i="2"/>
  <c r="BH355" i="2"/>
  <c r="BN205" i="2"/>
  <c r="AH205" i="2"/>
  <c r="BD205" i="2"/>
  <c r="AF205" i="2"/>
  <c r="BH205" i="2"/>
  <c r="AN207" i="2"/>
  <c r="BF207" i="2"/>
  <c r="BD207" i="2"/>
  <c r="BP207" i="2"/>
  <c r="AX207" i="2"/>
  <c r="AH207" i="2"/>
  <c r="AP208" i="2"/>
  <c r="AN208" i="2"/>
  <c r="AF208" i="2"/>
  <c r="AJ208" i="2"/>
  <c r="AH208" i="2"/>
  <c r="AN234" i="2"/>
  <c r="AJ234" i="2"/>
  <c r="AH234" i="2"/>
  <c r="BF234" i="2"/>
  <c r="AF234" i="2"/>
  <c r="BF236" i="2"/>
  <c r="AF236" i="2"/>
  <c r="BP236" i="2"/>
  <c r="BH236" i="2"/>
  <c r="BD236" i="2"/>
  <c r="AN238" i="2"/>
  <c r="AH240" i="2"/>
  <c r="AR240" i="2"/>
  <c r="BH240" i="2"/>
  <c r="AP240" i="2"/>
  <c r="AN240" i="2"/>
  <c r="AH317" i="2"/>
  <c r="AR317" i="2"/>
  <c r="AF317" i="2"/>
  <c r="AZ317" i="2"/>
  <c r="BH317" i="2"/>
  <c r="BD318" i="2"/>
  <c r="AF318" i="2"/>
  <c r="AN318" i="2"/>
  <c r="AJ318" i="2"/>
  <c r="BF318" i="2"/>
  <c r="AR319" i="2"/>
  <c r="AH319" i="2"/>
  <c r="AN319" i="2"/>
  <c r="AJ319" i="2"/>
  <c r="BN320" i="2"/>
  <c r="AX320" i="2"/>
  <c r="AN320" i="2"/>
  <c r="BF320" i="2"/>
  <c r="AP320" i="2"/>
  <c r="BD357" i="2"/>
  <c r="AR357" i="2"/>
  <c r="BH357" i="2"/>
  <c r="BH358" i="2"/>
  <c r="AH358" i="2"/>
  <c r="AP359" i="2"/>
  <c r="BD359" i="2"/>
  <c r="AV359" i="2"/>
  <c r="AX359" i="2"/>
  <c r="AX361" i="2"/>
  <c r="AH361" i="2"/>
  <c r="BF361" i="2"/>
  <c r="BL361" i="2"/>
  <c r="BD361" i="2"/>
  <c r="AP362" i="2"/>
  <c r="AF362" i="2"/>
  <c r="BP362" i="2"/>
  <c r="AX362" i="2"/>
  <c r="AZ362" i="2"/>
  <c r="BD363" i="2"/>
  <c r="AF197" i="2"/>
  <c r="AP197" i="2"/>
  <c r="BP197" i="2"/>
  <c r="BD197" i="2"/>
  <c r="AH197" i="2"/>
  <c r="AJ200" i="2"/>
  <c r="AH200" i="2"/>
  <c r="AF200" i="2"/>
  <c r="AZ217" i="2"/>
  <c r="AH217" i="2"/>
  <c r="AF217" i="2"/>
  <c r="BF217" i="2"/>
  <c r="BH217" i="2"/>
  <c r="AV218" i="2"/>
  <c r="BH218" i="2"/>
  <c r="AZ218" i="2"/>
  <c r="AH218" i="2"/>
  <c r="BD218" i="2"/>
  <c r="AX220" i="2"/>
  <c r="AP221" i="2"/>
  <c r="AP225" i="2"/>
  <c r="AN225" i="2"/>
  <c r="BD225" i="2"/>
  <c r="AX226" i="2"/>
  <c r="AJ226" i="2"/>
  <c r="BH227" i="2"/>
  <c r="AR228" i="2"/>
  <c r="AN229" i="2"/>
  <c r="BN332" i="2"/>
  <c r="AZ332" i="2"/>
  <c r="AV332" i="2"/>
  <c r="AX332" i="2"/>
  <c r="BF340" i="2"/>
  <c r="BD171" i="2"/>
  <c r="BN171" i="2"/>
  <c r="AJ178" i="2"/>
  <c r="BL178" i="2"/>
  <c r="AR178" i="2"/>
  <c r="AF178" i="2"/>
  <c r="AX179" i="2"/>
  <c r="AJ179" i="2"/>
  <c r="BP179" i="2"/>
  <c r="AR179" i="2"/>
  <c r="AF180" i="2"/>
  <c r="AP180" i="2"/>
  <c r="BH180" i="2"/>
  <c r="BN180" i="2"/>
  <c r="BF181" i="2"/>
  <c r="BP181" i="2"/>
  <c r="BH181" i="2"/>
  <c r="BN181" i="2"/>
  <c r="AJ182" i="2"/>
  <c r="AN182" i="2"/>
  <c r="AR182" i="2"/>
  <c r="AF182" i="2"/>
  <c r="BN183" i="2"/>
  <c r="BP191" i="2"/>
  <c r="AH191" i="2"/>
  <c r="AF191" i="2"/>
  <c r="BD191" i="2"/>
  <c r="BL191" i="2"/>
  <c r="BN192" i="2"/>
  <c r="AP233" i="2"/>
  <c r="AN233" i="2"/>
  <c r="BH233" i="2"/>
  <c r="AJ233" i="2"/>
  <c r="BN233" i="2"/>
  <c r="BF235" i="2"/>
  <c r="AF235" i="2"/>
  <c r="BP235" i="2"/>
  <c r="BN235" i="2"/>
  <c r="AX235" i="2"/>
  <c r="AH235" i="2"/>
  <c r="AF237" i="2"/>
  <c r="AH237" i="2"/>
  <c r="BF237" i="2"/>
  <c r="AJ242" i="2"/>
  <c r="BN242" i="2"/>
  <c r="BD242" i="2"/>
  <c r="AF242" i="2"/>
  <c r="AX328" i="2"/>
  <c r="AR328" i="2"/>
  <c r="AN329" i="2"/>
  <c r="AP360" i="2"/>
  <c r="AJ360" i="2"/>
  <c r="BF246" i="2"/>
  <c r="AR246" i="2"/>
  <c r="AH247" i="2"/>
  <c r="AJ252" i="2"/>
  <c r="AF253" i="2"/>
  <c r="BP253" i="2"/>
  <c r="BL254" i="2"/>
  <c r="AP254" i="2"/>
  <c r="AF255" i="2"/>
  <c r="AX257" i="2"/>
  <c r="AF257" i="2"/>
  <c r="BD257" i="2"/>
  <c r="BF260" i="2"/>
  <c r="AH284" i="2"/>
  <c r="BP284" i="2"/>
  <c r="BN287" i="2"/>
  <c r="AP287" i="2"/>
  <c r="BP296" i="2"/>
  <c r="AN296" i="2"/>
  <c r="AH299" i="2"/>
  <c r="AP326" i="2"/>
  <c r="BL353" i="2"/>
  <c r="BP172" i="2"/>
  <c r="BF172" i="2"/>
  <c r="BN172" i="2"/>
  <c r="BP173" i="2"/>
  <c r="AR173" i="2"/>
  <c r="AX187" i="2"/>
  <c r="BL187" i="2"/>
  <c r="AP187" i="2"/>
  <c r="AX188" i="2"/>
  <c r="BF188" i="2"/>
  <c r="AR189" i="2"/>
  <c r="AF189" i="2"/>
  <c r="BN189" i="2"/>
  <c r="BN190" i="2"/>
  <c r="BH190" i="2"/>
  <c r="AH243" i="2"/>
  <c r="AJ272" i="2"/>
  <c r="BN304" i="2"/>
  <c r="BL306" i="2"/>
  <c r="AJ308" i="2"/>
  <c r="AJ310" i="2"/>
  <c r="BL312" i="2"/>
  <c r="BF322" i="2"/>
  <c r="AH194" i="2"/>
  <c r="AF195" i="2"/>
  <c r="BN195" i="2"/>
  <c r="AN196" i="2"/>
  <c r="BD198" i="2"/>
  <c r="BL198" i="2"/>
  <c r="BP198" i="2"/>
  <c r="BD199" i="2"/>
  <c r="AH199" i="2"/>
  <c r="AR256" i="2"/>
  <c r="AF256" i="2"/>
  <c r="AF259" i="2"/>
  <c r="AF279" i="2"/>
  <c r="BF280" i="2"/>
  <c r="BL281" i="2"/>
  <c r="BN282" i="2"/>
  <c r="BL285" i="2"/>
  <c r="BF286" i="2"/>
  <c r="BH288" i="2"/>
  <c r="AN292" i="2"/>
  <c r="AP295" i="2"/>
  <c r="AH297" i="2"/>
  <c r="BP300" i="2"/>
  <c r="BP349" i="2"/>
  <c r="AN351" i="2"/>
  <c r="AF204" i="2"/>
  <c r="BN263" i="2"/>
  <c r="AN264" i="2"/>
  <c r="BD265" i="2"/>
  <c r="AJ268" i="2"/>
  <c r="BP305" i="2"/>
  <c r="AN321" i="2"/>
  <c r="AV92" i="2"/>
  <c r="AZ92" i="2"/>
  <c r="AX91" i="2"/>
  <c r="AZ91" i="2"/>
  <c r="BD122" i="2"/>
  <c r="BF122" i="2"/>
  <c r="BN122" i="2"/>
  <c r="BL122" i="2"/>
  <c r="BH122" i="2"/>
  <c r="BL426" i="2"/>
  <c r="Z425" i="2"/>
  <c r="BN425" i="2" s="1"/>
  <c r="X212" i="2"/>
  <c r="BT212" i="2" s="1"/>
  <c r="X250" i="2"/>
  <c r="BL250" i="2" s="1"/>
  <c r="X251" i="2"/>
  <c r="X267" i="2"/>
  <c r="BT267" i="2" s="1"/>
  <c r="X277" i="2"/>
  <c r="BL277" i="2" s="1"/>
  <c r="X279" i="2"/>
  <c r="BT279" i="2" s="1"/>
  <c r="X294" i="2"/>
  <c r="BT294" i="2" s="1"/>
  <c r="X298" i="2"/>
  <c r="BT298" i="2" s="1"/>
  <c r="X309" i="2"/>
  <c r="BT309" i="2" s="1"/>
  <c r="AB312" i="2"/>
  <c r="CF312" i="2" s="1"/>
  <c r="Z325" i="2"/>
  <c r="BV325" i="2" s="1"/>
  <c r="W325" i="2"/>
  <c r="AN222" i="2"/>
  <c r="BN222" i="2"/>
  <c r="BL222" i="2"/>
  <c r="AJ23" i="2"/>
  <c r="AB129" i="2"/>
  <c r="CF129" i="2" s="1"/>
  <c r="AX416" i="2"/>
  <c r="AN411" i="2"/>
  <c r="AF411" i="2"/>
  <c r="AZ411" i="2"/>
  <c r="BF411" i="2"/>
  <c r="AR102" i="2"/>
  <c r="AR359" i="2"/>
  <c r="BP168" i="2"/>
  <c r="AJ120" i="2"/>
  <c r="X10" i="2"/>
  <c r="AH8" i="2"/>
  <c r="AH15" i="2"/>
  <c r="AH25" i="2"/>
  <c r="BP82" i="2"/>
  <c r="AB88" i="2"/>
  <c r="AJ88" i="2" s="1"/>
  <c r="AB97" i="2"/>
  <c r="AP102" i="2"/>
  <c r="AB104" i="2"/>
  <c r="AR104" i="2" s="1"/>
  <c r="AB107" i="2"/>
  <c r="AB109" i="2"/>
  <c r="AR109" i="2" s="1"/>
  <c r="AB113" i="2"/>
  <c r="AR113" i="2" s="1"/>
  <c r="AB115" i="2"/>
  <c r="AR115" i="2" s="1"/>
  <c r="AB118" i="2"/>
  <c r="AB119" i="2"/>
  <c r="AJ119" i="2" s="1"/>
  <c r="AB121" i="2"/>
  <c r="AB125" i="2"/>
  <c r="AH27" i="2"/>
  <c r="AH30" i="2"/>
  <c r="BF32" i="2"/>
  <c r="AH33" i="2"/>
  <c r="AH36" i="2"/>
  <c r="AB39" i="2"/>
  <c r="AR39" i="2" s="1"/>
  <c r="X40" i="2"/>
  <c r="AN40" i="2" s="1"/>
  <c r="X41" i="2"/>
  <c r="X45" i="2"/>
  <c r="X47" i="2"/>
  <c r="X51" i="2"/>
  <c r="X53" i="2"/>
  <c r="X60" i="2"/>
  <c r="AN60" i="2" s="1"/>
  <c r="X61" i="2"/>
  <c r="AN61" i="2" s="1"/>
  <c r="X62" i="2"/>
  <c r="AF62" i="2" s="1"/>
  <c r="X63" i="2"/>
  <c r="X67" i="2"/>
  <c r="AF67" i="2" s="1"/>
  <c r="X68" i="2"/>
  <c r="X72" i="2"/>
  <c r="X75" i="2"/>
  <c r="BL75" i="2" s="1"/>
  <c r="X78" i="2"/>
  <c r="X79" i="2"/>
  <c r="X82" i="2"/>
  <c r="BL82" i="2" s="1"/>
  <c r="X83" i="2"/>
  <c r="X94" i="2"/>
  <c r="X99" i="2"/>
  <c r="AF99" i="2" s="1"/>
  <c r="X102" i="2"/>
  <c r="AN102" i="2" s="1"/>
  <c r="X106" i="2"/>
  <c r="AN106" i="2" s="1"/>
  <c r="X110" i="2"/>
  <c r="AN110" i="2" s="1"/>
  <c r="X112" i="2"/>
  <c r="AN112" i="2" s="1"/>
  <c r="X113" i="2"/>
  <c r="AN113" i="2" s="1"/>
  <c r="X114" i="2"/>
  <c r="AN114" i="2" s="1"/>
  <c r="X125" i="2"/>
  <c r="X127" i="2"/>
  <c r="X130" i="2"/>
  <c r="X134" i="2"/>
  <c r="BN135" i="2"/>
  <c r="X148" i="2"/>
  <c r="X153" i="2"/>
  <c r="X157" i="2"/>
  <c r="X160" i="2"/>
  <c r="X161" i="2"/>
  <c r="X162" i="2"/>
  <c r="X164" i="2"/>
  <c r="BL164" i="2" s="1"/>
  <c r="X165" i="2"/>
  <c r="BL165" i="2" s="1"/>
  <c r="X166" i="2"/>
  <c r="BL166" i="2" s="1"/>
  <c r="X167" i="2"/>
  <c r="BL167" i="2" s="1"/>
  <c r="X168" i="2"/>
  <c r="BL168" i="2" s="1"/>
  <c r="X169" i="2"/>
  <c r="AF169" i="2" s="1"/>
  <c r="AB181" i="2"/>
  <c r="X208" i="2"/>
  <c r="X239" i="2"/>
  <c r="W341" i="2"/>
  <c r="X358" i="2"/>
  <c r="X363" i="2"/>
  <c r="X364" i="2"/>
  <c r="X368" i="2"/>
  <c r="X369" i="2"/>
  <c r="X374" i="2"/>
  <c r="BL374" i="2" s="1"/>
  <c r="X382" i="2"/>
  <c r="X389" i="2"/>
  <c r="X428" i="2"/>
  <c r="BL428" i="2" s="1"/>
  <c r="X71" i="2"/>
  <c r="X91" i="2"/>
  <c r="AF91" i="2" s="1"/>
  <c r="X92" i="2"/>
  <c r="X128" i="2"/>
  <c r="BT128" i="2" s="1"/>
  <c r="X129" i="2"/>
  <c r="CB129" i="2" s="1"/>
  <c r="X150" i="2"/>
  <c r="X159" i="2"/>
  <c r="X195" i="2"/>
  <c r="BT195" i="2" s="1"/>
  <c r="X203" i="2"/>
  <c r="X214" i="2"/>
  <c r="CJ214" i="2" s="1"/>
  <c r="X244" i="2"/>
  <c r="X246" i="2"/>
  <c r="X258" i="2"/>
  <c r="BT258" i="2" s="1"/>
  <c r="AB267" i="2"/>
  <c r="BX267" i="2" s="1"/>
  <c r="X272" i="2"/>
  <c r="CB272" i="2" s="1"/>
  <c r="X273" i="2"/>
  <c r="BT273" i="2" s="1"/>
  <c r="BN278" i="2"/>
  <c r="Z326" i="2"/>
  <c r="CD326" i="2" s="1"/>
  <c r="W326" i="2"/>
  <c r="X326" i="2" s="1"/>
  <c r="CB326" i="2" s="1"/>
  <c r="W334" i="2"/>
  <c r="D105" i="5"/>
  <c r="AB334" i="2"/>
  <c r="AR334" i="2" s="1"/>
  <c r="X423" i="2"/>
  <c r="BD423" i="2" s="1"/>
  <c r="BN73" i="2"/>
  <c r="BL73" i="2"/>
  <c r="BP73" i="2"/>
  <c r="AF84" i="2"/>
  <c r="AR84" i="2"/>
  <c r="AN84" i="2"/>
  <c r="BV260" i="2"/>
  <c r="AB260" i="2"/>
  <c r="BX260" i="2" s="1"/>
  <c r="BX296" i="2"/>
  <c r="AZ296" i="2"/>
  <c r="AP273" i="2"/>
  <c r="BP273" i="2"/>
  <c r="BP171" i="2"/>
  <c r="BL171" i="2"/>
  <c r="AF171" i="2"/>
  <c r="AJ171" i="2"/>
  <c r="AV161" i="2"/>
  <c r="BD161" i="2"/>
  <c r="AX161" i="2"/>
  <c r="BL159" i="2"/>
  <c r="AN159" i="2"/>
  <c r="BP159" i="2"/>
  <c r="BP158" i="2"/>
  <c r="AR158" i="2"/>
  <c r="AH158" i="2"/>
  <c r="BF157" i="2"/>
  <c r="AV157" i="2"/>
  <c r="AJ157" i="2"/>
  <c r="BF152" i="2"/>
  <c r="AX152" i="2"/>
  <c r="AH152" i="2"/>
  <c r="BN91" i="2"/>
  <c r="AP91" i="2"/>
  <c r="AV91" i="2"/>
  <c r="AP74" i="2"/>
  <c r="BP74" i="2"/>
  <c r="BL81" i="2"/>
  <c r="AJ81" i="2"/>
  <c r="BP210" i="2"/>
  <c r="BH210" i="2"/>
  <c r="BN210" i="2"/>
  <c r="AH210" i="2"/>
  <c r="AN322" i="2"/>
  <c r="BL322" i="2"/>
  <c r="AF322" i="2"/>
  <c r="AR321" i="2"/>
  <c r="BP321" i="2"/>
  <c r="BH314" i="2"/>
  <c r="AN314" i="2"/>
  <c r="AX313" i="2"/>
  <c r="AP313" i="2"/>
  <c r="BP310" i="2"/>
  <c r="BL310" i="2"/>
  <c r="AZ310" i="2"/>
  <c r="BH309" i="2"/>
  <c r="AP309" i="2"/>
  <c r="BD309" i="2"/>
  <c r="BF308" i="2"/>
  <c r="AR308" i="2"/>
  <c r="AV308" i="2"/>
  <c r="AN307" i="2"/>
  <c r="AP307" i="2"/>
  <c r="AR307" i="2"/>
  <c r="BF306" i="2"/>
  <c r="AH306" i="2"/>
  <c r="AX304" i="2"/>
  <c r="BH304" i="2"/>
  <c r="AH304" i="2"/>
  <c r="AZ303" i="2"/>
  <c r="BH303" i="2"/>
  <c r="AF303" i="2"/>
  <c r="BN204" i="2"/>
  <c r="BF204" i="2"/>
  <c r="BL204" i="2"/>
  <c r="AX204" i="2"/>
  <c r="BN203" i="2"/>
  <c r="AH203" i="2"/>
  <c r="AP203" i="2"/>
  <c r="BD196" i="2"/>
  <c r="BN196" i="2"/>
  <c r="AR196" i="2"/>
  <c r="BD195" i="2"/>
  <c r="AX195" i="2"/>
  <c r="AR195" i="2"/>
  <c r="BL194" i="2"/>
  <c r="AJ194" i="2"/>
  <c r="BP194" i="2"/>
  <c r="AN145" i="2"/>
  <c r="BH145" i="2"/>
  <c r="AB64" i="2"/>
  <c r="AR64" i="2" s="1"/>
  <c r="X64" i="2"/>
  <c r="AV86" i="2"/>
  <c r="BL106" i="2"/>
  <c r="AP106" i="2"/>
  <c r="AP107" i="2"/>
  <c r="BD107" i="2"/>
  <c r="BL107" i="2"/>
  <c r="AH31" i="2"/>
  <c r="AX31" i="2"/>
  <c r="BP31" i="2"/>
  <c r="AR97" i="2"/>
  <c r="AX97" i="2"/>
  <c r="AF98" i="2"/>
  <c r="AJ98" i="2"/>
  <c r="BH341" i="2"/>
  <c r="AN344" i="2"/>
  <c r="AN392" i="2"/>
  <c r="BH226" i="2"/>
  <c r="AR227" i="2"/>
  <c r="AF228" i="2"/>
  <c r="BP229" i="2"/>
  <c r="AV366" i="2"/>
  <c r="AR368" i="2"/>
  <c r="AR369" i="2"/>
  <c r="BN370" i="2"/>
  <c r="AV94" i="2"/>
  <c r="AN428" i="2"/>
  <c r="AF428" i="2"/>
  <c r="BF84" i="2"/>
  <c r="AP80" i="2"/>
  <c r="AJ73" i="2"/>
  <c r="AN73" i="2"/>
  <c r="AX194" i="2"/>
  <c r="BL157" i="2"/>
  <c r="BL162" i="2"/>
  <c r="BP10" i="2"/>
  <c r="AN10" i="2"/>
  <c r="BH427" i="2"/>
  <c r="AH427" i="2"/>
  <c r="BH421" i="2"/>
  <c r="AR421" i="2"/>
  <c r="AZ17" i="2"/>
  <c r="AN45" i="2"/>
  <c r="AR46" i="2"/>
  <c r="AR47" i="2"/>
  <c r="BH106" i="2"/>
  <c r="AR107" i="2"/>
  <c r="BP107" i="2"/>
  <c r="AN117" i="2"/>
  <c r="AP117" i="2"/>
  <c r="AP118" i="2"/>
  <c r="BH118" i="2"/>
  <c r="BP118" i="2"/>
  <c r="AF425" i="2"/>
  <c r="AN31" i="2"/>
  <c r="AJ60" i="2"/>
  <c r="AN153" i="2"/>
  <c r="BD154" i="2"/>
  <c r="AF160" i="2"/>
  <c r="AZ160" i="2"/>
  <c r="AF162" i="2"/>
  <c r="AX162" i="2"/>
  <c r="AJ97" i="2"/>
  <c r="AV97" i="2"/>
  <c r="AH98" i="2"/>
  <c r="AX341" i="2"/>
  <c r="BN341" i="2"/>
  <c r="AX344" i="2"/>
  <c r="AR392" i="2"/>
  <c r="AR393" i="2"/>
  <c r="BD130" i="2"/>
  <c r="AH226" i="2"/>
  <c r="AN226" i="2"/>
  <c r="AN227" i="2"/>
  <c r="AH228" i="2"/>
  <c r="BD228" i="2"/>
  <c r="BD229" i="2"/>
  <c r="BF229" i="2"/>
  <c r="AP229" i="2"/>
  <c r="AN58" i="2"/>
  <c r="AR58" i="2"/>
  <c r="BF368" i="2"/>
  <c r="BD369" i="2"/>
  <c r="AP370" i="2"/>
  <c r="BF94" i="2"/>
  <c r="AX428" i="2"/>
  <c r="AP61" i="2"/>
  <c r="BF61" i="2"/>
  <c r="AX62" i="2"/>
  <c r="BL62" i="2"/>
  <c r="AN88" i="2"/>
  <c r="AR89" i="2"/>
  <c r="AH90" i="2"/>
  <c r="BN99" i="2"/>
  <c r="AX157" i="2"/>
  <c r="AH171" i="2"/>
  <c r="BD81" i="2"/>
  <c r="AH84" i="2"/>
  <c r="BD152" i="2"/>
  <c r="BL158" i="2"/>
  <c r="BF158" i="2"/>
  <c r="AH159" i="2"/>
  <c r="AX308" i="2"/>
  <c r="BH73" i="2"/>
  <c r="AN91" i="2"/>
  <c r="BN267" i="2"/>
  <c r="AN273" i="2"/>
  <c r="AB273" i="2"/>
  <c r="BX273" i="2" s="1"/>
  <c r="AB351" i="2"/>
  <c r="BV267" i="2"/>
  <c r="X44" i="2"/>
  <c r="AN44" i="2" s="1"/>
  <c r="X171" i="2"/>
  <c r="AF92" i="2"/>
  <c r="AR210" i="2"/>
  <c r="AR230" i="2"/>
  <c r="AX230" i="2"/>
  <c r="BD80" i="2"/>
  <c r="AF80" i="2"/>
  <c r="BF80" i="2"/>
  <c r="AX172" i="2"/>
  <c r="BV172" i="2"/>
  <c r="BL326" i="2"/>
  <c r="BP326" i="2"/>
  <c r="BN274" i="2"/>
  <c r="AH274" i="2"/>
  <c r="BP272" i="2"/>
  <c r="BH272" i="2"/>
  <c r="BN271" i="2"/>
  <c r="AR271" i="2"/>
  <c r="AH271" i="2"/>
  <c r="AP151" i="2"/>
  <c r="AF151" i="2"/>
  <c r="BL92" i="2"/>
  <c r="AN92" i="2"/>
  <c r="AR92" i="2"/>
  <c r="AR70" i="2"/>
  <c r="AJ70" i="2"/>
  <c r="BD85" i="2"/>
  <c r="AX85" i="2"/>
  <c r="AJ338" i="2"/>
  <c r="BF338" i="2"/>
  <c r="AR337" i="2"/>
  <c r="BD337" i="2"/>
  <c r="AH323" i="2"/>
  <c r="AR323" i="2"/>
  <c r="AF323" i="2"/>
  <c r="BL354" i="2"/>
  <c r="AX354" i="2"/>
  <c r="AP354" i="2"/>
  <c r="AP348" i="2"/>
  <c r="AH348" i="2"/>
  <c r="AJ295" i="2"/>
  <c r="AH295" i="2"/>
  <c r="AP294" i="2"/>
  <c r="BP294" i="2"/>
  <c r="AJ293" i="2"/>
  <c r="BF293" i="2"/>
  <c r="AF292" i="2"/>
  <c r="AP292" i="2"/>
  <c r="AF291" i="2"/>
  <c r="AR291" i="2"/>
  <c r="BH290" i="2"/>
  <c r="AV290" i="2"/>
  <c r="AH290" i="2"/>
  <c r="AR288" i="2"/>
  <c r="AH288" i="2"/>
  <c r="AX288" i="2"/>
  <c r="BF287" i="2"/>
  <c r="BL287" i="2"/>
  <c r="BN286" i="2"/>
  <c r="AX286" i="2"/>
  <c r="BD285" i="2"/>
  <c r="BN285" i="2"/>
  <c r="BH285" i="2"/>
  <c r="BN284" i="2"/>
  <c r="BF284" i="2"/>
  <c r="BL284" i="2"/>
  <c r="AX284" i="2"/>
  <c r="AX283" i="2"/>
  <c r="BH283" i="2"/>
  <c r="AH283" i="2"/>
  <c r="BD281" i="2"/>
  <c r="AJ281" i="2"/>
  <c r="AH280" i="2"/>
  <c r="AP280" i="2"/>
  <c r="BF261" i="2"/>
  <c r="AN261" i="2"/>
  <c r="BP261" i="2"/>
  <c r="BN260" i="2"/>
  <c r="AN260" i="2"/>
  <c r="AJ257" i="2"/>
  <c r="BH257" i="2"/>
  <c r="AP257" i="2"/>
  <c r="BL256" i="2"/>
  <c r="BD256" i="2"/>
  <c r="AJ256" i="2"/>
  <c r="BF256" i="2"/>
  <c r="BN255" i="2"/>
  <c r="AN255" i="2"/>
  <c r="BH255" i="2"/>
  <c r="BD254" i="2"/>
  <c r="BN254" i="2"/>
  <c r="AR254" i="2"/>
  <c r="BN253" i="2"/>
  <c r="BF253" i="2"/>
  <c r="AR253" i="2"/>
  <c r="AX253" i="2"/>
  <c r="BD189" i="2"/>
  <c r="AP189" i="2"/>
  <c r="BL189" i="2"/>
  <c r="BD188" i="2"/>
  <c r="AP188" i="2"/>
  <c r="AR188" i="2"/>
  <c r="BP187" i="2"/>
  <c r="BH187" i="2"/>
  <c r="AJ187" i="2"/>
  <c r="AV187" i="2"/>
  <c r="BH186" i="2"/>
  <c r="BL186" i="2"/>
  <c r="AF184" i="2"/>
  <c r="BL184" i="2"/>
  <c r="AP183" i="2"/>
  <c r="BL183" i="2"/>
  <c r="BF183" i="2"/>
  <c r="AP182" i="2"/>
  <c r="AH182" i="2"/>
  <c r="BL182" i="2"/>
  <c r="AX181" i="2"/>
  <c r="AN181" i="2"/>
  <c r="AP181" i="2"/>
  <c r="AZ181" i="2"/>
  <c r="BD180" i="2"/>
  <c r="BP180" i="2"/>
  <c r="AR180" i="2"/>
  <c r="BL179" i="2"/>
  <c r="AN179" i="2"/>
  <c r="BF179" i="2"/>
  <c r="BD178" i="2"/>
  <c r="BF178" i="2"/>
  <c r="AN178" i="2"/>
  <c r="AH137" i="2"/>
  <c r="AN137" i="2"/>
  <c r="BN137" i="2"/>
  <c r="AP136" i="2"/>
  <c r="BH136" i="2"/>
  <c r="BD136" i="2"/>
  <c r="CN233" i="2"/>
  <c r="AZ233" i="2"/>
  <c r="AB383" i="2"/>
  <c r="BP383" i="2" s="1"/>
  <c r="X383" i="2"/>
  <c r="AB392" i="2"/>
  <c r="X392" i="2"/>
  <c r="AB397" i="2"/>
  <c r="AC420" i="2" s="1"/>
  <c r="X397" i="2"/>
  <c r="CL214" i="2"/>
  <c r="AB214" i="2"/>
  <c r="CN214" i="2" s="1"/>
  <c r="CD244" i="2"/>
  <c r="AX244" i="2"/>
  <c r="AF106" i="2"/>
  <c r="BH107" i="2"/>
  <c r="AP31" i="2"/>
  <c r="BL97" i="2"/>
  <c r="BF97" i="2"/>
  <c r="AZ98" i="2"/>
  <c r="AZ341" i="2"/>
  <c r="AV341" i="2"/>
  <c r="AP344" i="2"/>
  <c r="AJ344" i="2"/>
  <c r="AZ393" i="2"/>
  <c r="BF226" i="2"/>
  <c r="BP227" i="2"/>
  <c r="BL227" i="2"/>
  <c r="AJ228" i="2"/>
  <c r="AH229" i="2"/>
  <c r="BN368" i="2"/>
  <c r="AP368" i="2"/>
  <c r="AX369" i="2"/>
  <c r="AN370" i="2"/>
  <c r="AV370" i="2"/>
  <c r="AF94" i="2"/>
  <c r="AP94" i="2"/>
  <c r="AX94" i="2"/>
  <c r="BN428" i="2"/>
  <c r="AR428" i="2"/>
  <c r="BH84" i="2"/>
  <c r="AN80" i="2"/>
  <c r="BL230" i="2"/>
  <c r="AB424" i="2"/>
  <c r="BH424" i="2" s="1"/>
  <c r="AB172" i="2"/>
  <c r="AZ172" i="2" s="1"/>
  <c r="BL161" i="2"/>
  <c r="BF10" i="2"/>
  <c r="BF427" i="2"/>
  <c r="AH17" i="2"/>
  <c r="BN17" i="2"/>
  <c r="BL45" i="2"/>
  <c r="BP46" i="2"/>
  <c r="BD47" i="2"/>
  <c r="AJ106" i="2"/>
  <c r="BP106" i="2"/>
  <c r="AH107" i="2"/>
  <c r="AZ107" i="2"/>
  <c r="BF117" i="2"/>
  <c r="AR118" i="2"/>
  <c r="BD425" i="2"/>
  <c r="BN31" i="2"/>
  <c r="BF31" i="2"/>
  <c r="BF60" i="2"/>
  <c r="BH60" i="2"/>
  <c r="BF9" i="2"/>
  <c r="AZ9" i="2"/>
  <c r="BH9" i="2"/>
  <c r="BN153" i="2"/>
  <c r="BF153" i="2"/>
  <c r="AP154" i="2"/>
  <c r="BN154" i="2"/>
  <c r="AR160" i="2"/>
  <c r="BF160" i="2"/>
  <c r="BD162" i="2"/>
  <c r="AH97" i="2"/>
  <c r="BL98" i="2"/>
  <c r="BP98" i="2"/>
  <c r="AF341" i="2"/>
  <c r="AZ344" i="2"/>
  <c r="BD344" i="2"/>
  <c r="BD227" i="2"/>
  <c r="AH367" i="2"/>
  <c r="AF368" i="2"/>
  <c r="BN369" i="2"/>
  <c r="AZ369" i="2"/>
  <c r="BD370" i="2"/>
  <c r="BD94" i="2"/>
  <c r="AN94" i="2"/>
  <c r="AV428" i="2"/>
  <c r="AH428" i="2"/>
  <c r="BL61" i="2"/>
  <c r="AF61" i="2"/>
  <c r="AV62" i="2"/>
  <c r="BD62" i="2"/>
  <c r="AP88" i="2"/>
  <c r="AV88" i="2"/>
  <c r="BN89" i="2"/>
  <c r="BH89" i="2"/>
  <c r="BH90" i="2"/>
  <c r="BF90" i="2"/>
  <c r="BN90" i="2"/>
  <c r="BP99" i="2"/>
  <c r="AN99" i="2"/>
  <c r="AH93" i="2"/>
  <c r="BH93" i="2"/>
  <c r="BN93" i="2"/>
  <c r="AR101" i="2"/>
  <c r="BH101" i="2"/>
  <c r="AF101" i="2"/>
  <c r="BL101" i="2"/>
  <c r="AP157" i="2"/>
  <c r="BN157" i="2"/>
  <c r="AH161" i="2"/>
  <c r="AN161" i="2"/>
  <c r="BF171" i="2"/>
  <c r="BF85" i="2"/>
  <c r="AX326" i="2"/>
  <c r="AP84" i="2"/>
  <c r="BL80" i="2"/>
  <c r="BN80" i="2"/>
  <c r="AH151" i="2"/>
  <c r="BP152" i="2"/>
  <c r="AJ159" i="2"/>
  <c r="BH159" i="2"/>
  <c r="BL272" i="2"/>
  <c r="AN272" i="2"/>
  <c r="BD73" i="2"/>
  <c r="BF73" i="2"/>
  <c r="AP230" i="2"/>
  <c r="BL74" i="2"/>
  <c r="BD91" i="2"/>
  <c r="BN92" i="2"/>
  <c r="AP92" i="2"/>
  <c r="BL100" i="2"/>
  <c r="BL269" i="2"/>
  <c r="BP271" i="2"/>
  <c r="AR10" i="2"/>
  <c r="BD10" i="2"/>
  <c r="AX10" i="2"/>
  <c r="BN427" i="2"/>
  <c r="AP427" i="2"/>
  <c r="AV421" i="2"/>
  <c r="AN17" i="2"/>
  <c r="AX17" i="2"/>
  <c r="AH45" i="2"/>
  <c r="AV46" i="2"/>
  <c r="BP47" i="2"/>
  <c r="AX106" i="2"/>
  <c r="AH106" i="2"/>
  <c r="BF106" i="2"/>
  <c r="AX107" i="2"/>
  <c r="AV107" i="2"/>
  <c r="BP117" i="2"/>
  <c r="AV117" i="2"/>
  <c r="AJ118" i="2"/>
  <c r="AZ118" i="2"/>
  <c r="AX118" i="2"/>
  <c r="AX143" i="2"/>
  <c r="AR390" i="2"/>
  <c r="AJ425" i="2"/>
  <c r="AR31" i="2"/>
  <c r="AZ31" i="2"/>
  <c r="AF60" i="2"/>
  <c r="BN60" i="2"/>
  <c r="BP9" i="2"/>
  <c r="AP9" i="2"/>
  <c r="AH153" i="2"/>
  <c r="BL153" i="2"/>
  <c r="BF154" i="2"/>
  <c r="AH154" i="2"/>
  <c r="BL160" i="2"/>
  <c r="AN160" i="2"/>
  <c r="BN162" i="2"/>
  <c r="AP162" i="2"/>
  <c r="AH162" i="2"/>
  <c r="AV317" i="2"/>
  <c r="BF317" i="2"/>
  <c r="AP318" i="2"/>
  <c r="AZ318" i="2"/>
  <c r="AZ319" i="2"/>
  <c r="AP319" i="2"/>
  <c r="AX319" i="2"/>
  <c r="AJ320" i="2"/>
  <c r="AR320" i="2"/>
  <c r="BN422" i="2"/>
  <c r="AZ97" i="2"/>
  <c r="BN97" i="2"/>
  <c r="AP98" i="2"/>
  <c r="AX98" i="2"/>
  <c r="BF98" i="2"/>
  <c r="AP341" i="2"/>
  <c r="BL341" i="2"/>
  <c r="BD341" i="2"/>
  <c r="BH344" i="2"/>
  <c r="AR344" i="2"/>
  <c r="AF364" i="2"/>
  <c r="BN364" i="2"/>
  <c r="BD392" i="2"/>
  <c r="BN393" i="2"/>
  <c r="BF393" i="2"/>
  <c r="AF226" i="2"/>
  <c r="AP226" i="2"/>
  <c r="BN226" i="2"/>
  <c r="BN227" i="2"/>
  <c r="AP227" i="2"/>
  <c r="AP228" i="2"/>
  <c r="AN228" i="2"/>
  <c r="BL228" i="2"/>
  <c r="BN229" i="2"/>
  <c r="AF229" i="2"/>
  <c r="AF332" i="2"/>
  <c r="BP332" i="2"/>
  <c r="AV333" i="2"/>
  <c r="AX58" i="2"/>
  <c r="BP58" i="2"/>
  <c r="BF339" i="2"/>
  <c r="AP339" i="2"/>
  <c r="AJ339" i="2"/>
  <c r="AH368" i="2"/>
  <c r="AX368" i="2"/>
  <c r="AV369" i="2"/>
  <c r="AH369" i="2"/>
  <c r="AF369" i="2"/>
  <c r="AF370" i="2"/>
  <c r="AR370" i="2"/>
  <c r="BN94" i="2"/>
  <c r="AH94" i="2"/>
  <c r="BH428" i="2"/>
  <c r="BF428" i="2"/>
  <c r="AR61" i="2"/>
  <c r="AH61" i="2"/>
  <c r="BD61" i="2"/>
  <c r="AJ62" i="2"/>
  <c r="BF62" i="2"/>
  <c r="AR62" i="2"/>
  <c r="AZ88" i="2"/>
  <c r="BN88" i="2"/>
  <c r="AH89" i="2"/>
  <c r="AZ89" i="2"/>
  <c r="AX89" i="2"/>
  <c r="AN90" i="2"/>
  <c r="AV90" i="2"/>
  <c r="AV99" i="2"/>
  <c r="AR99" i="2"/>
  <c r="AN93" i="2"/>
  <c r="BP93" i="2"/>
  <c r="BD93" i="2"/>
  <c r="AJ101" i="2"/>
  <c r="BP101" i="2"/>
  <c r="AZ101" i="2"/>
  <c r="BD157" i="2"/>
  <c r="AH157" i="2"/>
  <c r="AN157" i="2"/>
  <c r="AR161" i="2"/>
  <c r="AP161" i="2"/>
  <c r="BF161" i="2"/>
  <c r="AN171" i="2"/>
  <c r="AP171" i="2"/>
  <c r="AJ85" i="2"/>
  <c r="AP81" i="2"/>
  <c r="BD326" i="2"/>
  <c r="AJ326" i="2"/>
  <c r="AJ84" i="2"/>
  <c r="BL84" i="2"/>
  <c r="AX80" i="2"/>
  <c r="AH80" i="2"/>
  <c r="AJ80" i="2"/>
  <c r="AJ151" i="2"/>
  <c r="BL151" i="2"/>
  <c r="AJ152" i="2"/>
  <c r="AF152" i="2"/>
  <c r="AX158" i="2"/>
  <c r="AP158" i="2"/>
  <c r="AX159" i="2"/>
  <c r="BD159" i="2"/>
  <c r="AP159" i="2"/>
  <c r="AR272" i="2"/>
  <c r="BF272" i="2"/>
  <c r="AF304" i="2"/>
  <c r="BF304" i="2"/>
  <c r="BD306" i="2"/>
  <c r="BH308" i="2"/>
  <c r="AN310" i="2"/>
  <c r="AP310" i="2"/>
  <c r="BN314" i="2"/>
  <c r="BN322" i="2"/>
  <c r="AP73" i="2"/>
  <c r="AF73" i="2"/>
  <c r="AR73" i="2"/>
  <c r="AH230" i="2"/>
  <c r="AX256" i="2"/>
  <c r="AH74" i="2"/>
  <c r="AN70" i="2"/>
  <c r="AJ337" i="2"/>
  <c r="BP91" i="2"/>
  <c r="AR91" i="2"/>
  <c r="BD92" i="2"/>
  <c r="BH92" i="2"/>
  <c r="BP92" i="2"/>
  <c r="AJ267" i="2"/>
  <c r="AH269" i="2"/>
  <c r="AX271" i="2"/>
  <c r="BF271" i="2"/>
  <c r="AV273" i="2"/>
  <c r="BL273" i="2"/>
  <c r="BL274" i="2"/>
  <c r="AV303" i="2"/>
  <c r="AX303" i="2"/>
  <c r="AJ307" i="2"/>
  <c r="BD307" i="2"/>
  <c r="AH309" i="2"/>
  <c r="BF311" i="2"/>
  <c r="BD321" i="2"/>
  <c r="BL321" i="2"/>
  <c r="BP323" i="2"/>
  <c r="CL181" i="2"/>
  <c r="X386" i="2"/>
  <c r="X185" i="2"/>
  <c r="BT185" i="2" s="1"/>
  <c r="X263" i="2"/>
  <c r="AN210" i="2"/>
  <c r="X22" i="2"/>
  <c r="AF22" i="2" s="1"/>
  <c r="X27" i="2"/>
  <c r="AF27" i="2" s="1"/>
  <c r="AB29" i="2"/>
  <c r="X33" i="2"/>
  <c r="AF33" i="2" s="1"/>
  <c r="AB34" i="2"/>
  <c r="AJ34" i="2" s="1"/>
  <c r="AB240" i="2"/>
  <c r="X333" i="2"/>
  <c r="X427" i="2"/>
  <c r="BL427" i="2" s="1"/>
  <c r="X131" i="2"/>
  <c r="X132" i="2"/>
  <c r="AB253" i="2"/>
  <c r="AB257" i="2"/>
  <c r="CF257" i="2" s="1"/>
  <c r="X297" i="2"/>
  <c r="X322" i="2"/>
  <c r="AX177" i="2"/>
  <c r="X3" i="2"/>
  <c r="AF3" i="2" s="1"/>
  <c r="BF222" i="2"/>
  <c r="AV222" i="2"/>
  <c r="AB322" i="2"/>
  <c r="X142" i="2"/>
  <c r="AB153" i="2"/>
  <c r="CN153" i="2" s="1"/>
  <c r="AB160" i="2"/>
  <c r="AJ160" i="2" s="1"/>
  <c r="AB161" i="2"/>
  <c r="BP161" i="2" s="1"/>
  <c r="AB162" i="2"/>
  <c r="BP162" i="2" s="1"/>
  <c r="AB164" i="2"/>
  <c r="AB165" i="2"/>
  <c r="AB167" i="2"/>
  <c r="BP167" i="2" s="1"/>
  <c r="AB171" i="2"/>
  <c r="CN171" i="2" s="1"/>
  <c r="X183" i="2"/>
  <c r="CJ183" i="2" s="1"/>
  <c r="X227" i="2"/>
  <c r="CJ227" i="2" s="1"/>
  <c r="AB74" i="2"/>
  <c r="CF74" i="2" s="1"/>
  <c r="X80" i="2"/>
  <c r="BT80" i="2" s="1"/>
  <c r="AB271" i="2"/>
  <c r="BX271" i="2" s="1"/>
  <c r="X274" i="2"/>
  <c r="CB274" i="2" s="1"/>
  <c r="CJ148" i="2"/>
  <c r="AV148" i="2"/>
  <c r="CB150" i="2"/>
  <c r="AV150" i="2"/>
  <c r="BP312" i="2"/>
  <c r="AJ312" i="2"/>
  <c r="BH311" i="2"/>
  <c r="BD311" i="2"/>
  <c r="AJ300" i="2"/>
  <c r="AF300" i="2"/>
  <c r="BL299" i="2"/>
  <c r="AJ299" i="2"/>
  <c r="BF299" i="2"/>
  <c r="AN298" i="2"/>
  <c r="AP298" i="2"/>
  <c r="AX298" i="2"/>
  <c r="AR297" i="2"/>
  <c r="AJ297" i="2"/>
  <c r="AN297" i="2"/>
  <c r="AX297" i="2"/>
  <c r="BL296" i="2"/>
  <c r="AH296" i="2"/>
  <c r="AR296" i="2"/>
  <c r="AV279" i="2"/>
  <c r="BN279" i="2"/>
  <c r="AH279" i="2"/>
  <c r="BD278" i="2"/>
  <c r="BH278" i="2"/>
  <c r="AR277" i="2"/>
  <c r="AV277" i="2"/>
  <c r="AF230" i="2"/>
  <c r="BN230" i="2"/>
  <c r="BD230" i="2"/>
  <c r="BL190" i="2"/>
  <c r="AJ190" i="2"/>
  <c r="BD190" i="2"/>
  <c r="AP332" i="2"/>
  <c r="AB332" i="2"/>
  <c r="AR332" i="2" s="1"/>
  <c r="CB159" i="2"/>
  <c r="AV159" i="2"/>
  <c r="AB294" i="2"/>
  <c r="BV294" i="2"/>
  <c r="AB297" i="2"/>
  <c r="CD297" i="2"/>
  <c r="BF353" i="2"/>
  <c r="AP351" i="2"/>
  <c r="BD351" i="2"/>
  <c r="AJ351" i="2"/>
  <c r="BF350" i="2"/>
  <c r="AF350" i="2"/>
  <c r="BL349" i="2"/>
  <c r="BD349" i="2"/>
  <c r="AZ349" i="2"/>
  <c r="BL348" i="2"/>
  <c r="AF348" i="2"/>
  <c r="AX348" i="2"/>
  <c r="AN283" i="2"/>
  <c r="AF283" i="2"/>
  <c r="AR283" i="2"/>
  <c r="BD282" i="2"/>
  <c r="AN282" i="2"/>
  <c r="BH282" i="2"/>
  <c r="AN281" i="2"/>
  <c r="BN281" i="2"/>
  <c r="AP281" i="2"/>
  <c r="BH281" i="2"/>
  <c r="BN280" i="2"/>
  <c r="AN280" i="2"/>
  <c r="BH280" i="2"/>
  <c r="BP274" i="2"/>
  <c r="AP274" i="2"/>
  <c r="BH273" i="2"/>
  <c r="AH273" i="2"/>
  <c r="BF273" i="2"/>
  <c r="BD272" i="2"/>
  <c r="AP272" i="2"/>
  <c r="AH272" i="2"/>
  <c r="AV272" i="2"/>
  <c r="BD271" i="2"/>
  <c r="AN271" i="2"/>
  <c r="AP271" i="2"/>
  <c r="AN270" i="2"/>
  <c r="AF270" i="2"/>
  <c r="AR269" i="2"/>
  <c r="BN269" i="2"/>
  <c r="AH268" i="2"/>
  <c r="AR268" i="2"/>
  <c r="BL267" i="2"/>
  <c r="AF267" i="2"/>
  <c r="AX267" i="2"/>
  <c r="AR199" i="2"/>
  <c r="BN199" i="2"/>
  <c r="BP199" i="2"/>
  <c r="BF198" i="2"/>
  <c r="AF198" i="2"/>
  <c r="BN198" i="2"/>
  <c r="AZ198" i="2"/>
  <c r="AP152" i="2"/>
  <c r="BN152" i="2"/>
  <c r="BL152" i="2"/>
  <c r="AR151" i="2"/>
  <c r="BP151" i="2"/>
  <c r="BN151" i="2"/>
  <c r="AB182" i="2"/>
  <c r="X182" i="2"/>
  <c r="CL209" i="2"/>
  <c r="AB209" i="2"/>
  <c r="CN209" i="2" s="1"/>
  <c r="X226" i="2"/>
  <c r="CJ226" i="2" s="1"/>
  <c r="AB226" i="2"/>
  <c r="AZ226" i="2" s="1"/>
  <c r="BV187" i="2"/>
  <c r="AB187" i="2"/>
  <c r="AZ187" i="2" s="1"/>
  <c r="AV244" i="2"/>
  <c r="CB244" i="2"/>
  <c r="X353" i="2"/>
  <c r="BT353" i="2" s="1"/>
  <c r="AB353" i="2"/>
  <c r="BX353" i="2" s="1"/>
  <c r="AR241" i="2"/>
  <c r="AX241" i="2"/>
  <c r="BP303" i="2"/>
  <c r="AP119" i="2"/>
  <c r="AH119" i="2"/>
  <c r="AH120" i="2"/>
  <c r="AR120" i="2"/>
  <c r="AZ120" i="2"/>
  <c r="BD121" i="2"/>
  <c r="AN121" i="2"/>
  <c r="AZ164" i="2"/>
  <c r="AF164" i="2"/>
  <c r="BP165" i="2"/>
  <c r="BH165" i="2"/>
  <c r="AP165" i="2"/>
  <c r="AF400" i="2"/>
  <c r="AX404" i="2"/>
  <c r="AF404" i="2"/>
  <c r="AN406" i="2"/>
  <c r="AH406" i="2"/>
  <c r="AX412" i="2"/>
  <c r="AP412" i="2"/>
  <c r="AJ355" i="2"/>
  <c r="BP386" i="2"/>
  <c r="AF386" i="2"/>
  <c r="AJ386" i="2"/>
  <c r="BD387" i="2"/>
  <c r="AR387" i="2"/>
  <c r="AX388" i="2"/>
  <c r="AN388" i="2"/>
  <c r="AN389" i="2"/>
  <c r="BF389" i="2"/>
  <c r="AZ16" i="2"/>
  <c r="AP16" i="2"/>
  <c r="BH111" i="2"/>
  <c r="AZ111" i="2"/>
  <c r="BN209" i="2"/>
  <c r="BF209" i="2"/>
  <c r="AJ240" i="2"/>
  <c r="BH398" i="2"/>
  <c r="AV398" i="2"/>
  <c r="AH335" i="2"/>
  <c r="AJ335" i="2"/>
  <c r="AF357" i="2"/>
  <c r="AV358" i="2"/>
  <c r="AF359" i="2"/>
  <c r="AV361" i="2"/>
  <c r="BH361" i="2"/>
  <c r="AZ361" i="2"/>
  <c r="BD362" i="2"/>
  <c r="BN362" i="2"/>
  <c r="BN378" i="2"/>
  <c r="AP378" i="2"/>
  <c r="AR378" i="2"/>
  <c r="AJ379" i="2"/>
  <c r="AZ379" i="2"/>
  <c r="AV380" i="2"/>
  <c r="AP380" i="2"/>
  <c r="BN380" i="2"/>
  <c r="AX383" i="2"/>
  <c r="AP392" i="2"/>
  <c r="BD393" i="2"/>
  <c r="BH393" i="2"/>
  <c r="BN166" i="2"/>
  <c r="BF166" i="2"/>
  <c r="AV166" i="2"/>
  <c r="AP217" i="2"/>
  <c r="BN217" i="2"/>
  <c r="AP218" i="2"/>
  <c r="BF218" i="2"/>
  <c r="AN221" i="2"/>
  <c r="BP226" i="2"/>
  <c r="BL226" i="2"/>
  <c r="AJ227" i="2"/>
  <c r="AF227" i="2"/>
  <c r="BP228" i="2"/>
  <c r="BF228" i="2"/>
  <c r="AX229" i="2"/>
  <c r="AJ229" i="2"/>
  <c r="AR229" i="2"/>
  <c r="BD332" i="2"/>
  <c r="BF332" i="2"/>
  <c r="BH403" i="2"/>
  <c r="AF403" i="2"/>
  <c r="AR405" i="2"/>
  <c r="AV405" i="2"/>
  <c r="BH411" i="2"/>
  <c r="BL411" i="2"/>
  <c r="AH411" i="2"/>
  <c r="AV339" i="2"/>
  <c r="AH339" i="2"/>
  <c r="BD368" i="2"/>
  <c r="AV368" i="2"/>
  <c r="BP369" i="2"/>
  <c r="AJ369" i="2"/>
  <c r="AN369" i="2"/>
  <c r="AX370" i="2"/>
  <c r="BH370" i="2"/>
  <c r="AN373" i="2"/>
  <c r="AX373" i="2"/>
  <c r="BH374" i="2"/>
  <c r="AH374" i="2"/>
  <c r="AV375" i="2"/>
  <c r="AP375" i="2"/>
  <c r="AV376" i="2"/>
  <c r="BN15" i="2"/>
  <c r="AP15" i="2"/>
  <c r="BH18" i="2"/>
  <c r="BF18" i="2"/>
  <c r="AH21" i="2"/>
  <c r="BF21" i="2"/>
  <c r="BD21" i="2"/>
  <c r="AP51" i="2"/>
  <c r="AP191" i="2"/>
  <c r="BF191" i="2"/>
  <c r="AF192" i="2"/>
  <c r="BP242" i="2"/>
  <c r="AH242" i="2"/>
  <c r="BN328" i="2"/>
  <c r="AV328" i="2"/>
  <c r="AH329" i="2"/>
  <c r="AP334" i="2"/>
  <c r="BL334" i="2"/>
  <c r="BF334" i="2"/>
  <c r="AF360" i="2"/>
  <c r="BN246" i="2"/>
  <c r="AP246" i="2"/>
  <c r="AF247" i="2"/>
  <c r="AR247" i="2"/>
  <c r="AX260" i="2"/>
  <c r="BP260" i="2"/>
  <c r="AN287" i="2"/>
  <c r="AH287" i="2"/>
  <c r="AF296" i="2"/>
  <c r="BN296" i="2"/>
  <c r="AJ296" i="2"/>
  <c r="AP299" i="2"/>
  <c r="BN299" i="2"/>
  <c r="AX325" i="2"/>
  <c r="BH338" i="2"/>
  <c r="AX84" i="2"/>
  <c r="BD186" i="2"/>
  <c r="AZ190" i="2"/>
  <c r="BF190" i="2"/>
  <c r="AF190" i="2"/>
  <c r="AV243" i="2"/>
  <c r="BD304" i="2"/>
  <c r="AX306" i="2"/>
  <c r="BD308" i="2"/>
  <c r="BL308" i="2"/>
  <c r="AH310" i="2"/>
  <c r="BH312" i="2"/>
  <c r="AJ314" i="2"/>
  <c r="BD322" i="2"/>
  <c r="AR194" i="2"/>
  <c r="BH194" i="2"/>
  <c r="BF195" i="2"/>
  <c r="AX196" i="2"/>
  <c r="BH196" i="2"/>
  <c r="AJ230" i="2"/>
  <c r="BH230" i="2"/>
  <c r="AP231" i="2"/>
  <c r="BD261" i="2"/>
  <c r="BN277" i="2"/>
  <c r="BF279" i="2"/>
  <c r="AP279" i="2"/>
  <c r="BH279" i="2"/>
  <c r="AN288" i="2"/>
  <c r="AP290" i="2"/>
  <c r="AN291" i="2"/>
  <c r="AN293" i="2"/>
  <c r="BF295" i="2"/>
  <c r="BF297" i="2"/>
  <c r="BD297" i="2"/>
  <c r="BP298" i="2"/>
  <c r="BF298" i="2"/>
  <c r="BF300" i="2"/>
  <c r="AN337" i="2"/>
  <c r="BN354" i="2"/>
  <c r="AN244" i="2"/>
  <c r="AR303" i="2"/>
  <c r="AP305" i="2"/>
  <c r="AH307" i="2"/>
  <c r="AX309" i="2"/>
  <c r="BN311" i="2"/>
  <c r="BP311" i="2"/>
  <c r="AP323" i="2"/>
  <c r="BL386" i="2"/>
  <c r="AB308" i="2"/>
  <c r="AZ308" i="2" s="1"/>
  <c r="AJ121" i="2"/>
  <c r="AR354" i="2"/>
  <c r="AJ354" i="2"/>
  <c r="AN354" i="2"/>
  <c r="BP338" i="2"/>
  <c r="AF338" i="2"/>
  <c r="AH337" i="2"/>
  <c r="BL337" i="2"/>
  <c r="AF337" i="2"/>
  <c r="BH323" i="2"/>
  <c r="AX323" i="2"/>
  <c r="BD323" i="2"/>
  <c r="BF323" i="2"/>
  <c r="AJ322" i="2"/>
  <c r="AH322" i="2"/>
  <c r="BP322" i="2"/>
  <c r="BL261" i="2"/>
  <c r="AP261" i="2"/>
  <c r="AR261" i="2"/>
  <c r="BP196" i="2"/>
  <c r="AF196" i="2"/>
  <c r="AP196" i="2"/>
  <c r="AJ195" i="2"/>
  <c r="BH195" i="2"/>
  <c r="BP195" i="2"/>
  <c r="AV195" i="2"/>
  <c r="BD194" i="2"/>
  <c r="BF194" i="2"/>
  <c r="AF194" i="2"/>
  <c r="BP100" i="2"/>
  <c r="BH100" i="2"/>
  <c r="BN381" i="2"/>
  <c r="AJ381" i="2"/>
  <c r="BD381" i="2"/>
  <c r="AN381" i="2"/>
  <c r="AF381" i="2"/>
  <c r="AX381" i="2"/>
  <c r="AR381" i="2"/>
  <c r="X31" i="2"/>
  <c r="AF31" i="2" s="1"/>
  <c r="AB31" i="2"/>
  <c r="AJ31" i="2" s="1"/>
  <c r="BV70" i="2"/>
  <c r="AB70" i="2"/>
  <c r="B279" i="5"/>
  <c r="B292" i="3"/>
  <c r="BL392" i="2"/>
  <c r="BF310" i="2"/>
  <c r="AR310" i="2"/>
  <c r="BN310" i="2"/>
  <c r="AX310" i="2"/>
  <c r="AF309" i="2"/>
  <c r="AJ309" i="2"/>
  <c r="AV309" i="2"/>
  <c r="AP308" i="2"/>
  <c r="AH308" i="2"/>
  <c r="AN308" i="2"/>
  <c r="BP307" i="2"/>
  <c r="BH307" i="2"/>
  <c r="AX307" i="2"/>
  <c r="BP306" i="2"/>
  <c r="BN306" i="2"/>
  <c r="AP306" i="2"/>
  <c r="AJ306" i="2"/>
  <c r="BD305" i="2"/>
  <c r="AR305" i="2"/>
  <c r="AJ304" i="2"/>
  <c r="AR304" i="2"/>
  <c r="AP304" i="2"/>
  <c r="BN303" i="2"/>
  <c r="BF303" i="2"/>
  <c r="BD303" i="2"/>
  <c r="BN295" i="2"/>
  <c r="BP295" i="2"/>
  <c r="BN294" i="2"/>
  <c r="BL294" i="2"/>
  <c r="AX294" i="2"/>
  <c r="BL293" i="2"/>
  <c r="BD293" i="2"/>
  <c r="AF293" i="2"/>
  <c r="AX293" i="2"/>
  <c r="AX292" i="2"/>
  <c r="AH292" i="2"/>
  <c r="BD291" i="2"/>
  <c r="AP291" i="2"/>
  <c r="BF291" i="2"/>
  <c r="BN291" i="2"/>
  <c r="BF290" i="2"/>
  <c r="AN290" i="2"/>
  <c r="BN290" i="2"/>
  <c r="AF288" i="2"/>
  <c r="BN288" i="2"/>
  <c r="BF288" i="2"/>
  <c r="BP287" i="2"/>
  <c r="BH287" i="2"/>
  <c r="AF244" i="2"/>
  <c r="BP244" i="2"/>
  <c r="AR244" i="2"/>
  <c r="BL244" i="2"/>
  <c r="AJ243" i="2"/>
  <c r="BF243" i="2"/>
  <c r="AF243" i="2"/>
  <c r="BH71" i="2"/>
  <c r="BP71" i="2"/>
  <c r="AR71" i="2"/>
  <c r="AB286" i="2"/>
  <c r="CF286" i="2" s="1"/>
  <c r="X286" i="2"/>
  <c r="X293" i="2"/>
  <c r="CB293" i="2" s="1"/>
  <c r="AB293" i="2"/>
  <c r="AN41" i="2"/>
  <c r="BP122" i="2"/>
  <c r="AP122" i="2"/>
  <c r="X56" i="2"/>
  <c r="AF56" i="2" s="1"/>
  <c r="BN421" i="2"/>
  <c r="X319" i="2"/>
  <c r="BL319" i="2" s="1"/>
  <c r="AB134" i="2"/>
  <c r="AB147" i="2"/>
  <c r="AZ147" i="2" s="1"/>
  <c r="X184" i="2"/>
  <c r="CJ184" i="2" s="1"/>
  <c r="X200" i="2"/>
  <c r="AV200" i="2" s="1"/>
  <c r="AB205" i="2"/>
  <c r="AZ205" i="2" s="1"/>
  <c r="AX208" i="2"/>
  <c r="X209" i="2"/>
  <c r="AB220" i="2"/>
  <c r="AJ220" i="2" s="1"/>
  <c r="X228" i="2"/>
  <c r="CJ228" i="2" s="1"/>
  <c r="AB235" i="2"/>
  <c r="X23" i="2"/>
  <c r="AF23" i="2" s="1"/>
  <c r="AB71" i="2"/>
  <c r="X74" i="2"/>
  <c r="CB74" i="2" s="1"/>
  <c r="X85" i="2"/>
  <c r="AB203" i="2"/>
  <c r="X247" i="2"/>
  <c r="AB250" i="2"/>
  <c r="BP250" i="2" s="1"/>
  <c r="AB251" i="2"/>
  <c r="AX254" i="2"/>
  <c r="X270" i="2"/>
  <c r="AB277" i="2"/>
  <c r="AB278" i="2"/>
  <c r="X280" i="2"/>
  <c r="X288" i="2"/>
  <c r="CB288" i="2" s="1"/>
  <c r="AB290" i="2"/>
  <c r="BP290" i="2" s="1"/>
  <c r="AB291" i="2"/>
  <c r="BP291" i="2" s="1"/>
  <c r="X312" i="2"/>
  <c r="CB312" i="2" s="1"/>
  <c r="AB326" i="2"/>
  <c r="AR361" i="2"/>
  <c r="AF10" i="2"/>
  <c r="AH9" i="2"/>
  <c r="AB12" i="2"/>
  <c r="AJ12" i="2" s="1"/>
  <c r="AH14" i="2"/>
  <c r="AB17" i="2"/>
  <c r="AB21" i="2"/>
  <c r="AJ21" i="2" s="1"/>
  <c r="AB28" i="2"/>
  <c r="AJ28" i="2" s="1"/>
  <c r="AB30" i="2"/>
  <c r="AJ30" i="2" s="1"/>
  <c r="AB33" i="2"/>
  <c r="AJ33" i="2" s="1"/>
  <c r="AH34" i="2"/>
  <c r="AH35" i="2"/>
  <c r="AN53" i="2"/>
  <c r="AN63" i="2"/>
  <c r="AF68" i="2"/>
  <c r="AF72" i="2"/>
  <c r="BL78" i="2"/>
  <c r="BL79" i="2"/>
  <c r="AB86" i="2"/>
  <c r="AB335" i="2"/>
  <c r="AR335" i="2" s="1"/>
  <c r="AB346" i="2"/>
  <c r="AR346" i="2" s="1"/>
  <c r="AB352" i="2"/>
  <c r="AN358" i="2"/>
  <c r="AN364" i="2"/>
  <c r="BL368" i="2"/>
  <c r="BL369" i="2"/>
  <c r="BL382" i="2"/>
  <c r="BL389" i="2"/>
  <c r="AF131" i="2"/>
  <c r="AF132" i="2"/>
  <c r="AB158" i="2"/>
  <c r="AZ158" i="2" s="1"/>
  <c r="AB259" i="2"/>
  <c r="BL263" i="2"/>
  <c r="AX282" i="2"/>
  <c r="AB284" i="2"/>
  <c r="AZ284" i="2" s="1"/>
  <c r="AB301" i="2"/>
  <c r="CF301" i="2" s="1"/>
  <c r="X321" i="2"/>
  <c r="AV321" i="2" s="1"/>
  <c r="BD210" i="2"/>
  <c r="BD211" i="2"/>
  <c r="BP379" i="2"/>
  <c r="BD397" i="2"/>
  <c r="BL383" i="2"/>
  <c r="AN64" i="2"/>
  <c r="X9" i="2"/>
  <c r="AF9" i="2" s="1"/>
  <c r="X13" i="2"/>
  <c r="AF13" i="2" s="1"/>
  <c r="X16" i="2"/>
  <c r="AF16" i="2" s="1"/>
  <c r="X17" i="2"/>
  <c r="AF17" i="2" s="1"/>
  <c r="X26" i="2"/>
  <c r="AF26" i="2" s="1"/>
  <c r="X32" i="2"/>
  <c r="BD32" i="2" s="1"/>
  <c r="X50" i="2"/>
  <c r="AH122" i="2"/>
  <c r="X138" i="2"/>
  <c r="AB143" i="2"/>
  <c r="X240" i="2"/>
  <c r="CJ240" i="2" s="1"/>
  <c r="AB318" i="2"/>
  <c r="BP318" i="2" s="1"/>
  <c r="AB319" i="2"/>
  <c r="BP319" i="2" s="1"/>
  <c r="X329" i="2"/>
  <c r="AF329" i="2" s="1"/>
  <c r="X332" i="2"/>
  <c r="AN332" i="2" s="1"/>
  <c r="X339" i="2"/>
  <c r="AN339" i="2" s="1"/>
  <c r="X344" i="2"/>
  <c r="BL344" i="2" s="1"/>
  <c r="X346" i="2"/>
  <c r="AN346" i="2" s="1"/>
  <c r="X347" i="2"/>
  <c r="BL347" i="2" s="1"/>
  <c r="X352" i="2"/>
  <c r="BL352" i="2" s="1"/>
  <c r="X355" i="2"/>
  <c r="BP368" i="2"/>
  <c r="BP378" i="2"/>
  <c r="BP392" i="2"/>
  <c r="BH406" i="2"/>
  <c r="X421" i="2"/>
  <c r="BL421" i="2" s="1"/>
  <c r="AB426" i="2"/>
  <c r="BP426" i="2" s="1"/>
  <c r="X100" i="2"/>
  <c r="X144" i="2"/>
  <c r="X151" i="2"/>
  <c r="X230" i="2"/>
  <c r="X257" i="2"/>
  <c r="X261" i="2"/>
  <c r="CB261" i="2" s="1"/>
  <c r="X296" i="2"/>
  <c r="X299" i="2"/>
  <c r="CB299" i="2" s="1"/>
  <c r="X310" i="2"/>
  <c r="CB310" i="2" s="1"/>
  <c r="X334" i="2"/>
  <c r="AN334" i="2" s="1"/>
  <c r="BN301" i="2"/>
  <c r="BF301" i="2"/>
  <c r="AJ301" i="2"/>
  <c r="AH301" i="2"/>
  <c r="BP301" i="2"/>
  <c r="BH301" i="2"/>
  <c r="BL301" i="2"/>
  <c r="AN301" i="2"/>
  <c r="AF301" i="2"/>
  <c r="AP301" i="2"/>
  <c r="AX301" i="2"/>
  <c r="CN147" i="2"/>
  <c r="CL180" i="2"/>
  <c r="AB180" i="2"/>
  <c r="CJ200" i="2"/>
  <c r="X218" i="2"/>
  <c r="BL218" i="2" s="1"/>
  <c r="AB218" i="2"/>
  <c r="BP218" i="2" s="1"/>
  <c r="AB222" i="2"/>
  <c r="AJ222" i="2" s="1"/>
  <c r="X222" i="2"/>
  <c r="AF222" i="2" s="1"/>
  <c r="CL227" i="2"/>
  <c r="AX227" i="2"/>
  <c r="AB227" i="2"/>
  <c r="BV287" i="2"/>
  <c r="AX287" i="2"/>
  <c r="AN416" i="2"/>
  <c r="AV416" i="2"/>
  <c r="AP416" i="2"/>
  <c r="AR416" i="2"/>
  <c r="AZ415" i="2"/>
  <c r="BL415" i="2"/>
  <c r="AN415" i="2"/>
  <c r="BP415" i="2"/>
  <c r="BH415" i="2"/>
  <c r="AH415" i="2"/>
  <c r="AJ415" i="2"/>
  <c r="AJ414" i="2"/>
  <c r="AZ414" i="2"/>
  <c r="AP414" i="2"/>
  <c r="BH414" i="2"/>
  <c r="BN414" i="2"/>
  <c r="AH414" i="2"/>
  <c r="AX414" i="2"/>
  <c r="BL414" i="2"/>
  <c r="BP414" i="2"/>
  <c r="AV413" i="2"/>
  <c r="AR413" i="2"/>
  <c r="AF413" i="2"/>
  <c r="BL413" i="2"/>
  <c r="AZ413" i="2"/>
  <c r="AH413" i="2"/>
  <c r="BH29" i="2"/>
  <c r="AZ29" i="2"/>
  <c r="BP29" i="2"/>
  <c r="AR29" i="2"/>
  <c r="AP29" i="2"/>
  <c r="BD29" i="2"/>
  <c r="AN29" i="2"/>
  <c r="AH29" i="2"/>
  <c r="AX29" i="2"/>
  <c r="BF29" i="2"/>
  <c r="BN29" i="2"/>
  <c r="AZ13" i="2"/>
  <c r="AR13" i="2"/>
  <c r="BF13" i="2"/>
  <c r="BD13" i="2"/>
  <c r="AH13" i="2"/>
  <c r="AP13" i="2"/>
  <c r="AN13" i="2"/>
  <c r="AV13" i="2"/>
  <c r="BL13" i="2"/>
  <c r="BH13" i="2"/>
  <c r="BP13" i="2"/>
  <c r="AV12" i="2"/>
  <c r="BD12" i="2"/>
  <c r="AP12" i="2"/>
  <c r="BH12" i="2"/>
  <c r="AZ12" i="2"/>
  <c r="AH12" i="2"/>
  <c r="BP12" i="2"/>
  <c r="AN12" i="2"/>
  <c r="AR12" i="2"/>
  <c r="AX12" i="2"/>
  <c r="BL12" i="2"/>
  <c r="BL11" i="2"/>
  <c r="BP11" i="2"/>
  <c r="AR11" i="2"/>
  <c r="AZ11" i="2"/>
  <c r="BF11" i="2"/>
  <c r="AX11" i="2"/>
  <c r="BD11" i="2"/>
  <c r="AH11" i="2"/>
  <c r="BH11" i="2"/>
  <c r="AP11" i="2"/>
  <c r="BN11" i="2"/>
  <c r="AP4" i="2"/>
  <c r="BD4" i="2"/>
  <c r="AH4" i="2"/>
  <c r="AZ4" i="2"/>
  <c r="AN4" i="2"/>
  <c r="AX4" i="2"/>
  <c r="AR4" i="2"/>
  <c r="AV4" i="2"/>
  <c r="BF4" i="2"/>
  <c r="BH4" i="2"/>
  <c r="CJ180" i="2"/>
  <c r="AV180" i="2"/>
  <c r="CN240" i="2"/>
  <c r="AZ240" i="2"/>
  <c r="AX236" i="2"/>
  <c r="CL236" i="2"/>
  <c r="CL240" i="2"/>
  <c r="AX240" i="2"/>
  <c r="AB344" i="2"/>
  <c r="BP344" i="2" s="1"/>
  <c r="BN344" i="2"/>
  <c r="AB347" i="2"/>
  <c r="BP347" i="2" s="1"/>
  <c r="BN347" i="2"/>
  <c r="CL355" i="2"/>
  <c r="AB355" i="2"/>
  <c r="CN355" i="2" s="1"/>
  <c r="AX355" i="2"/>
  <c r="AB91" i="2"/>
  <c r="AJ91" i="2" s="1"/>
  <c r="AH91" i="2"/>
  <c r="AH92" i="2"/>
  <c r="AB92" i="2"/>
  <c r="AJ92" i="2" s="1"/>
  <c r="AB100" i="2"/>
  <c r="AA123" i="2"/>
  <c r="BV128" i="2"/>
  <c r="AB128" i="2"/>
  <c r="BX128" i="2" s="1"/>
  <c r="X136" i="2"/>
  <c r="AB136" i="2"/>
  <c r="BV151" i="2"/>
  <c r="AX151" i="2"/>
  <c r="X173" i="2"/>
  <c r="AB173" i="2"/>
  <c r="AV288" i="2"/>
  <c r="X147" i="2"/>
  <c r="AN336" i="2"/>
  <c r="AZ336" i="2"/>
  <c r="AP336" i="2"/>
  <c r="AJ336" i="2"/>
  <c r="AX336" i="2"/>
  <c r="AH336" i="2"/>
  <c r="AF336" i="2"/>
  <c r="BF336" i="2"/>
  <c r="BN336" i="2"/>
  <c r="BH336" i="2"/>
  <c r="BD336" i="2"/>
  <c r="BX80" i="2"/>
  <c r="AZ80" i="2"/>
  <c r="BV321" i="2"/>
  <c r="AX321" i="2"/>
  <c r="AB321" i="2"/>
  <c r="BX321" i="2" s="1"/>
  <c r="CL138" i="2"/>
  <c r="AB138" i="2"/>
  <c r="X140" i="2"/>
  <c r="BT140" i="2" s="1"/>
  <c r="AB140" i="2"/>
  <c r="BX140" i="2" s="1"/>
  <c r="CL183" i="2"/>
  <c r="AB183" i="2"/>
  <c r="CL197" i="2"/>
  <c r="AX197" i="2"/>
  <c r="AB217" i="2"/>
  <c r="BP217" i="2" s="1"/>
  <c r="X217" i="2"/>
  <c r="BL217" i="2" s="1"/>
  <c r="AB219" i="2"/>
  <c r="BP219" i="2" s="1"/>
  <c r="X219" i="2"/>
  <c r="AB221" i="2"/>
  <c r="AJ221" i="2" s="1"/>
  <c r="X221" i="2"/>
  <c r="AF221" i="2" s="1"/>
  <c r="X225" i="2"/>
  <c r="AB225" i="2"/>
  <c r="CN235" i="2"/>
  <c r="AZ235" i="2"/>
  <c r="AB295" i="2"/>
  <c r="X295" i="2"/>
  <c r="CB295" i="2" s="1"/>
  <c r="CD314" i="2"/>
  <c r="AB314" i="2"/>
  <c r="CF314" i="2" s="1"/>
  <c r="AX314" i="2"/>
  <c r="CD338" i="2"/>
  <c r="AB338" i="2"/>
  <c r="AX338" i="2"/>
  <c r="AB350" i="2"/>
  <c r="BX350" i="2" s="1"/>
  <c r="BV350" i="2"/>
  <c r="X360" i="2"/>
  <c r="AN360" i="2" s="1"/>
  <c r="AB360" i="2"/>
  <c r="AR360" i="2" s="1"/>
  <c r="BL214" i="2"/>
  <c r="BD214" i="2"/>
  <c r="AF214" i="2"/>
  <c r="BF214" i="2"/>
  <c r="BN214" i="2"/>
  <c r="AR214" i="2"/>
  <c r="AH214" i="2"/>
  <c r="AN214" i="2"/>
  <c r="AZ214" i="2"/>
  <c r="AX214" i="2"/>
  <c r="BP214" i="2"/>
  <c r="BH214" i="2"/>
  <c r="AV214" i="2"/>
  <c r="BL213" i="2"/>
  <c r="BP213" i="2"/>
  <c r="AF213" i="2"/>
  <c r="AH213" i="2"/>
  <c r="AN213" i="2"/>
  <c r="BF213" i="2"/>
  <c r="BH213" i="2"/>
  <c r="AP213" i="2"/>
  <c r="AJ213" i="2"/>
  <c r="AR213" i="2"/>
  <c r="BD213" i="2"/>
  <c r="AX149" i="2"/>
  <c r="AF149" i="2"/>
  <c r="BN149" i="2"/>
  <c r="BL149" i="2"/>
  <c r="AN149" i="2"/>
  <c r="AH149" i="2"/>
  <c r="AP149" i="2"/>
  <c r="BH149" i="2"/>
  <c r="BF149" i="2"/>
  <c r="BP149" i="2"/>
  <c r="AJ149" i="2"/>
  <c r="AR149" i="2"/>
  <c r="BP144" i="2"/>
  <c r="AR144" i="2"/>
  <c r="AF144" i="2"/>
  <c r="AN144" i="2"/>
  <c r="BL144" i="2"/>
  <c r="AP144" i="2"/>
  <c r="BH144" i="2"/>
  <c r="AX144" i="2"/>
  <c r="BD144" i="2"/>
  <c r="AJ144" i="2"/>
  <c r="BN144" i="2"/>
  <c r="BF144" i="2"/>
  <c r="AR367" i="2"/>
  <c r="AZ367" i="2"/>
  <c r="AV367" i="2"/>
  <c r="AP367" i="2"/>
  <c r="AJ367" i="2"/>
  <c r="BD367" i="2"/>
  <c r="AN367" i="2"/>
  <c r="BH367" i="2"/>
  <c r="BN367" i="2"/>
  <c r="AZ265" i="2"/>
  <c r="BX265" i="2"/>
  <c r="AX180" i="2"/>
  <c r="BD301" i="2"/>
  <c r="BF414" i="2"/>
  <c r="AV414" i="2"/>
  <c r="AZ416" i="2"/>
  <c r="BP413" i="2"/>
  <c r="AJ29" i="2"/>
  <c r="AV336" i="2"/>
  <c r="AR301" i="2"/>
  <c r="BD149" i="2"/>
  <c r="AX213" i="2"/>
  <c r="X235" i="2"/>
  <c r="AX402" i="2"/>
  <c r="AJ402" i="2"/>
  <c r="AP402" i="2"/>
  <c r="AX401" i="2"/>
  <c r="BN401" i="2"/>
  <c r="AF401" i="2"/>
  <c r="AP397" i="2"/>
  <c r="AN397" i="2"/>
  <c r="AJ397" i="2"/>
  <c r="AZ397" i="2"/>
  <c r="BN397" i="2"/>
  <c r="BF397" i="2"/>
  <c r="AX397" i="2"/>
  <c r="AZ390" i="2"/>
  <c r="AX390" i="2"/>
  <c r="BF390" i="2"/>
  <c r="BN390" i="2"/>
  <c r="BN358" i="2"/>
  <c r="AZ358" i="2"/>
  <c r="AX358" i="2"/>
  <c r="AP358" i="2"/>
  <c r="AX357" i="2"/>
  <c r="AJ357" i="2"/>
  <c r="AH357" i="2"/>
  <c r="AF353" i="2"/>
  <c r="BD353" i="2"/>
  <c r="AN353" i="2"/>
  <c r="AP353" i="2"/>
  <c r="AH353" i="2"/>
  <c r="AX353" i="2"/>
  <c r="AZ353" i="2"/>
  <c r="BH252" i="2"/>
  <c r="AX252" i="2"/>
  <c r="BD252" i="2"/>
  <c r="AF252" i="2"/>
  <c r="BL252" i="2"/>
  <c r="AP252" i="2"/>
  <c r="AN252" i="2"/>
  <c r="BN186" i="2"/>
  <c r="BF186" i="2"/>
  <c r="AP186" i="2"/>
  <c r="AX186" i="2"/>
  <c r="BP186" i="2"/>
  <c r="AH186" i="2"/>
  <c r="AF186" i="2"/>
  <c r="BP51" i="2"/>
  <c r="AX51" i="2"/>
  <c r="BD51" i="2"/>
  <c r="AN51" i="2"/>
  <c r="BH47" i="2"/>
  <c r="AZ47" i="2"/>
  <c r="AV47" i="2"/>
  <c r="AP47" i="2"/>
  <c r="AZ46" i="2"/>
  <c r="AJ46" i="2"/>
  <c r="BH46" i="2"/>
  <c r="AP46" i="2"/>
  <c r="AJ45" i="2"/>
  <c r="AZ45" i="2"/>
  <c r="BH45" i="2"/>
  <c r="AR45" i="2"/>
  <c r="BN41" i="2"/>
  <c r="AF41" i="2"/>
  <c r="BH41" i="2"/>
  <c r="CF297" i="2"/>
  <c r="AZ297" i="2"/>
  <c r="AV293" i="2"/>
  <c r="BT307" i="2"/>
  <c r="AV307" i="2"/>
  <c r="CD199" i="2"/>
  <c r="AX199" i="2"/>
  <c r="BT203" i="2"/>
  <c r="AV203" i="2"/>
  <c r="BV243" i="2"/>
  <c r="AX243" i="2"/>
  <c r="AB243" i="2"/>
  <c r="BX243" i="2" s="1"/>
  <c r="AB247" i="2"/>
  <c r="CF247" i="2" s="1"/>
  <c r="CD247" i="2"/>
  <c r="CF253" i="2"/>
  <c r="AZ253" i="2"/>
  <c r="BV279" i="2"/>
  <c r="AB279" i="2"/>
  <c r="AX279" i="2"/>
  <c r="X281" i="2"/>
  <c r="AB281" i="2"/>
  <c r="CF284" i="2"/>
  <c r="CL210" i="2"/>
  <c r="AX210" i="2"/>
  <c r="AV384" i="2"/>
  <c r="BD383" i="2"/>
  <c r="AP383" i="2"/>
  <c r="AZ383" i="2"/>
  <c r="BH382" i="2"/>
  <c r="AJ382" i="2"/>
  <c r="AP382" i="2"/>
  <c r="AH325" i="2"/>
  <c r="BN325" i="2"/>
  <c r="BF325" i="2"/>
  <c r="AR325" i="2"/>
  <c r="AJ325" i="2"/>
  <c r="AP325" i="2"/>
  <c r="BL314" i="2"/>
  <c r="AH314" i="2"/>
  <c r="BD314" i="2"/>
  <c r="AZ314" i="2"/>
  <c r="AF314" i="2"/>
  <c r="AR314" i="2"/>
  <c r="BP314" i="2"/>
  <c r="BF313" i="2"/>
  <c r="BP313" i="2"/>
  <c r="AN313" i="2"/>
  <c r="AR313" i="2"/>
  <c r="AP312" i="2"/>
  <c r="AH312" i="2"/>
  <c r="AN312" i="2"/>
  <c r="AR312" i="2"/>
  <c r="AZ312" i="2"/>
  <c r="BF312" i="2"/>
  <c r="BN312" i="2"/>
  <c r="AF311" i="2"/>
  <c r="BL311" i="2"/>
  <c r="AX311" i="2"/>
  <c r="AP311" i="2"/>
  <c r="AH311" i="2"/>
  <c r="AN311" i="2"/>
  <c r="BD300" i="2"/>
  <c r="AR300" i="2"/>
  <c r="AH300" i="2"/>
  <c r="BN300" i="2"/>
  <c r="BH300" i="2"/>
  <c r="AP300" i="2"/>
  <c r="AX239" i="2"/>
  <c r="AH239" i="2"/>
  <c r="AJ239" i="2"/>
  <c r="AJ237" i="2"/>
  <c r="BL237" i="2"/>
  <c r="AR237" i="2"/>
  <c r="BD237" i="2"/>
  <c r="AR225" i="2"/>
  <c r="AJ225" i="2"/>
  <c r="AF225" i="2"/>
  <c r="AX225" i="2"/>
  <c r="BF212" i="2"/>
  <c r="AF212" i="2"/>
  <c r="BN212" i="2"/>
  <c r="AV212" i="2"/>
  <c r="BP212" i="2"/>
  <c r="AP212" i="2"/>
  <c r="AR212" i="2"/>
  <c r="AX212" i="2"/>
  <c r="BH173" i="2"/>
  <c r="AX173" i="2"/>
  <c r="AF173" i="2"/>
  <c r="BF173" i="2"/>
  <c r="AN173" i="2"/>
  <c r="BL173" i="2"/>
  <c r="BD173" i="2"/>
  <c r="AZ257" i="2"/>
  <c r="CF322" i="2"/>
  <c r="AZ322" i="2"/>
  <c r="BT323" i="2"/>
  <c r="AV323" i="2"/>
  <c r="BV246" i="2"/>
  <c r="AX246" i="2"/>
  <c r="X255" i="2"/>
  <c r="AB255" i="2"/>
  <c r="CF259" i="2"/>
  <c r="AZ259" i="2"/>
  <c r="CD261" i="2"/>
  <c r="AB261" i="2"/>
  <c r="AX261" i="2"/>
  <c r="AF45" i="2"/>
  <c r="AV45" i="2"/>
  <c r="BN45" i="2"/>
  <c r="AF46" i="2"/>
  <c r="BD46" i="2"/>
  <c r="AN47" i="2"/>
  <c r="BF47" i="2"/>
  <c r="BL47" i="2"/>
  <c r="BL400" i="2"/>
  <c r="BH402" i="2"/>
  <c r="AF402" i="2"/>
  <c r="BN402" i="2"/>
  <c r="AH352" i="2"/>
  <c r="BP389" i="2"/>
  <c r="AJ390" i="2"/>
  <c r="BH390" i="2"/>
  <c r="AP357" i="2"/>
  <c r="AV357" i="2"/>
  <c r="AR358" i="2"/>
  <c r="BF358" i="2"/>
  <c r="BL358" i="2"/>
  <c r="AH364" i="2"/>
  <c r="BF392" i="2"/>
  <c r="AP393" i="2"/>
  <c r="AF393" i="2"/>
  <c r="BN200" i="2"/>
  <c r="BP200" i="2"/>
  <c r="AV401" i="2"/>
  <c r="BF41" i="2"/>
  <c r="AJ41" i="2"/>
  <c r="BL41" i="2"/>
  <c r="AZ51" i="2"/>
  <c r="BN51" i="2"/>
  <c r="BF51" i="2"/>
  <c r="AJ183" i="2"/>
  <c r="BP183" i="2"/>
  <c r="AV397" i="2"/>
  <c r="AF397" i="2"/>
  <c r="AX247" i="2"/>
  <c r="BN250" i="2"/>
  <c r="BF252" i="2"/>
  <c r="AR252" i="2"/>
  <c r="BH260" i="2"/>
  <c r="BN353" i="2"/>
  <c r="BH353" i="2"/>
  <c r="AN186" i="2"/>
  <c r="AJ128" i="2"/>
  <c r="AF74" i="2"/>
  <c r="AH70" i="2"/>
  <c r="BH349" i="2"/>
  <c r="BF267" i="2"/>
  <c r="BP268" i="2"/>
  <c r="X378" i="2"/>
  <c r="BL378" i="2" s="1"/>
  <c r="X362" i="2"/>
  <c r="AN362" i="2" s="1"/>
  <c r="X252" i="2"/>
  <c r="BV254" i="2"/>
  <c r="CD282" i="2"/>
  <c r="X283" i="2"/>
  <c r="AJ400" i="2"/>
  <c r="AH400" i="2"/>
  <c r="AN400" i="2"/>
  <c r="BH400" i="2"/>
  <c r="AX393" i="2"/>
  <c r="AJ393" i="2"/>
  <c r="AH393" i="2"/>
  <c r="AF392" i="2"/>
  <c r="AJ392" i="2"/>
  <c r="BN392" i="2"/>
  <c r="AJ389" i="2"/>
  <c r="AX389" i="2"/>
  <c r="BH389" i="2"/>
  <c r="AP364" i="2"/>
  <c r="AZ364" i="2"/>
  <c r="AV364" i="2"/>
  <c r="BN351" i="2"/>
  <c r="BF351" i="2"/>
  <c r="AX351" i="2"/>
  <c r="AH351" i="2"/>
  <c r="BP351" i="2"/>
  <c r="AR351" i="2"/>
  <c r="BL351" i="2"/>
  <c r="AJ350" i="2"/>
  <c r="AR350" i="2"/>
  <c r="BH350" i="2"/>
  <c r="AZ350" i="2"/>
  <c r="AV350" i="2"/>
  <c r="AN350" i="2"/>
  <c r="AX350" i="2"/>
  <c r="BP350" i="2"/>
  <c r="BN349" i="2"/>
  <c r="AF349" i="2"/>
  <c r="AR349" i="2"/>
  <c r="BF349" i="2"/>
  <c r="AJ349" i="2"/>
  <c r="AP349" i="2"/>
  <c r="BF292" i="2"/>
  <c r="AR292" i="2"/>
  <c r="AJ292" i="2"/>
  <c r="BP292" i="2"/>
  <c r="BH292" i="2"/>
  <c r="BD292" i="2"/>
  <c r="BL292" i="2"/>
  <c r="AZ278" i="2"/>
  <c r="AP278" i="2"/>
  <c r="AV278" i="2"/>
  <c r="AN278" i="2"/>
  <c r="AR278" i="2"/>
  <c r="BD277" i="2"/>
  <c r="AF277" i="2"/>
  <c r="AJ277" i="2"/>
  <c r="AZ277" i="2"/>
  <c r="AX277" i="2"/>
  <c r="AP270" i="2"/>
  <c r="BF270" i="2"/>
  <c r="BD270" i="2"/>
  <c r="AH270" i="2"/>
  <c r="BP270" i="2"/>
  <c r="BP269" i="2"/>
  <c r="AF269" i="2"/>
  <c r="AJ269" i="2"/>
  <c r="BH269" i="2"/>
  <c r="AX269" i="2"/>
  <c r="BH268" i="2"/>
  <c r="AX268" i="2"/>
  <c r="BN268" i="2"/>
  <c r="AP268" i="2"/>
  <c r="BL268" i="2"/>
  <c r="AF268" i="2"/>
  <c r="BD268" i="2"/>
  <c r="AP267" i="2"/>
  <c r="AH267" i="2"/>
  <c r="AN267" i="2"/>
  <c r="AZ267" i="2"/>
  <c r="BH267" i="2"/>
  <c r="AR267" i="2"/>
  <c r="BP267" i="2"/>
  <c r="AV267" i="2"/>
  <c r="AF260" i="2"/>
  <c r="AH260" i="2"/>
  <c r="BL260" i="2"/>
  <c r="AP260" i="2"/>
  <c r="AV260" i="2"/>
  <c r="AR260" i="2"/>
  <c r="AZ260" i="2"/>
  <c r="BN251" i="2"/>
  <c r="AN251" i="2"/>
  <c r="BL247" i="2"/>
  <c r="BD247" i="2"/>
  <c r="AN247" i="2"/>
  <c r="AZ247" i="2"/>
  <c r="BH247" i="2"/>
  <c r="BP247" i="2"/>
  <c r="BN247" i="2"/>
  <c r="BH200" i="2"/>
  <c r="AR200" i="2"/>
  <c r="BD200" i="2"/>
  <c r="AX200" i="2"/>
  <c r="AP185" i="2"/>
  <c r="AZ185" i="2"/>
  <c r="BH183" i="2"/>
  <c r="AR183" i="2"/>
  <c r="BD183" i="2"/>
  <c r="AV183" i="2"/>
  <c r="BL145" i="2"/>
  <c r="BP145" i="2"/>
  <c r="AR145" i="2"/>
  <c r="AP145" i="2"/>
  <c r="BF145" i="2"/>
  <c r="BN145" i="2"/>
  <c r="AH139" i="2"/>
  <c r="AN139" i="2"/>
  <c r="AF139" i="2"/>
  <c r="BP138" i="2"/>
  <c r="AR138" i="2"/>
  <c r="BL138" i="2"/>
  <c r="AX138" i="2"/>
  <c r="AZ131" i="2"/>
  <c r="AX131" i="2"/>
  <c r="BH129" i="2"/>
  <c r="AZ129" i="2"/>
  <c r="AA433" i="2"/>
  <c r="AH3" i="2"/>
  <c r="AH60" i="2"/>
  <c r="BD60" i="2"/>
  <c r="AV60" i="2"/>
  <c r="AR60" i="2"/>
  <c r="BD17" i="2"/>
  <c r="AV17" i="2"/>
  <c r="BL17" i="2"/>
  <c r="AJ17" i="2"/>
  <c r="BL58" i="2"/>
  <c r="BD58" i="2"/>
  <c r="AH58" i="2"/>
  <c r="BF58" i="2"/>
  <c r="BF70" i="2"/>
  <c r="BD70" i="2"/>
  <c r="AF70" i="2"/>
  <c r="AX70" i="2"/>
  <c r="BN70" i="2"/>
  <c r="AV70" i="2"/>
  <c r="BP70" i="2"/>
  <c r="AP70" i="2"/>
  <c r="AJ74" i="2"/>
  <c r="AR74" i="2"/>
  <c r="AN74" i="2"/>
  <c r="AZ74" i="2"/>
  <c r="BH74" i="2"/>
  <c r="BD74" i="2"/>
  <c r="AV74" i="2"/>
  <c r="AX74" i="2"/>
  <c r="AH81" i="2"/>
  <c r="BN81" i="2"/>
  <c r="BH81" i="2"/>
  <c r="AF81" i="2"/>
  <c r="AX81" i="2"/>
  <c r="AR81" i="2"/>
  <c r="BF81" i="2"/>
  <c r="BN85" i="2"/>
  <c r="BL85" i="2"/>
  <c r="BP85" i="2"/>
  <c r="AH85" i="2"/>
  <c r="AF85" i="2"/>
  <c r="AN85" i="2"/>
  <c r="BD421" i="2"/>
  <c r="AZ421" i="2"/>
  <c r="AN421" i="2"/>
  <c r="AX421" i="2"/>
  <c r="AZ425" i="2"/>
  <c r="AX425" i="2"/>
  <c r="AH425" i="2"/>
  <c r="BD427" i="2"/>
  <c r="AX427" i="2"/>
  <c r="AF427" i="2"/>
  <c r="BT182" i="2"/>
  <c r="AV182" i="2"/>
  <c r="CF159" i="2"/>
  <c r="AZ159" i="2"/>
  <c r="BT246" i="2"/>
  <c r="AV246" i="2"/>
  <c r="AH22" i="2"/>
  <c r="AB22" i="2"/>
  <c r="AJ22" i="2" s="1"/>
  <c r="AB24" i="2"/>
  <c r="AJ24" i="2" s="1"/>
  <c r="AH24" i="2"/>
  <c r="BT83" i="2"/>
  <c r="AV83" i="2"/>
  <c r="CL142" i="2"/>
  <c r="AX142" i="2"/>
  <c r="CJ153" i="2"/>
  <c r="AV153" i="2"/>
  <c r="X178" i="2"/>
  <c r="AB178" i="2"/>
  <c r="CL239" i="2"/>
  <c r="AB239" i="2"/>
  <c r="CN239" i="2" s="1"/>
  <c r="X357" i="2"/>
  <c r="BL357" i="2" s="1"/>
  <c r="AB357" i="2"/>
  <c r="BP357" i="2" s="1"/>
  <c r="AB367" i="2"/>
  <c r="X367" i="2"/>
  <c r="BL367" i="2" s="1"/>
  <c r="X370" i="2"/>
  <c r="BL370" i="2" s="1"/>
  <c r="AB370" i="2"/>
  <c r="BP370" i="2" s="1"/>
  <c r="AB373" i="2"/>
  <c r="BP373" i="2" s="1"/>
  <c r="X373" i="2"/>
  <c r="X375" i="2"/>
  <c r="BL375" i="2" s="1"/>
  <c r="AB375" i="2"/>
  <c r="BP375" i="2" s="1"/>
  <c r="X376" i="2"/>
  <c r="AB376" i="2"/>
  <c r="AB380" i="2"/>
  <c r="BP380" i="2" s="1"/>
  <c r="X380" i="2"/>
  <c r="BL380" i="2" s="1"/>
  <c r="AB384" i="2"/>
  <c r="BP384" i="2" s="1"/>
  <c r="X384" i="2"/>
  <c r="AB387" i="2"/>
  <c r="BP387" i="2" s="1"/>
  <c r="X387" i="2"/>
  <c r="BL387" i="2" s="1"/>
  <c r="X388" i="2"/>
  <c r="BL388" i="2" s="1"/>
  <c r="AB388" i="2"/>
  <c r="BP388" i="2" s="1"/>
  <c r="X390" i="2"/>
  <c r="BL390" i="2" s="1"/>
  <c r="AB390" i="2"/>
  <c r="BP390" i="2" s="1"/>
  <c r="AB393" i="2"/>
  <c r="BP393" i="2" s="1"/>
  <c r="X393" i="2"/>
  <c r="BL393" i="2" s="1"/>
  <c r="AB73" i="2"/>
  <c r="X73" i="2"/>
  <c r="CD150" i="2"/>
  <c r="AB150" i="2"/>
  <c r="AX150" i="2"/>
  <c r="BT321" i="2"/>
  <c r="AB272" i="2"/>
  <c r="X237" i="2"/>
  <c r="X242" i="2"/>
  <c r="X318" i="2"/>
  <c r="BL318" i="2" s="1"/>
  <c r="AB336" i="2"/>
  <c r="BP336" i="2" s="1"/>
  <c r="X341" i="2"/>
  <c r="AN341" i="2" s="1"/>
  <c r="X359" i="2"/>
  <c r="AN359" i="2" s="1"/>
  <c r="X361" i="2"/>
  <c r="AN361" i="2" s="1"/>
  <c r="X366" i="2"/>
  <c r="X379" i="2"/>
  <c r="BL379" i="2" s="1"/>
  <c r="X381" i="2"/>
  <c r="BL381" i="2" s="1"/>
  <c r="X394" i="2"/>
  <c r="BL394" i="2" s="1"/>
  <c r="X145" i="2"/>
  <c r="CB145" i="2" s="1"/>
  <c r="X152" i="2"/>
  <c r="AB323" i="2"/>
  <c r="AX211" i="2"/>
  <c r="AB43" i="2"/>
  <c r="AR43" i="2" s="1"/>
  <c r="X43" i="2"/>
  <c r="AN43" i="2" s="1"/>
  <c r="AB49" i="2"/>
  <c r="AR49" i="2" s="1"/>
  <c r="X49" i="2"/>
  <c r="AN49" i="2" s="1"/>
  <c r="AB57" i="2"/>
  <c r="X57" i="2"/>
  <c r="AF57" i="2" s="1"/>
  <c r="AB81" i="2"/>
  <c r="CF81" i="2" s="1"/>
  <c r="X81" i="2"/>
  <c r="CD299" i="2"/>
  <c r="AB299" i="2"/>
  <c r="BV309" i="2"/>
  <c r="AB309" i="2"/>
  <c r="BX309" i="2" s="1"/>
  <c r="X325" i="2"/>
  <c r="BT325" i="2" s="1"/>
  <c r="AB325" i="2"/>
  <c r="BX325" i="2" s="1"/>
  <c r="B3" i="5"/>
  <c r="B3" i="3"/>
  <c r="BP241" i="2"/>
  <c r="BH241" i="2"/>
  <c r="AN241" i="2"/>
  <c r="BD241" i="2"/>
  <c r="AH241" i="2"/>
  <c r="BP211" i="2"/>
  <c r="BN211" i="2"/>
  <c r="AR211" i="2"/>
  <c r="BH211" i="2"/>
  <c r="AN211" i="2"/>
  <c r="X317" i="2"/>
  <c r="BL317" i="2" s="1"/>
  <c r="X46" i="2"/>
  <c r="AN46" i="2" s="1"/>
  <c r="X52" i="2"/>
  <c r="AN52" i="2" s="1"/>
  <c r="X55" i="2"/>
  <c r="AN55" i="2" s="1"/>
  <c r="X58" i="2"/>
  <c r="AF58" i="2" s="1"/>
  <c r="X76" i="2"/>
  <c r="BL76" i="2" s="1"/>
  <c r="BP164" i="2"/>
  <c r="AB427" i="2"/>
  <c r="BP427" i="2" s="1"/>
  <c r="X189" i="2"/>
  <c r="X196" i="2"/>
  <c r="X264" i="2"/>
  <c r="BL264" i="2" s="1"/>
  <c r="X265" i="2"/>
  <c r="AB311" i="2"/>
  <c r="BX311" i="2" s="1"/>
  <c r="AB324" i="2"/>
  <c r="CF324" i="2" s="1"/>
  <c r="CL184" i="2"/>
  <c r="AB184" i="2"/>
  <c r="CN184" i="2" s="1"/>
  <c r="CL200" i="2"/>
  <c r="AB200" i="2"/>
  <c r="X231" i="2"/>
  <c r="CB231" i="2" s="1"/>
  <c r="AB231" i="2"/>
  <c r="X268" i="2"/>
  <c r="AB268" i="2"/>
  <c r="AB280" i="2"/>
  <c r="CD280" i="2"/>
  <c r="BV298" i="2"/>
  <c r="AB298" i="2"/>
  <c r="AB313" i="2"/>
  <c r="BX313" i="2" s="1"/>
  <c r="X313" i="2"/>
  <c r="BT313" i="2" s="1"/>
  <c r="AX374" i="2"/>
  <c r="AF374" i="2"/>
  <c r="AJ375" i="2"/>
  <c r="AR375" i="2"/>
  <c r="BL376" i="2"/>
  <c r="BN337" i="2"/>
  <c r="BP337" i="2"/>
  <c r="DR408" i="2"/>
  <c r="AB76" i="2"/>
  <c r="BP76" i="2" s="1"/>
  <c r="AB55" i="2"/>
  <c r="AR55" i="2" s="1"/>
  <c r="AB52" i="2"/>
  <c r="AR52" i="2" s="1"/>
  <c r="AB142" i="2"/>
  <c r="X191" i="2"/>
  <c r="X205" i="2"/>
  <c r="X220" i="2"/>
  <c r="X229" i="2"/>
  <c r="AV229" i="2" s="1"/>
  <c r="AB246" i="2"/>
  <c r="X300" i="2"/>
  <c r="X306" i="2"/>
  <c r="X337" i="2"/>
  <c r="X348" i="2"/>
  <c r="BN241" i="2"/>
  <c r="AX305" i="2"/>
  <c r="BD222" i="2"/>
  <c r="AP222" i="2"/>
  <c r="AZ381" i="2"/>
  <c r="BF381" i="2"/>
  <c r="X154" i="2"/>
  <c r="X192" i="2"/>
  <c r="CJ192" i="2" s="1"/>
  <c r="X207" i="2"/>
  <c r="X233" i="2"/>
  <c r="X238" i="2"/>
  <c r="CJ238" i="2" s="1"/>
  <c r="AB242" i="2"/>
  <c r="AB329" i="2"/>
  <c r="AJ329" i="2" s="1"/>
  <c r="AB333" i="2"/>
  <c r="AR333" i="2" s="1"/>
  <c r="X335" i="2"/>
  <c r="AN335" i="2" s="1"/>
  <c r="X336" i="2"/>
  <c r="BL336" i="2" s="1"/>
  <c r="X398" i="2"/>
  <c r="X400" i="2"/>
  <c r="BD400" i="2" s="1"/>
  <c r="X401" i="2"/>
  <c r="BD401" i="2" s="1"/>
  <c r="X402" i="2"/>
  <c r="BD402" i="2" s="1"/>
  <c r="X403" i="2"/>
  <c r="BD403" i="2" s="1"/>
  <c r="X404" i="2"/>
  <c r="BD404" i="2" s="1"/>
  <c r="X405" i="2"/>
  <c r="BD405" i="2" s="1"/>
  <c r="X406" i="2"/>
  <c r="BD406" i="2" s="1"/>
  <c r="X408" i="2"/>
  <c r="AN408" i="2" s="1"/>
  <c r="X411" i="2"/>
  <c r="BD411" i="2" s="1"/>
  <c r="X412" i="2"/>
  <c r="AF412" i="2" s="1"/>
  <c r="X413" i="2"/>
  <c r="BD413" i="2" s="1"/>
  <c r="X414" i="2"/>
  <c r="BD414" i="2" s="1"/>
  <c r="X415" i="2"/>
  <c r="X416" i="2"/>
  <c r="BD416" i="2" s="1"/>
  <c r="X417" i="2"/>
  <c r="AF417" i="2" s="1"/>
  <c r="X418" i="2"/>
  <c r="AF418" i="2" s="1"/>
  <c r="X419" i="2"/>
  <c r="BD419" i="2" s="1"/>
  <c r="AB132" i="2"/>
  <c r="AJ132" i="2" s="1"/>
  <c r="X149" i="2"/>
  <c r="AV149" i="2" s="1"/>
  <c r="X158" i="2"/>
  <c r="X190" i="2"/>
  <c r="X198" i="2"/>
  <c r="BT198" i="2" s="1"/>
  <c r="X213" i="2"/>
  <c r="CB213" i="2" s="1"/>
  <c r="X253" i="2"/>
  <c r="AB258" i="2"/>
  <c r="X259" i="2"/>
  <c r="CB259" i="2" s="1"/>
  <c r="AB263" i="2"/>
  <c r="BP263" i="2" s="1"/>
  <c r="X271" i="2"/>
  <c r="X284" i="2"/>
  <c r="X290" i="2"/>
  <c r="BL290" i="2" s="1"/>
  <c r="X291" i="2"/>
  <c r="BL291" i="2" s="1"/>
  <c r="X292" i="2"/>
  <c r="BT292" i="2" s="1"/>
  <c r="X301" i="2"/>
  <c r="CB301" i="2" s="1"/>
  <c r="X303" i="2"/>
  <c r="BL303" i="2" s="1"/>
  <c r="X349" i="2"/>
  <c r="CB349" i="2" s="1"/>
  <c r="BN317" i="2"/>
  <c r="AB328" i="2"/>
  <c r="AJ328" i="2" s="1"/>
  <c r="X324" i="2"/>
  <c r="X328" i="2"/>
  <c r="AF328" i="2" s="1"/>
  <c r="X4" i="2"/>
  <c r="AF4" i="2" s="1"/>
  <c r="X8" i="2"/>
  <c r="AF8" i="2" s="1"/>
  <c r="AB9" i="2"/>
  <c r="AJ9" i="2" s="1"/>
  <c r="X11" i="2"/>
  <c r="AF11" i="2" s="1"/>
  <c r="X12" i="2"/>
  <c r="AF12" i="2" s="1"/>
  <c r="AB13" i="2"/>
  <c r="AJ13" i="2" s="1"/>
  <c r="X14" i="2"/>
  <c r="AF14" i="2" s="1"/>
  <c r="X15" i="2"/>
  <c r="AF15" i="2" s="1"/>
  <c r="AB16" i="2"/>
  <c r="AJ16" i="2" s="1"/>
  <c r="X18" i="2"/>
  <c r="AF18" i="2" s="1"/>
  <c r="X21" i="2"/>
  <c r="AF21" i="2" s="1"/>
  <c r="X24" i="2"/>
  <c r="AF24" i="2" s="1"/>
  <c r="X25" i="2"/>
  <c r="AF25" i="2" s="1"/>
  <c r="AB26" i="2"/>
  <c r="AJ26" i="2" s="1"/>
  <c r="AB27" i="2"/>
  <c r="AJ27" i="2" s="1"/>
  <c r="X28" i="2"/>
  <c r="AF28" i="2" s="1"/>
  <c r="X29" i="2"/>
  <c r="AF29" i="2" s="1"/>
  <c r="X30" i="2"/>
  <c r="AF30" i="2" s="1"/>
  <c r="AB32" i="2"/>
  <c r="BH32" i="2" s="1"/>
  <c r="X34" i="2"/>
  <c r="AF34" i="2" s="1"/>
  <c r="AB36" i="2"/>
  <c r="AJ36" i="2" s="1"/>
  <c r="X88" i="2"/>
  <c r="AF88" i="2" s="1"/>
  <c r="X89" i="2"/>
  <c r="AF89" i="2" s="1"/>
  <c r="AB90" i="2"/>
  <c r="AJ90" i="2" s="1"/>
  <c r="AB93" i="2"/>
  <c r="AJ93" i="2" s="1"/>
  <c r="AB94" i="2"/>
  <c r="AJ94" i="2" s="1"/>
  <c r="X97" i="2"/>
  <c r="AN97" i="2" s="1"/>
  <c r="X98" i="2"/>
  <c r="AN98" i="2" s="1"/>
  <c r="AB99" i="2"/>
  <c r="AJ99" i="2" s="1"/>
  <c r="X101" i="2"/>
  <c r="AN101" i="2" s="1"/>
  <c r="AB103" i="2"/>
  <c r="AR103" i="2" s="1"/>
  <c r="X104" i="2"/>
  <c r="AN104" i="2" s="1"/>
  <c r="AB106" i="2"/>
  <c r="AR106" i="2" s="1"/>
  <c r="X107" i="2"/>
  <c r="AN107" i="2" s="1"/>
  <c r="X109" i="2"/>
  <c r="AN109" i="2" s="1"/>
  <c r="AB110" i="2"/>
  <c r="AR110" i="2" s="1"/>
  <c r="AB111" i="2"/>
  <c r="BP111" i="2" s="1"/>
  <c r="AB112" i="2"/>
  <c r="AR112" i="2" s="1"/>
  <c r="AB114" i="2"/>
  <c r="AR114" i="2" s="1"/>
  <c r="X115" i="2"/>
  <c r="AN115" i="2" s="1"/>
  <c r="X117" i="2"/>
  <c r="AF117" i="2" s="1"/>
  <c r="X118" i="2"/>
  <c r="AF118" i="2" s="1"/>
  <c r="X119" i="2"/>
  <c r="AF119" i="2" s="1"/>
  <c r="X120" i="2"/>
  <c r="AF120" i="2" s="1"/>
  <c r="X121" i="2"/>
  <c r="AF121" i="2" s="1"/>
  <c r="X122" i="2"/>
  <c r="AF122" i="2" s="1"/>
  <c r="X126" i="2"/>
  <c r="BL126" i="2" s="1"/>
  <c r="AB127" i="2"/>
  <c r="BP127" i="2" s="1"/>
  <c r="AB130" i="2"/>
  <c r="AJ130" i="2" s="1"/>
  <c r="X139" i="2"/>
  <c r="AB148" i="2"/>
  <c r="X177" i="2"/>
  <c r="CJ177" i="2" s="1"/>
  <c r="X179" i="2"/>
  <c r="X181" i="2"/>
  <c r="AB428" i="2"/>
  <c r="BP428" i="2" s="1"/>
  <c r="AB151" i="2"/>
  <c r="X172" i="2"/>
  <c r="AB188" i="2"/>
  <c r="AB274" i="2"/>
  <c r="X314" i="2"/>
  <c r="AB337" i="2"/>
  <c r="BX337" i="2" s="1"/>
  <c r="X351" i="2"/>
  <c r="CB351" i="2" s="1"/>
  <c r="X354" i="2"/>
  <c r="AJ366" i="2"/>
  <c r="BF366" i="2"/>
  <c r="BD366" i="2"/>
  <c r="AN366" i="2"/>
  <c r="BP363" i="2"/>
  <c r="AJ363" i="2"/>
  <c r="BL363" i="2"/>
  <c r="AH324" i="2"/>
  <c r="BP324" i="2"/>
  <c r="AN324" i="2"/>
  <c r="BP259" i="2"/>
  <c r="BH259" i="2"/>
  <c r="AJ259" i="2"/>
  <c r="AN259" i="2"/>
  <c r="BD251" i="2"/>
  <c r="AV251" i="2"/>
  <c r="AZ251" i="2"/>
  <c r="BP251" i="2"/>
  <c r="AX250" i="2"/>
  <c r="AP250" i="2"/>
  <c r="AJ250" i="2"/>
  <c r="AF231" i="2"/>
  <c r="BP231" i="2"/>
  <c r="BF231" i="2"/>
  <c r="AP219" i="2"/>
  <c r="BH219" i="2"/>
  <c r="BD219" i="2"/>
  <c r="BD177" i="2"/>
  <c r="AP177" i="2"/>
  <c r="AR177" i="2"/>
  <c r="AV174" i="2"/>
  <c r="AN174" i="2"/>
  <c r="AZ174" i="2"/>
  <c r="BF140" i="2"/>
  <c r="BL140" i="2"/>
  <c r="AH140" i="2"/>
  <c r="BP130" i="2"/>
  <c r="BN130" i="2"/>
  <c r="AH130" i="2"/>
  <c r="BF130" i="2"/>
  <c r="BN128" i="2"/>
  <c r="BH128" i="2"/>
  <c r="AN128" i="2"/>
  <c r="AH128" i="2"/>
  <c r="AP126" i="2"/>
  <c r="AH126" i="2"/>
  <c r="BF126" i="2"/>
  <c r="AR125" i="2"/>
  <c r="AJ125" i="2"/>
  <c r="BH125" i="2"/>
  <c r="BL125" i="2"/>
  <c r="AP110" i="2"/>
  <c r="AF110" i="2"/>
  <c r="BH110" i="2"/>
  <c r="CF351" i="2"/>
  <c r="AZ351" i="2"/>
  <c r="BP416" i="2"/>
  <c r="BL416" i="2"/>
  <c r="BN416" i="2"/>
  <c r="BP404" i="2"/>
  <c r="BN404" i="2"/>
  <c r="AJ404" i="2"/>
  <c r="AV403" i="2"/>
  <c r="AH403" i="2"/>
  <c r="AN403" i="2"/>
  <c r="BF403" i="2"/>
  <c r="AP398" i="2"/>
  <c r="AN398" i="2"/>
  <c r="AH398" i="2"/>
  <c r="BD398" i="2"/>
  <c r="AH360" i="2"/>
  <c r="BF360" i="2"/>
  <c r="AX360" i="2"/>
  <c r="AJ359" i="2"/>
  <c r="AH359" i="2"/>
  <c r="BL359" i="2"/>
  <c r="AR355" i="2"/>
  <c r="AP355" i="2"/>
  <c r="AN355" i="2"/>
  <c r="BL338" i="2"/>
  <c r="BD338" i="2"/>
  <c r="AR338" i="2"/>
  <c r="AH338" i="2"/>
  <c r="BN335" i="2"/>
  <c r="AZ335" i="2"/>
  <c r="BH335" i="2"/>
  <c r="AH326" i="2"/>
  <c r="BN326" i="2"/>
  <c r="BF326" i="2"/>
  <c r="AV326" i="2"/>
  <c r="A5" i="5"/>
  <c r="A5" i="3"/>
  <c r="AB211" i="2"/>
  <c r="CN211" i="2" s="1"/>
  <c r="X211" i="2"/>
  <c r="CJ211" i="2" s="1"/>
  <c r="AX57" i="2"/>
  <c r="AX126" i="2"/>
  <c r="AR140" i="2"/>
  <c r="AN363" i="2"/>
  <c r="AX363" i="2"/>
  <c r="AX130" i="2"/>
  <c r="AN220" i="2"/>
  <c r="AX221" i="2"/>
  <c r="AX333" i="2"/>
  <c r="AF126" i="2"/>
  <c r="AP363" i="2"/>
  <c r="AF363" i="2"/>
  <c r="BP125" i="2"/>
  <c r="AV130" i="2"/>
  <c r="AH219" i="2"/>
  <c r="AR220" i="2"/>
  <c r="AH221" i="2"/>
  <c r="AX366" i="2"/>
  <c r="AR174" i="2"/>
  <c r="BH177" i="2"/>
  <c r="AN239" i="2"/>
  <c r="AF250" i="2"/>
  <c r="AX128" i="2"/>
  <c r="AN100" i="2"/>
  <c r="AZ271" i="2"/>
  <c r="BD384" i="2"/>
  <c r="AZ384" i="2"/>
  <c r="BF384" i="2"/>
  <c r="BH384" i="2"/>
  <c r="AJ376" i="2"/>
  <c r="AX376" i="2"/>
  <c r="AN376" i="2"/>
  <c r="BN376" i="2"/>
  <c r="BH333" i="2"/>
  <c r="BF333" i="2"/>
  <c r="BN333" i="2"/>
  <c r="AP333" i="2"/>
  <c r="BP330" i="2"/>
  <c r="BN330" i="2"/>
  <c r="AZ330" i="2"/>
  <c r="AN330" i="2"/>
  <c r="BF329" i="2"/>
  <c r="AX329" i="2"/>
  <c r="BD329" i="2"/>
  <c r="AP258" i="2"/>
  <c r="AH258" i="2"/>
  <c r="BD258" i="2"/>
  <c r="AV258" i="2"/>
  <c r="BP192" i="2"/>
  <c r="BH192" i="2"/>
  <c r="AJ192" i="2"/>
  <c r="BD192" i="2"/>
  <c r="AR185" i="2"/>
  <c r="AJ185" i="2"/>
  <c r="BN185" i="2"/>
  <c r="AV185" i="2"/>
  <c r="AJ184" i="2"/>
  <c r="BF184" i="2"/>
  <c r="AR184" i="2"/>
  <c r="BH132" i="2"/>
  <c r="BD132" i="2"/>
  <c r="BL132" i="2"/>
  <c r="AH132" i="2"/>
  <c r="BL131" i="2"/>
  <c r="BH131" i="2"/>
  <c r="AP131" i="2"/>
  <c r="AR129" i="2"/>
  <c r="AN129" i="2"/>
  <c r="BF129" i="2"/>
  <c r="AX129" i="2"/>
  <c r="BH127" i="2"/>
  <c r="AP127" i="2"/>
  <c r="AV127" i="2"/>
  <c r="BN127" i="2"/>
  <c r="AZ100" i="2"/>
  <c r="AF100" i="2"/>
  <c r="AP100" i="2"/>
  <c r="AR100" i="2"/>
  <c r="BD57" i="2"/>
  <c r="AV57" i="2"/>
  <c r="AZ57" i="2"/>
  <c r="AJ57" i="2"/>
  <c r="AR415" i="2"/>
  <c r="AP415" i="2"/>
  <c r="AV415" i="2"/>
  <c r="BF415" i="2"/>
  <c r="BH392" i="2"/>
  <c r="AV392" i="2"/>
  <c r="AH392" i="2"/>
  <c r="AV389" i="2"/>
  <c r="AR389" i="2"/>
  <c r="AF389" i="2"/>
  <c r="AP389" i="2"/>
  <c r="AN382" i="2"/>
  <c r="AZ382" i="2"/>
  <c r="AR382" i="2"/>
  <c r="BP382" i="2"/>
  <c r="BD374" i="2"/>
  <c r="AZ374" i="2"/>
  <c r="AJ374" i="2"/>
  <c r="AV374" i="2"/>
  <c r="AV373" i="2"/>
  <c r="AH373" i="2"/>
  <c r="AP373" i="2"/>
  <c r="BL373" i="2"/>
  <c r="BH57" i="2"/>
  <c r="AN126" i="2"/>
  <c r="AJ127" i="2"/>
  <c r="AJ352" i="2"/>
  <c r="AX110" i="2"/>
  <c r="BF110" i="2"/>
  <c r="AN140" i="2"/>
  <c r="BF238" i="2"/>
  <c r="AR238" i="2"/>
  <c r="AP384" i="2"/>
  <c r="AF125" i="2"/>
  <c r="AP125" i="2"/>
  <c r="AH125" i="2"/>
  <c r="BL130" i="2"/>
  <c r="AJ219" i="2"/>
  <c r="AV219" i="2"/>
  <c r="BH220" i="2"/>
  <c r="AV221" i="2"/>
  <c r="BL333" i="2"/>
  <c r="BL340" i="2"/>
  <c r="BH340" i="2"/>
  <c r="AN57" i="2"/>
  <c r="BN126" i="2"/>
  <c r="BH126" i="2"/>
  <c r="AR127" i="2"/>
  <c r="BD127" i="2"/>
  <c r="AX127" i="2"/>
  <c r="BD352" i="2"/>
  <c r="AP352" i="2"/>
  <c r="AX352" i="2"/>
  <c r="AH110" i="2"/>
  <c r="AV110" i="2"/>
  <c r="BN110" i="2"/>
  <c r="AZ140" i="2"/>
  <c r="BN140" i="2"/>
  <c r="BH140" i="2"/>
  <c r="AP238" i="2"/>
  <c r="AH238" i="2"/>
  <c r="AZ363" i="2"/>
  <c r="AF384" i="2"/>
  <c r="AR384" i="2"/>
  <c r="AZ125" i="2"/>
  <c r="BF125" i="2"/>
  <c r="AZ130" i="2"/>
  <c r="BN219" i="2"/>
  <c r="AF219" i="2"/>
  <c r="BN220" i="2"/>
  <c r="BF220" i="2"/>
  <c r="BF221" i="2"/>
  <c r="BL221" i="2"/>
  <c r="AH333" i="2"/>
  <c r="BN340" i="2"/>
  <c r="AF340" i="2"/>
  <c r="AX340" i="2"/>
  <c r="AP366" i="2"/>
  <c r="BH376" i="2"/>
  <c r="BD50" i="2"/>
  <c r="BN50" i="2"/>
  <c r="AX50" i="2"/>
  <c r="AX174" i="2"/>
  <c r="BP174" i="2"/>
  <c r="BF177" i="2"/>
  <c r="AN184" i="2"/>
  <c r="BH184" i="2"/>
  <c r="AV192" i="2"/>
  <c r="BF192" i="2"/>
  <c r="BF239" i="2"/>
  <c r="AP329" i="2"/>
  <c r="BN329" i="2"/>
  <c r="BL330" i="2"/>
  <c r="BD330" i="2"/>
  <c r="BP129" i="2"/>
  <c r="BL129" i="2"/>
  <c r="AP132" i="2"/>
  <c r="BD250" i="2"/>
  <c r="BH250" i="2"/>
  <c r="BH251" i="2"/>
  <c r="AJ251" i="2"/>
  <c r="AN258" i="2"/>
  <c r="BL258" i="2"/>
  <c r="BF258" i="2"/>
  <c r="BF185" i="2"/>
  <c r="BH185" i="2"/>
  <c r="AV128" i="2"/>
  <c r="AP128" i="2"/>
  <c r="AV131" i="2"/>
  <c r="BF131" i="2"/>
  <c r="BD131" i="2"/>
  <c r="BD231" i="2"/>
  <c r="AR231" i="2"/>
  <c r="BN259" i="2"/>
  <c r="AH259" i="2"/>
  <c r="BF259" i="2"/>
  <c r="AF324" i="2"/>
  <c r="AP324" i="2"/>
  <c r="AR324" i="2"/>
  <c r="BD100" i="2"/>
  <c r="BL57" i="2"/>
  <c r="BF57" i="2"/>
  <c r="AV126" i="2"/>
  <c r="BD126" i="2"/>
  <c r="BL127" i="2"/>
  <c r="AH127" i="2"/>
  <c r="AN127" i="2"/>
  <c r="BF416" i="2"/>
  <c r="AH416" i="2"/>
  <c r="AF416" i="2"/>
  <c r="BF347" i="2"/>
  <c r="BP352" i="2"/>
  <c r="AR352" i="2"/>
  <c r="AJ110" i="2"/>
  <c r="AZ110" i="2"/>
  <c r="BD110" i="2"/>
  <c r="BD140" i="2"/>
  <c r="AJ140" i="2"/>
  <c r="AF238" i="2"/>
  <c r="AR363" i="2"/>
  <c r="AH363" i="2"/>
  <c r="BF363" i="2"/>
  <c r="BL384" i="2"/>
  <c r="AX384" i="2"/>
  <c r="AH384" i="2"/>
  <c r="AN125" i="2"/>
  <c r="AV125" i="2"/>
  <c r="AF130" i="2"/>
  <c r="BH130" i="2"/>
  <c r="AP130" i="2"/>
  <c r="BL219" i="2"/>
  <c r="AX219" i="2"/>
  <c r="BF219" i="2"/>
  <c r="AH220" i="2"/>
  <c r="AZ220" i="2"/>
  <c r="AR221" i="2"/>
  <c r="BP221" i="2"/>
  <c r="AN333" i="2"/>
  <c r="AJ333" i="2"/>
  <c r="BP333" i="2"/>
  <c r="AP340" i="2"/>
  <c r="BD340" i="2"/>
  <c r="BF401" i="2"/>
  <c r="AH401" i="2"/>
  <c r="BF413" i="2"/>
  <c r="AX413" i="2"/>
  <c r="AX415" i="2"/>
  <c r="AF415" i="2"/>
  <c r="BD415" i="2"/>
  <c r="BP366" i="2"/>
  <c r="AH366" i="2"/>
  <c r="BL366" i="2"/>
  <c r="AP376" i="2"/>
  <c r="AH376" i="2"/>
  <c r="BF376" i="2"/>
  <c r="AP50" i="2"/>
  <c r="BF50" i="2"/>
  <c r="BN174" i="2"/>
  <c r="BD174" i="2"/>
  <c r="BF174" i="2"/>
  <c r="AH177" i="2"/>
  <c r="AF177" i="2"/>
  <c r="BN177" i="2"/>
  <c r="BD184" i="2"/>
  <c r="AH184" i="2"/>
  <c r="AX184" i="2"/>
  <c r="AX192" i="2"/>
  <c r="BL192" i="2"/>
  <c r="AP192" i="2"/>
  <c r="AF239" i="2"/>
  <c r="BH239" i="2"/>
  <c r="AR329" i="2"/>
  <c r="AZ329" i="2"/>
  <c r="AV329" i="2"/>
  <c r="AP330" i="2"/>
  <c r="AR330" i="2"/>
  <c r="BF330" i="2"/>
  <c r="AV129" i="2"/>
  <c r="BD129" i="2"/>
  <c r="AH129" i="2"/>
  <c r="AZ132" i="2"/>
  <c r="BF132" i="2"/>
  <c r="AX132" i="2"/>
  <c r="BF250" i="2"/>
  <c r="AR250" i="2"/>
  <c r="AN250" i="2"/>
  <c r="AP251" i="2"/>
  <c r="AX251" i="2"/>
  <c r="AR251" i="2"/>
  <c r="AX258" i="2"/>
  <c r="AJ258" i="2"/>
  <c r="AF258" i="2"/>
  <c r="AR294" i="2"/>
  <c r="BF294" i="2"/>
  <c r="BD185" i="2"/>
  <c r="AF185" i="2"/>
  <c r="AH185" i="2"/>
  <c r="BP128" i="2"/>
  <c r="AF128" i="2"/>
  <c r="BP131" i="2"/>
  <c r="AR131" i="2"/>
  <c r="BN231" i="2"/>
  <c r="AH231" i="2"/>
  <c r="BH231" i="2"/>
  <c r="BL259" i="2"/>
  <c r="AP259" i="2"/>
  <c r="BH277" i="2"/>
  <c r="BP278" i="2"/>
  <c r="BF278" i="2"/>
  <c r="AX285" i="2"/>
  <c r="AR285" i="2"/>
  <c r="BL286" i="2"/>
  <c r="AP286" i="2"/>
  <c r="AF295" i="2"/>
  <c r="AX324" i="2"/>
  <c r="BD324" i="2"/>
  <c r="BL324" i="2"/>
  <c r="AV100" i="2"/>
  <c r="BF100" i="2"/>
  <c r="AN352" i="2"/>
  <c r="BN352" i="2"/>
  <c r="AZ352" i="2"/>
  <c r="BP340" i="2"/>
  <c r="AZ340" i="2"/>
  <c r="AJ340" i="2"/>
  <c r="BL239" i="2"/>
  <c r="BD239" i="2"/>
  <c r="BP239" i="2"/>
  <c r="AR239" i="2"/>
  <c r="BH238" i="2"/>
  <c r="AX238" i="2"/>
  <c r="BD238" i="2"/>
  <c r="BN238" i="2"/>
  <c r="BN221" i="2"/>
  <c r="BD221" i="2"/>
  <c r="BH221" i="2"/>
  <c r="BP220" i="2"/>
  <c r="AP220" i="2"/>
  <c r="BL220" i="2"/>
  <c r="AF220" i="2"/>
  <c r="BL50" i="2"/>
  <c r="AN50" i="2"/>
  <c r="AV50" i="2"/>
  <c r="AA342" i="2"/>
  <c r="AB317" i="2"/>
  <c r="AJ413" i="2"/>
  <c r="AP413" i="2"/>
  <c r="AN413" i="2"/>
  <c r="BH413" i="2"/>
  <c r="AN401" i="2"/>
  <c r="BL401" i="2"/>
  <c r="AR401" i="2"/>
  <c r="BH401" i="2"/>
  <c r="AF347" i="2"/>
  <c r="BD347" i="2"/>
  <c r="AR347" i="2"/>
  <c r="BL295" i="2"/>
  <c r="BD295" i="2"/>
  <c r="AR295" i="2"/>
  <c r="BH295" i="2"/>
  <c r="AN294" i="2"/>
  <c r="AF294" i="2"/>
  <c r="BH294" i="2"/>
  <c r="AV294" i="2"/>
  <c r="AN286" i="2"/>
  <c r="AF286" i="2"/>
  <c r="AR286" i="2"/>
  <c r="AF285" i="2"/>
  <c r="AH285" i="2"/>
  <c r="AN285" i="2"/>
  <c r="AX278" i="2"/>
  <c r="AF278" i="2"/>
  <c r="AJ278" i="2"/>
  <c r="BL278" i="2"/>
  <c r="AP277" i="2"/>
  <c r="AH277" i="2"/>
  <c r="BF277" i="2"/>
  <c r="BP277" i="2"/>
  <c r="CN226" i="2"/>
  <c r="CF272" i="2"/>
  <c r="AZ272" i="2"/>
  <c r="BF423" i="2"/>
  <c r="AA429" i="2"/>
  <c r="CL191" i="2"/>
  <c r="AB191" i="2"/>
  <c r="AX191" i="2"/>
  <c r="AB197" i="2"/>
  <c r="X197" i="2"/>
  <c r="CL229" i="2"/>
  <c r="AB229" i="2"/>
  <c r="AB234" i="2"/>
  <c r="X234" i="2"/>
  <c r="AB236" i="2"/>
  <c r="X236" i="2"/>
  <c r="AB237" i="2"/>
  <c r="CL237" i="2"/>
  <c r="AX237" i="2"/>
  <c r="AB320" i="2"/>
  <c r="BP320" i="2" s="1"/>
  <c r="X320" i="2"/>
  <c r="X330" i="2"/>
  <c r="AF330" i="2" s="1"/>
  <c r="AB330" i="2"/>
  <c r="AJ330" i="2" s="1"/>
  <c r="X340" i="2"/>
  <c r="AN340" i="2" s="1"/>
  <c r="AB340" i="2"/>
  <c r="AR340" i="2" s="1"/>
  <c r="BN394" i="2"/>
  <c r="AA395" i="2"/>
  <c r="AB394" i="2"/>
  <c r="BP394" i="2" s="1"/>
  <c r="AA175" i="2"/>
  <c r="AB131" i="2"/>
  <c r="AJ131" i="2" s="1"/>
  <c r="X137" i="2"/>
  <c r="AB137" i="2"/>
  <c r="CD145" i="2"/>
  <c r="AB145" i="2"/>
  <c r="AX145" i="2"/>
  <c r="BT149" i="2"/>
  <c r="CD152" i="2"/>
  <c r="AB152" i="2"/>
  <c r="BT158" i="2"/>
  <c r="AV158" i="2"/>
  <c r="BV189" i="2"/>
  <c r="AB189" i="2"/>
  <c r="AX189" i="2"/>
  <c r="X194" i="2"/>
  <c r="AB194" i="2"/>
  <c r="CD196" i="2"/>
  <c r="AB196" i="2"/>
  <c r="AB199" i="2"/>
  <c r="X199" i="2"/>
  <c r="X204" i="2"/>
  <c r="AB204" i="2"/>
  <c r="AB212" i="2"/>
  <c r="BV212" i="2"/>
  <c r="BV252" i="2"/>
  <c r="AB252" i="2"/>
  <c r="AA315" i="2"/>
  <c r="X254" i="2"/>
  <c r="AB254" i="2"/>
  <c r="AB256" i="2"/>
  <c r="X256" i="2"/>
  <c r="X266" i="2"/>
  <c r="AB266" i="2"/>
  <c r="CF266" i="2" s="1"/>
  <c r="AB269" i="2"/>
  <c r="X269" i="2"/>
  <c r="BT269" i="2" s="1"/>
  <c r="AB270" i="2"/>
  <c r="CD270" i="2"/>
  <c r="BT271" i="2"/>
  <c r="AV271" i="2"/>
  <c r="X282" i="2"/>
  <c r="AB282" i="2"/>
  <c r="CF282" i="2" s="1"/>
  <c r="BV283" i="2"/>
  <c r="AB283" i="2"/>
  <c r="X285" i="2"/>
  <c r="AB285" i="2"/>
  <c r="X287" i="2"/>
  <c r="AB287" i="2"/>
  <c r="AB288" i="2"/>
  <c r="CD288" i="2"/>
  <c r="BV300" i="2"/>
  <c r="AB300" i="2"/>
  <c r="AX300" i="2"/>
  <c r="AB304" i="2"/>
  <c r="BP304" i="2" s="1"/>
  <c r="X304" i="2"/>
  <c r="BL304" i="2" s="1"/>
  <c r="AB305" i="2"/>
  <c r="X305" i="2"/>
  <c r="CD306" i="2"/>
  <c r="AB306" i="2"/>
  <c r="BV348" i="2"/>
  <c r="AB348" i="2"/>
  <c r="AA371" i="2"/>
  <c r="AR57" i="2"/>
  <c r="AZ126" i="2"/>
  <c r="AF127" i="2"/>
  <c r="AF352" i="2"/>
  <c r="BH352" i="2"/>
  <c r="AX140" i="2"/>
  <c r="BP238" i="2"/>
  <c r="BN363" i="2"/>
  <c r="AN384" i="2"/>
  <c r="AR130" i="2"/>
  <c r="AZ219" i="2"/>
  <c r="AZ333" i="2"/>
  <c r="AV340" i="2"/>
  <c r="AR366" i="2"/>
  <c r="BN366" i="2"/>
  <c r="BH366" i="2"/>
  <c r="BP376" i="2"/>
  <c r="AF376" i="2"/>
  <c r="BD376" i="2"/>
  <c r="BP50" i="2"/>
  <c r="AJ50" i="2"/>
  <c r="BH50" i="2"/>
  <c r="AP174" i="2"/>
  <c r="BH174" i="2"/>
  <c r="AZ177" i="2"/>
  <c r="AJ177" i="2"/>
  <c r="BP177" i="2"/>
  <c r="AP184" i="2"/>
  <c r="AN192" i="2"/>
  <c r="AR192" i="2"/>
  <c r="AZ239" i="2"/>
  <c r="AP239" i="2"/>
  <c r="BN239" i="2"/>
  <c r="BH329" i="2"/>
  <c r="BL329" i="2"/>
  <c r="BH330" i="2"/>
  <c r="AH330" i="2"/>
  <c r="AJ129" i="2"/>
  <c r="AP129" i="2"/>
  <c r="AV132" i="2"/>
  <c r="BP132" i="2"/>
  <c r="AV250" i="2"/>
  <c r="AZ250" i="2"/>
  <c r="BL251" i="2"/>
  <c r="AF251" i="2"/>
  <c r="BF251" i="2"/>
  <c r="BN258" i="2"/>
  <c r="AR258" i="2"/>
  <c r="BP258" i="2"/>
  <c r="AN185" i="2"/>
  <c r="AX185" i="2"/>
  <c r="AR128" i="2"/>
  <c r="BL128" i="2"/>
  <c r="BD128" i="2"/>
  <c r="AN131" i="2"/>
  <c r="AH131" i="2"/>
  <c r="BN131" i="2"/>
  <c r="AX231" i="2"/>
  <c r="AJ231" i="2"/>
  <c r="BL231" i="2"/>
  <c r="BD259" i="2"/>
  <c r="AR259" i="2"/>
  <c r="BF324" i="2"/>
  <c r="AJ324" i="2"/>
  <c r="BH324" i="2"/>
  <c r="AH100" i="2"/>
  <c r="BN100" i="2"/>
  <c r="AJ100" i="2"/>
  <c r="AH321" i="2"/>
  <c r="BN321" i="2"/>
  <c r="BF321" i="2"/>
  <c r="AZ321" i="2"/>
  <c r="BF309" i="2"/>
  <c r="AR309" i="2"/>
  <c r="BN309" i="2"/>
  <c r="AZ309" i="2"/>
  <c r="BD274" i="2"/>
  <c r="AN274" i="2"/>
  <c r="AR274" i="2"/>
  <c r="AX274" i="2"/>
  <c r="AF273" i="2"/>
  <c r="BN273" i="2"/>
  <c r="BD273" i="2"/>
  <c r="AZ273" i="2"/>
  <c r="BN266" i="2"/>
  <c r="BF266" i="2"/>
  <c r="AF266" i="2"/>
  <c r="AP265" i="2"/>
  <c r="AH265" i="2"/>
  <c r="CN181" i="2"/>
  <c r="AB210" i="2"/>
  <c r="CN210" i="2" s="1"/>
  <c r="X210" i="2"/>
  <c r="CJ210" i="2" s="1"/>
  <c r="AH412" i="2"/>
  <c r="BP412" i="2"/>
  <c r="AZ412" i="2"/>
  <c r="AR364" i="2"/>
  <c r="BH364" i="2"/>
  <c r="AX364" i="2"/>
  <c r="BH379" i="2"/>
  <c r="AP379" i="2"/>
  <c r="AN380" i="2"/>
  <c r="AF380" i="2"/>
  <c r="AV411" i="2"/>
  <c r="AX411" i="2"/>
  <c r="BP367" i="2"/>
  <c r="BF367" i="2"/>
  <c r="AF367" i="2"/>
  <c r="BH254" i="2"/>
  <c r="AN254" i="2"/>
  <c r="BF254" i="2"/>
  <c r="AR255" i="2"/>
  <c r="AH255" i="2"/>
  <c r="BF255" i="2"/>
  <c r="BP299" i="2"/>
  <c r="AF299" i="2"/>
  <c r="BD299" i="2"/>
  <c r="AZ243" i="2"/>
  <c r="AP243" i="2"/>
  <c r="BL243" i="2"/>
  <c r="AR306" i="2"/>
  <c r="BH306" i="2"/>
  <c r="BF314" i="2"/>
  <c r="AP314" i="2"/>
  <c r="AX281" i="2"/>
  <c r="AH281" i="2"/>
  <c r="AF281" i="2"/>
  <c r="BL282" i="2"/>
  <c r="AP282" i="2"/>
  <c r="AR290" i="2"/>
  <c r="BD290" i="2"/>
  <c r="AX290" i="2"/>
  <c r="AX291" i="2"/>
  <c r="AJ291" i="2"/>
  <c r="AV298" i="2"/>
  <c r="AJ298" i="2"/>
  <c r="AF298" i="2"/>
  <c r="BF348" i="2"/>
  <c r="AJ348" i="2"/>
  <c r="BD348" i="2"/>
  <c r="AJ244" i="2"/>
  <c r="BN244" i="2"/>
  <c r="BF305" i="2"/>
  <c r="BH305" i="2"/>
  <c r="AJ313" i="2"/>
  <c r="AH313" i="2"/>
  <c r="AF313" i="2"/>
  <c r="BN313" i="2"/>
  <c r="BL313" i="2"/>
  <c r="BN305" i="2"/>
  <c r="AH305" i="2"/>
  <c r="AF305" i="2"/>
  <c r="BH270" i="2"/>
  <c r="AR270" i="2"/>
  <c r="AJ270" i="2"/>
  <c r="AX270" i="2"/>
  <c r="BD269" i="2"/>
  <c r="AN269" i="2"/>
  <c r="AP269" i="2"/>
  <c r="AA248" i="2"/>
  <c r="AB135" i="2"/>
  <c r="BP135" i="2" s="1"/>
  <c r="X135" i="2"/>
  <c r="BL135" i="2" s="1"/>
  <c r="CL228" i="2"/>
  <c r="AB228" i="2"/>
  <c r="AB425" i="2"/>
  <c r="BP425" i="2" s="1"/>
  <c r="X425" i="2"/>
  <c r="BL425" i="2" s="1"/>
  <c r="BV144" i="2"/>
  <c r="AB144" i="2"/>
  <c r="X186" i="2"/>
  <c r="AB186" i="2"/>
  <c r="AB230" i="2"/>
  <c r="BV230" i="2"/>
  <c r="AB117" i="2"/>
  <c r="AJ117" i="2" s="1"/>
  <c r="AB14" i="2"/>
  <c r="AJ14" i="2" s="1"/>
  <c r="AB89" i="2"/>
  <c r="AJ89" i="2" s="1"/>
  <c r="X39" i="2"/>
  <c r="AB15" i="2"/>
  <c r="AJ15" i="2" s="1"/>
  <c r="AB139" i="2"/>
  <c r="AB8" i="2"/>
  <c r="AJ8" i="2" s="1"/>
  <c r="X36" i="2"/>
  <c r="AF36" i="2" s="1"/>
  <c r="AB122" i="2"/>
  <c r="AJ122" i="2" s="1"/>
  <c r="AB98" i="2"/>
  <c r="AR98" i="2" s="1"/>
  <c r="X90" i="2"/>
  <c r="AF90" i="2" s="1"/>
  <c r="AB18" i="2"/>
  <c r="AJ18" i="2" s="1"/>
  <c r="X111" i="2"/>
  <c r="BL111" i="2" s="1"/>
  <c r="AB25" i="2"/>
  <c r="AJ25" i="2" s="1"/>
  <c r="X103" i="2"/>
  <c r="AN103" i="2" s="1"/>
  <c r="AB4" i="2"/>
  <c r="AB421" i="2"/>
  <c r="AB423" i="2"/>
  <c r="BH423" i="2" s="1"/>
  <c r="AA95" i="2"/>
  <c r="AB85" i="2"/>
  <c r="X338" i="2"/>
  <c r="CL208" i="2"/>
  <c r="AB208" i="2"/>
  <c r="BP222" i="2"/>
  <c r="AR222" i="2"/>
  <c r="BP381" i="2"/>
  <c r="AH381" i="2"/>
  <c r="AV381" i="2"/>
  <c r="BH381" i="2"/>
  <c r="AA223" i="2"/>
  <c r="AB154" i="2"/>
  <c r="AB126" i="2"/>
  <c r="BP126" i="2" s="1"/>
  <c r="AB11" i="2"/>
  <c r="AJ11" i="2" s="1"/>
  <c r="AB238" i="2"/>
  <c r="CN238" i="2" s="1"/>
  <c r="AB207" i="2"/>
  <c r="X93" i="2"/>
  <c r="AF93" i="2" s="1"/>
  <c r="AB149" i="2"/>
  <c r="X188" i="2"/>
  <c r="AB354" i="2"/>
  <c r="CD274" i="2"/>
  <c r="AB339" i="2"/>
  <c r="AR339" i="2" s="1"/>
  <c r="AB341" i="2"/>
  <c r="AR341" i="2" s="1"/>
  <c r="AB264" i="2"/>
  <c r="BP264" i="2" s="1"/>
  <c r="X35" i="2"/>
  <c r="AF35" i="2" s="1"/>
  <c r="AB35" i="2"/>
  <c r="AJ35" i="2" s="1"/>
  <c r="X174" i="2"/>
  <c r="AF174" i="2" s="1"/>
  <c r="AB174" i="2"/>
  <c r="AJ174" i="2" s="1"/>
  <c r="X84" i="2"/>
  <c r="AB84" i="2"/>
  <c r="AB213" i="2"/>
  <c r="CD213" i="2"/>
  <c r="AB292" i="2"/>
  <c r="BV292" i="2"/>
  <c r="AB307" i="2"/>
  <c r="BV307" i="2"/>
  <c r="AB241" i="2"/>
  <c r="CN241" i="2" s="1"/>
  <c r="X241" i="2"/>
  <c r="CJ241" i="2" s="1"/>
  <c r="AF241" i="2"/>
  <c r="AP241" i="2"/>
  <c r="BL241" i="2"/>
  <c r="AF210" i="2"/>
  <c r="AP210" i="2"/>
  <c r="BL210" i="2"/>
  <c r="AF211" i="2"/>
  <c r="AP211" i="2"/>
  <c r="BL211" i="2"/>
  <c r="AJ241" i="2"/>
  <c r="BF241" i="2"/>
  <c r="AJ210" i="2"/>
  <c r="BF210" i="2"/>
  <c r="AJ211" i="2"/>
  <c r="BF211" i="2"/>
  <c r="AV226" i="2" l="1"/>
  <c r="CJ239" i="2"/>
  <c r="AV239" i="2"/>
  <c r="CJ134" i="2"/>
  <c r="AV134" i="2"/>
  <c r="CB71" i="2"/>
  <c r="AV71" i="2"/>
  <c r="CJ208" i="2"/>
  <c r="AV208" i="2"/>
  <c r="CJ142" i="2"/>
  <c r="AV142" i="2"/>
  <c r="CB297" i="2"/>
  <c r="AV297" i="2"/>
  <c r="AZ171" i="2"/>
  <c r="AV198" i="2"/>
  <c r="AV231" i="2"/>
  <c r="BX172" i="2"/>
  <c r="AV145" i="2"/>
  <c r="BX158" i="2"/>
  <c r="AZ301" i="2"/>
  <c r="AV240" i="2"/>
  <c r="AV274" i="2"/>
  <c r="AV227" i="2"/>
  <c r="CB322" i="2"/>
  <c r="AV322" i="2"/>
  <c r="CJ171" i="2"/>
  <c r="AV171" i="2"/>
  <c r="BH397" i="2"/>
  <c r="BI433" i="2" s="1"/>
  <c r="AV228" i="2"/>
  <c r="CN205" i="2"/>
  <c r="AV80" i="2"/>
  <c r="CM433" i="2"/>
  <c r="AZ282" i="2"/>
  <c r="AZ128" i="2"/>
  <c r="AZ153" i="2"/>
  <c r="CN86" i="2"/>
  <c r="AZ86" i="2"/>
  <c r="BT144" i="2"/>
  <c r="AV144" i="2"/>
  <c r="CJ355" i="2"/>
  <c r="AV355" i="2"/>
  <c r="CJ138" i="2"/>
  <c r="AV138" i="2"/>
  <c r="CF326" i="2"/>
  <c r="AZ326" i="2"/>
  <c r="CB270" i="2"/>
  <c r="AV270" i="2"/>
  <c r="CB247" i="2"/>
  <c r="AV247" i="2"/>
  <c r="AZ71" i="2"/>
  <c r="CF71" i="2"/>
  <c r="CB286" i="2"/>
  <c r="AV286" i="2"/>
  <c r="AZ182" i="2"/>
  <c r="BX182" i="2"/>
  <c r="BX294" i="2"/>
  <c r="AZ294" i="2"/>
  <c r="AV238" i="2"/>
  <c r="AV184" i="2"/>
  <c r="AV292" i="2"/>
  <c r="AV312" i="2"/>
  <c r="AZ313" i="2"/>
  <c r="CF308" i="2"/>
  <c r="AV213" i="2"/>
  <c r="AV261" i="2"/>
  <c r="AV299" i="2"/>
  <c r="CJ209" i="2"/>
  <c r="AV209" i="2"/>
  <c r="BT296" i="2"/>
  <c r="AV296" i="2"/>
  <c r="BT151" i="2"/>
  <c r="AV151" i="2"/>
  <c r="CN143" i="2"/>
  <c r="AZ143" i="2"/>
  <c r="CN134" i="2"/>
  <c r="AZ134" i="2"/>
  <c r="BX70" i="2"/>
  <c r="AZ70" i="2"/>
  <c r="AV353" i="2"/>
  <c r="CB257" i="2"/>
  <c r="AV257" i="2"/>
  <c r="CB280" i="2"/>
  <c r="AV280" i="2"/>
  <c r="BX203" i="2"/>
  <c r="AZ203" i="2"/>
  <c r="BT230" i="2"/>
  <c r="AV230" i="2"/>
  <c r="CB85" i="2"/>
  <c r="AV85" i="2"/>
  <c r="CF293" i="2"/>
  <c r="AZ293" i="2"/>
  <c r="AV310" i="2"/>
  <c r="AV210" i="2"/>
  <c r="AZ210" i="2"/>
  <c r="AZ241" i="2"/>
  <c r="CJ229" i="2"/>
  <c r="CE433" i="2"/>
  <c r="AZ286" i="2"/>
  <c r="AV295" i="2"/>
  <c r="AV177" i="2"/>
  <c r="AZ324" i="2"/>
  <c r="BX187" i="2"/>
  <c r="AZ209" i="2"/>
  <c r="CJ181" i="2"/>
  <c r="AV181" i="2"/>
  <c r="CB284" i="2"/>
  <c r="AV284" i="2"/>
  <c r="BX258" i="2"/>
  <c r="AZ258" i="2"/>
  <c r="CB190" i="2"/>
  <c r="AV190" i="2"/>
  <c r="CJ233" i="2"/>
  <c r="AV233" i="2"/>
  <c r="CB306" i="2"/>
  <c r="AV306" i="2"/>
  <c r="CF231" i="2"/>
  <c r="AZ231" i="2"/>
  <c r="BT265" i="2"/>
  <c r="AV265" i="2"/>
  <c r="CF299" i="2"/>
  <c r="AZ299" i="2"/>
  <c r="CB152" i="2"/>
  <c r="AV152" i="2"/>
  <c r="AV237" i="2"/>
  <c r="CJ237" i="2"/>
  <c r="BX73" i="2"/>
  <c r="AZ73" i="2"/>
  <c r="AV178" i="2"/>
  <c r="CJ178" i="2"/>
  <c r="BX279" i="2"/>
  <c r="AZ279" i="2"/>
  <c r="CN183" i="2"/>
  <c r="AZ183" i="2"/>
  <c r="CJ147" i="2"/>
  <c r="AV147" i="2"/>
  <c r="BX136" i="2"/>
  <c r="AZ136" i="2"/>
  <c r="CB354" i="2"/>
  <c r="AV354" i="2"/>
  <c r="CF274" i="2"/>
  <c r="AZ274" i="2"/>
  <c r="CN148" i="2"/>
  <c r="AZ148" i="2"/>
  <c r="CB324" i="2"/>
  <c r="AV324" i="2"/>
  <c r="CF261" i="2"/>
  <c r="AZ261" i="2"/>
  <c r="AZ338" i="2"/>
  <c r="CF338" i="2"/>
  <c r="CJ225" i="2"/>
  <c r="AV225" i="2"/>
  <c r="CB314" i="2"/>
  <c r="AV314" i="2"/>
  <c r="BX151" i="2"/>
  <c r="AZ151" i="2"/>
  <c r="CN242" i="2"/>
  <c r="AZ242" i="2"/>
  <c r="AV348" i="2"/>
  <c r="BT348" i="2"/>
  <c r="BX246" i="2"/>
  <c r="AZ246" i="2"/>
  <c r="CJ191" i="2"/>
  <c r="AV191" i="2"/>
  <c r="BX298" i="2"/>
  <c r="AZ298" i="2"/>
  <c r="CF268" i="2"/>
  <c r="AZ268" i="2"/>
  <c r="CN200" i="2"/>
  <c r="AZ200" i="2"/>
  <c r="CB196" i="2"/>
  <c r="AV196" i="2"/>
  <c r="CB81" i="2"/>
  <c r="AV81" i="2"/>
  <c r="BT252" i="2"/>
  <c r="AV252" i="2"/>
  <c r="BT281" i="2"/>
  <c r="AV281" i="2"/>
  <c r="CJ235" i="2"/>
  <c r="AV235" i="2"/>
  <c r="CN225" i="2"/>
  <c r="AZ225" i="2"/>
  <c r="CF173" i="2"/>
  <c r="AZ173" i="2"/>
  <c r="AC223" i="2"/>
  <c r="BE433" i="2"/>
  <c r="AV351" i="2"/>
  <c r="AC65" i="2"/>
  <c r="Y371" i="2"/>
  <c r="Y420" i="2"/>
  <c r="AS433" i="2"/>
  <c r="AG433" i="2"/>
  <c r="Y395" i="2"/>
  <c r="Y248" i="2"/>
  <c r="AI433" i="2"/>
  <c r="AZ184" i="2"/>
  <c r="AV259" i="2"/>
  <c r="AY433" i="2"/>
  <c r="AZ355" i="2"/>
  <c r="AZ337" i="2"/>
  <c r="AV349" i="2"/>
  <c r="AV313" i="2"/>
  <c r="AV325" i="2"/>
  <c r="CF188" i="2"/>
  <c r="AZ188" i="2"/>
  <c r="CJ139" i="2"/>
  <c r="AV139" i="2"/>
  <c r="CB255" i="2"/>
  <c r="AV255" i="2"/>
  <c r="CN138" i="2"/>
  <c r="AZ138" i="2"/>
  <c r="CN180" i="2"/>
  <c r="AZ180" i="2"/>
  <c r="AV154" i="2"/>
  <c r="CJ154" i="2"/>
  <c r="BT337" i="2"/>
  <c r="AV337" i="2"/>
  <c r="CN142" i="2"/>
  <c r="AZ142" i="2"/>
  <c r="CB268" i="2"/>
  <c r="AV268" i="2"/>
  <c r="BT189" i="2"/>
  <c r="AV189" i="2"/>
  <c r="BX323" i="2"/>
  <c r="AZ323" i="2"/>
  <c r="CJ242" i="2"/>
  <c r="AV242" i="2"/>
  <c r="AV73" i="2"/>
  <c r="BT73" i="2"/>
  <c r="CN178" i="2"/>
  <c r="AZ178" i="2"/>
  <c r="BT283" i="2"/>
  <c r="AV283" i="2"/>
  <c r="CF255" i="2"/>
  <c r="AZ255" i="2"/>
  <c r="CB173" i="2"/>
  <c r="AV173" i="2"/>
  <c r="BT172" i="2"/>
  <c r="AV172" i="2"/>
  <c r="CJ179" i="2"/>
  <c r="AV179" i="2"/>
  <c r="CB253" i="2"/>
  <c r="AV253" i="2"/>
  <c r="CJ207" i="2"/>
  <c r="AV207" i="2"/>
  <c r="BT300" i="2"/>
  <c r="AV300" i="2"/>
  <c r="CJ205" i="2"/>
  <c r="AV205" i="2"/>
  <c r="CF280" i="2"/>
  <c r="AZ280" i="2"/>
  <c r="CF150" i="2"/>
  <c r="AZ150" i="2"/>
  <c r="BX281" i="2"/>
  <c r="AZ281" i="2"/>
  <c r="CF295" i="2"/>
  <c r="AZ295" i="2"/>
  <c r="BT136" i="2"/>
  <c r="AV136" i="2"/>
  <c r="CN227" i="2"/>
  <c r="AZ227" i="2"/>
  <c r="AQ433" i="2"/>
  <c r="AV301" i="2"/>
  <c r="BW433" i="2"/>
  <c r="AZ266" i="2"/>
  <c r="BO433" i="2"/>
  <c r="AZ81" i="2"/>
  <c r="AZ211" i="2"/>
  <c r="AC95" i="2"/>
  <c r="AC395" i="2"/>
  <c r="AV140" i="2"/>
  <c r="AZ311" i="2"/>
  <c r="AZ325" i="2"/>
  <c r="CF354" i="2"/>
  <c r="AZ354" i="2"/>
  <c r="CN154" i="2"/>
  <c r="AZ154" i="2"/>
  <c r="CN208" i="2"/>
  <c r="AZ208" i="2"/>
  <c r="BX305" i="2"/>
  <c r="AZ305" i="2"/>
  <c r="AZ300" i="2"/>
  <c r="BX300" i="2"/>
  <c r="BX287" i="2"/>
  <c r="AZ287" i="2"/>
  <c r="BX283" i="2"/>
  <c r="AZ283" i="2"/>
  <c r="BT256" i="2"/>
  <c r="AV256" i="2"/>
  <c r="BX212" i="2"/>
  <c r="AZ212" i="2"/>
  <c r="CF199" i="2"/>
  <c r="AZ199" i="2"/>
  <c r="BX189" i="2"/>
  <c r="AZ189" i="2"/>
  <c r="CF152" i="2"/>
  <c r="AZ152" i="2"/>
  <c r="CN191" i="2"/>
  <c r="AZ191" i="2"/>
  <c r="AZ292" i="2"/>
  <c r="BX292" i="2"/>
  <c r="BT84" i="2"/>
  <c r="AV84" i="2"/>
  <c r="CF85" i="2"/>
  <c r="AZ85" i="2"/>
  <c r="AC37" i="2"/>
  <c r="AJ4" i="2"/>
  <c r="AK433" i="2" s="1"/>
  <c r="AL433" i="2" s="1"/>
  <c r="Y65" i="2"/>
  <c r="AD65" i="2" s="1"/>
  <c r="F113" i="1" s="1"/>
  <c r="AN39" i="2"/>
  <c r="AO433" i="2" s="1"/>
  <c r="AT433" i="2" s="1"/>
  <c r="F32" i="1" s="1"/>
  <c r="G32" i="1" s="1"/>
  <c r="BX144" i="2"/>
  <c r="AZ144" i="2"/>
  <c r="CN228" i="2"/>
  <c r="AZ228" i="2"/>
  <c r="BX348" i="2"/>
  <c r="AC371" i="2"/>
  <c r="AZ348" i="2"/>
  <c r="BT305" i="2"/>
  <c r="AV305" i="2"/>
  <c r="CF288" i="2"/>
  <c r="AZ288" i="2"/>
  <c r="BT285" i="2"/>
  <c r="AV285" i="2"/>
  <c r="AV282" i="2"/>
  <c r="CB282" i="2"/>
  <c r="CF270" i="2"/>
  <c r="AZ270" i="2"/>
  <c r="CB266" i="2"/>
  <c r="AV266" i="2"/>
  <c r="BT254" i="2"/>
  <c r="AV254" i="2"/>
  <c r="CB199" i="2"/>
  <c r="AV199" i="2"/>
  <c r="CF196" i="2"/>
  <c r="AZ196" i="2"/>
  <c r="CF137" i="2"/>
  <c r="AZ137" i="2"/>
  <c r="CJ236" i="2"/>
  <c r="AV236" i="2"/>
  <c r="AZ229" i="2"/>
  <c r="CN229" i="2"/>
  <c r="BG433" i="2"/>
  <c r="AV241" i="2"/>
  <c r="Y123" i="2"/>
  <c r="AC433" i="2"/>
  <c r="BX230" i="2"/>
  <c r="AZ230" i="2"/>
  <c r="CB137" i="2"/>
  <c r="AV137" i="2"/>
  <c r="BX84" i="2"/>
  <c r="AZ84" i="2"/>
  <c r="BX149" i="2"/>
  <c r="AZ149" i="2"/>
  <c r="CB338" i="2"/>
  <c r="AV338" i="2"/>
  <c r="AC429" i="2"/>
  <c r="BP421" i="2"/>
  <c r="CB186" i="2"/>
  <c r="AV186" i="2"/>
  <c r="BX285" i="2"/>
  <c r="AZ285" i="2"/>
  <c r="BX254" i="2"/>
  <c r="AZ254" i="2"/>
  <c r="CB204" i="2"/>
  <c r="AV204" i="2"/>
  <c r="CJ194" i="2"/>
  <c r="AV194" i="2"/>
  <c r="Y342" i="2"/>
  <c r="BL320" i="2"/>
  <c r="BM433" i="2" s="1"/>
  <c r="CN237" i="2"/>
  <c r="AZ237" i="2"/>
  <c r="CN234" i="2"/>
  <c r="AZ234" i="2"/>
  <c r="CN197" i="2"/>
  <c r="AZ197" i="2"/>
  <c r="AC342" i="2"/>
  <c r="BP317" i="2"/>
  <c r="BQ433" i="2" s="1"/>
  <c r="AC315" i="2"/>
  <c r="Y175" i="2"/>
  <c r="AV269" i="2"/>
  <c r="Y95" i="2"/>
  <c r="AC248" i="2"/>
  <c r="Y315" i="2"/>
  <c r="AZ238" i="2"/>
  <c r="CN207" i="2"/>
  <c r="AZ207" i="2"/>
  <c r="CN236" i="2"/>
  <c r="AZ236" i="2"/>
  <c r="A7" i="5"/>
  <c r="BX307" i="2"/>
  <c r="AZ307" i="2"/>
  <c r="CF213" i="2"/>
  <c r="AZ213" i="2"/>
  <c r="CB188" i="2"/>
  <c r="AV188" i="2"/>
  <c r="CN139" i="2"/>
  <c r="AZ139" i="2"/>
  <c r="CF186" i="2"/>
  <c r="AZ186" i="2"/>
  <c r="CF306" i="2"/>
  <c r="AZ306" i="2"/>
  <c r="BT287" i="2"/>
  <c r="AV287" i="2"/>
  <c r="BX269" i="2"/>
  <c r="AZ269" i="2"/>
  <c r="BX256" i="2"/>
  <c r="AZ256" i="2"/>
  <c r="BX252" i="2"/>
  <c r="AZ252" i="2"/>
  <c r="CF204" i="2"/>
  <c r="AZ204" i="2"/>
  <c r="CN194" i="2"/>
  <c r="AZ194" i="2"/>
  <c r="CF145" i="2"/>
  <c r="AZ145" i="2"/>
  <c r="CJ234" i="2"/>
  <c r="AV234" i="2"/>
  <c r="CJ197" i="2"/>
  <c r="AV197" i="2"/>
  <c r="AD420" i="2"/>
  <c r="F103" i="1" s="1"/>
  <c r="AV211" i="2"/>
  <c r="Y223" i="2"/>
  <c r="AC175" i="2"/>
  <c r="Y429" i="2"/>
  <c r="AD429" i="2" s="1"/>
  <c r="F102" i="1" s="1"/>
  <c r="AC123" i="2"/>
  <c r="X433" i="2"/>
  <c r="Y37" i="2"/>
  <c r="AD395" i="2" l="1"/>
  <c r="F104" i="1" s="1"/>
  <c r="AD371" i="2"/>
  <c r="F105" i="1" s="1"/>
  <c r="CC433" i="2"/>
  <c r="BJ433" i="2"/>
  <c r="F37" i="1" s="1"/>
  <c r="G37" i="1" s="1"/>
  <c r="AD315" i="2"/>
  <c r="F107" i="1" s="1"/>
  <c r="BR433" i="2"/>
  <c r="F38" i="1" s="1"/>
  <c r="G38" i="1" s="1"/>
  <c r="AD223" i="2"/>
  <c r="F109" i="1" s="1"/>
  <c r="AD248" i="2"/>
  <c r="F108" i="1" s="1"/>
  <c r="CO433" i="2"/>
  <c r="AD95" i="2"/>
  <c r="F112" i="1" s="1"/>
  <c r="AW433" i="2"/>
  <c r="AD175" i="2"/>
  <c r="F110" i="1" s="1"/>
  <c r="BA433" i="2"/>
  <c r="F31" i="1"/>
  <c r="G31" i="1" s="1"/>
  <c r="CG433" i="2"/>
  <c r="CH433" i="2" s="1"/>
  <c r="F35" i="1" s="1"/>
  <c r="Y433" i="2"/>
  <c r="AD433" i="2" s="1"/>
  <c r="AD37" i="2"/>
  <c r="F114" i="1" s="1"/>
  <c r="CK433" i="2"/>
  <c r="BY433" i="2"/>
  <c r="BU433" i="2"/>
  <c r="A6" i="3"/>
  <c r="A8" i="5"/>
  <c r="AD342" i="2"/>
  <c r="F106" i="1" s="1"/>
  <c r="L10" i="2"/>
  <c r="AD123" i="2"/>
  <c r="F111" i="1" s="1"/>
  <c r="CP433" i="2" l="1"/>
  <c r="F36" i="1" s="1"/>
  <c r="BB433" i="2"/>
  <c r="F33" i="1" s="1"/>
  <c r="G33" i="1" s="1"/>
  <c r="A7" i="3"/>
  <c r="A9" i="5"/>
  <c r="L11" i="2"/>
  <c r="BZ433" i="2"/>
  <c r="F34" i="1" s="1"/>
  <c r="AD437" i="2" l="1"/>
  <c r="F28" i="1" s="1"/>
  <c r="G28" i="1" s="1"/>
  <c r="L12" i="2"/>
  <c r="A8" i="3"/>
  <c r="A10" i="5"/>
  <c r="A9" i="3" l="1"/>
  <c r="A11" i="5"/>
  <c r="L13" i="2"/>
  <c r="A12" i="5" l="1"/>
  <c r="A10" i="3"/>
  <c r="L14" i="2"/>
  <c r="A11" i="3" l="1"/>
  <c r="A13" i="5"/>
  <c r="L15" i="2"/>
  <c r="A14" i="5" l="1"/>
  <c r="A12" i="3"/>
  <c r="L16" i="2"/>
  <c r="A15" i="5" l="1"/>
  <c r="A13" i="3"/>
  <c r="L17" i="2"/>
  <c r="A16" i="5" l="1"/>
  <c r="L18" i="2"/>
  <c r="A17" i="5" l="1"/>
  <c r="A14" i="3"/>
  <c r="L21" i="2"/>
  <c r="A18" i="5" l="1"/>
  <c r="A15" i="3"/>
  <c r="L22" i="2"/>
  <c r="A19" i="5" l="1"/>
  <c r="A16" i="3"/>
  <c r="L23" i="2"/>
  <c r="A17" i="3" l="1"/>
  <c r="A20" i="5"/>
  <c r="L24" i="2"/>
  <c r="A18" i="3" l="1"/>
  <c r="A21" i="5"/>
  <c r="L25" i="2"/>
  <c r="A22" i="5" l="1"/>
  <c r="A19" i="3"/>
  <c r="L26" i="2"/>
  <c r="A23" i="5" l="1"/>
  <c r="A20" i="3"/>
  <c r="L27" i="2"/>
  <c r="A24" i="5" l="1"/>
  <c r="A21" i="3"/>
  <c r="L28" i="2"/>
  <c r="A22" i="3" l="1"/>
  <c r="A25" i="5"/>
  <c r="L29" i="2"/>
  <c r="A26" i="5" l="1"/>
  <c r="A23" i="3"/>
  <c r="L30" i="2"/>
  <c r="A27" i="5" l="1"/>
  <c r="A24" i="3"/>
  <c r="L31" i="2"/>
  <c r="A28" i="5" l="1"/>
  <c r="L32" i="2"/>
  <c r="A293" i="3" l="1"/>
  <c r="A280" i="5"/>
  <c r="L33" i="2"/>
  <c r="A25" i="3" l="1"/>
  <c r="A29" i="5"/>
  <c r="L34" i="2"/>
  <c r="A30" i="5" l="1"/>
  <c r="A26" i="3"/>
  <c r="L35" i="2"/>
  <c r="A27" i="3" l="1"/>
  <c r="A31" i="5"/>
  <c r="L36" i="2"/>
  <c r="A32" i="5" l="1"/>
  <c r="L39" i="2"/>
  <c r="A70" i="5" l="1"/>
  <c r="A59" i="3"/>
  <c r="L40" i="2"/>
  <c r="A60" i="3" l="1"/>
  <c r="A71" i="5"/>
  <c r="L41" i="2"/>
  <c r="A72" i="5" l="1"/>
  <c r="A61" i="3"/>
  <c r="L43" i="2"/>
  <c r="A73" i="5" l="1"/>
  <c r="A62" i="3"/>
  <c r="L44" i="2"/>
  <c r="A74" i="5" l="1"/>
  <c r="A63" i="3"/>
  <c r="L45" i="2"/>
  <c r="A75" i="5" l="1"/>
  <c r="A64" i="3"/>
  <c r="L46" i="2"/>
  <c r="A76" i="5" l="1"/>
  <c r="A65" i="3"/>
  <c r="L47" i="2"/>
  <c r="A66" i="3" l="1"/>
  <c r="A77" i="5"/>
  <c r="L49" i="2"/>
  <c r="A78" i="5" l="1"/>
  <c r="A67" i="3"/>
  <c r="L50" i="2"/>
  <c r="A79" i="5" l="1"/>
  <c r="A68" i="3"/>
  <c r="L51" i="2"/>
  <c r="A80" i="5" l="1"/>
  <c r="A69" i="3"/>
  <c r="L52" i="2"/>
  <c r="A81" i="5" l="1"/>
  <c r="A70" i="3"/>
  <c r="L53" i="2"/>
  <c r="A82" i="5" l="1"/>
  <c r="A28" i="3"/>
  <c r="L55" i="2"/>
  <c r="A71" i="3" l="1"/>
  <c r="A83" i="5"/>
  <c r="L56" i="2"/>
  <c r="A33" i="5" l="1"/>
  <c r="A29" i="3"/>
  <c r="L57" i="2"/>
  <c r="A34" i="5" l="1"/>
  <c r="A30" i="3"/>
  <c r="L58" i="2"/>
  <c r="A35" i="5" l="1"/>
  <c r="L60" i="2"/>
  <c r="A84" i="5" l="1"/>
  <c r="L61" i="2"/>
  <c r="A85" i="5" l="1"/>
  <c r="A72" i="3"/>
  <c r="L62" i="2"/>
  <c r="A36" i="5" l="1"/>
  <c r="L63" i="2"/>
  <c r="A86" i="5" l="1"/>
  <c r="A73" i="3"/>
  <c r="L64" i="2"/>
  <c r="A87" i="5" l="1"/>
  <c r="L67" i="2"/>
  <c r="A31" i="3" l="1"/>
  <c r="A37" i="5"/>
  <c r="L68" i="2"/>
  <c r="A38" i="5" l="1"/>
  <c r="A32" i="3"/>
  <c r="L70" i="2"/>
  <c r="A122" i="5" l="1"/>
  <c r="L71" i="2"/>
  <c r="A179" i="5" l="1"/>
  <c r="L72" i="2"/>
  <c r="A39" i="5" l="1"/>
  <c r="L73" i="2"/>
  <c r="A123" i="5" l="1"/>
  <c r="L74" i="2"/>
  <c r="A180" i="5" l="1"/>
  <c r="L75" i="2"/>
  <c r="A299" i="5" l="1"/>
  <c r="L76" i="2"/>
  <c r="A300" i="5" l="1"/>
  <c r="L78" i="2"/>
  <c r="A301" i="5" l="1"/>
  <c r="L79" i="2"/>
  <c r="A302" i="5" l="1"/>
  <c r="L80" i="2"/>
  <c r="A124" i="5" l="1"/>
  <c r="L81" i="2"/>
  <c r="A181" i="5" l="1"/>
  <c r="L82" i="2"/>
  <c r="A303" i="5" l="1"/>
  <c r="L83" i="2"/>
  <c r="A125" i="5" l="1"/>
  <c r="L84" i="2"/>
  <c r="A126" i="5" l="1"/>
  <c r="L85" i="2"/>
  <c r="A182" i="5" l="1"/>
  <c r="L86" i="2"/>
  <c r="A233" i="5" l="1"/>
  <c r="L88" i="2"/>
  <c r="A35" i="3" l="1"/>
  <c r="A40" i="5"/>
  <c r="L89" i="2"/>
  <c r="A41" i="5" l="1"/>
  <c r="A36" i="3"/>
  <c r="L90" i="2"/>
  <c r="A42" i="5" l="1"/>
  <c r="A37" i="3"/>
  <c r="L91" i="2"/>
  <c r="A43" i="5" l="1"/>
  <c r="A40" i="3"/>
  <c r="L92" i="2"/>
  <c r="A41" i="3" l="1"/>
  <c r="A44" i="5"/>
  <c r="L93" i="2"/>
  <c r="A38" i="3" l="1"/>
  <c r="A45" i="5"/>
  <c r="L94" i="2"/>
  <c r="A46" i="5" l="1"/>
  <c r="L97" i="2"/>
  <c r="A88" i="5" l="1"/>
  <c r="A74" i="3"/>
  <c r="L98" i="2"/>
  <c r="A75" i="3" l="1"/>
  <c r="A89" i="5"/>
  <c r="L99" i="2"/>
  <c r="A39" i="3" l="1"/>
  <c r="A47" i="5"/>
  <c r="L100" i="2"/>
  <c r="A77" i="3" l="1"/>
  <c r="A90" i="5"/>
  <c r="L101" i="2"/>
  <c r="A78" i="3" l="1"/>
  <c r="A91" i="5"/>
  <c r="L102" i="2"/>
  <c r="A92" i="5" l="1"/>
  <c r="A79" i="3"/>
  <c r="L103" i="2"/>
  <c r="A93" i="5" l="1"/>
  <c r="A80" i="3"/>
  <c r="L104" i="2"/>
  <c r="A81" i="3" l="1"/>
  <c r="A94" i="5"/>
  <c r="L106" i="2"/>
  <c r="A95" i="5" l="1"/>
  <c r="A82" i="3"/>
  <c r="L107" i="2"/>
  <c r="A96" i="5" l="1"/>
  <c r="A84" i="3"/>
  <c r="L109" i="2"/>
  <c r="A85" i="3" l="1"/>
  <c r="A97" i="5"/>
  <c r="L110" i="2"/>
  <c r="A98" i="5" l="1"/>
  <c r="A86" i="3"/>
  <c r="L111" i="2"/>
  <c r="A304" i="5" l="1"/>
  <c r="A316" i="3"/>
  <c r="L112" i="2"/>
  <c r="A87" i="3" l="1"/>
  <c r="A99" i="5"/>
  <c r="L113" i="2"/>
  <c r="A88" i="3" l="1"/>
  <c r="A100" i="5"/>
  <c r="L114" i="2"/>
  <c r="A89" i="3" l="1"/>
  <c r="A101" i="5"/>
  <c r="L115" i="2"/>
  <c r="A102" i="5" l="1"/>
  <c r="L117" i="2"/>
  <c r="A48" i="5" l="1"/>
  <c r="A42" i="3"/>
  <c r="L118" i="2"/>
  <c r="A49" i="5" l="1"/>
  <c r="A43" i="3"/>
  <c r="L119" i="2"/>
  <c r="A50" i="5" l="1"/>
  <c r="L120" i="2"/>
  <c r="A51" i="5" l="1"/>
  <c r="A44" i="3"/>
  <c r="L121" i="2"/>
  <c r="A52" i="5" l="1"/>
  <c r="A45" i="3"/>
  <c r="L122" i="2"/>
  <c r="A53" i="5" l="1"/>
  <c r="L125" i="2"/>
  <c r="A305" i="5" l="1"/>
  <c r="A318" i="3"/>
  <c r="L126" i="2"/>
  <c r="A306" i="5" l="1"/>
  <c r="A319" i="3"/>
  <c r="L127" i="2"/>
  <c r="A307" i="5" l="1"/>
  <c r="A320" i="3"/>
  <c r="L128" i="2"/>
  <c r="A112" i="3" l="1"/>
  <c r="A127" i="5"/>
  <c r="L129" i="2"/>
  <c r="A183" i="5" l="1"/>
  <c r="A168" i="3"/>
  <c r="L130" i="2"/>
  <c r="A46" i="3" l="1"/>
  <c r="A54" i="5"/>
  <c r="L131" i="2"/>
  <c r="A55" i="5" l="1"/>
  <c r="A47" i="3"/>
  <c r="L132" i="2"/>
  <c r="A56" i="5" l="1"/>
  <c r="A48" i="3"/>
  <c r="L134" i="2"/>
  <c r="A234" i="5" l="1"/>
  <c r="A221" i="3"/>
  <c r="L135" i="2"/>
  <c r="A308" i="5" l="1"/>
  <c r="A321" i="3"/>
  <c r="L136" i="2"/>
  <c r="A128" i="5" l="1"/>
  <c r="A113" i="3"/>
  <c r="L137" i="2"/>
  <c r="A169" i="3" l="1"/>
  <c r="A184" i="5"/>
  <c r="L138" i="2"/>
  <c r="A235" i="5" l="1"/>
  <c r="A222" i="3"/>
  <c r="L139" i="2"/>
  <c r="A236" i="5" l="1"/>
  <c r="A223" i="3"/>
  <c r="L140" i="2"/>
  <c r="A129" i="5" l="1"/>
  <c r="A114" i="3"/>
  <c r="L142" i="2"/>
  <c r="A224" i="3" l="1"/>
  <c r="A237" i="5"/>
  <c r="L143" i="2"/>
  <c r="A238" i="5" l="1"/>
  <c r="A225" i="3"/>
  <c r="L144" i="2"/>
  <c r="A130" i="5" l="1"/>
  <c r="A115" i="3"/>
  <c r="L145" i="2"/>
  <c r="A185" i="5" l="1"/>
  <c r="A170" i="3"/>
  <c r="L147" i="2"/>
  <c r="A226" i="3" l="1"/>
  <c r="A239" i="5"/>
  <c r="L148" i="2"/>
  <c r="A240" i="5" l="1"/>
  <c r="A227" i="3"/>
  <c r="L149" i="2"/>
  <c r="A116" i="3" l="1"/>
  <c r="A131" i="5"/>
  <c r="L150" i="2"/>
  <c r="A171" i="3" l="1"/>
  <c r="A186" i="5"/>
  <c r="L151" i="2"/>
  <c r="A117" i="3" l="1"/>
  <c r="A132" i="5"/>
  <c r="L152" i="2"/>
  <c r="A172" i="3" l="1"/>
  <c r="A187" i="5"/>
  <c r="L153" i="2"/>
  <c r="A229" i="3" l="1"/>
  <c r="A241" i="5"/>
  <c r="L154" i="2"/>
  <c r="A242" i="5" l="1"/>
  <c r="A230" i="3"/>
  <c r="L157" i="2"/>
  <c r="A322" i="3" l="1"/>
  <c r="A309" i="5"/>
  <c r="L158" i="2"/>
  <c r="A133" i="5" l="1"/>
  <c r="A118" i="3"/>
  <c r="L159" i="2"/>
  <c r="A173" i="3" l="1"/>
  <c r="A188" i="5"/>
  <c r="L160" i="2"/>
  <c r="A49" i="3" l="1"/>
  <c r="A57" i="5"/>
  <c r="L161" i="2"/>
  <c r="A323" i="3" l="1"/>
  <c r="A310" i="5"/>
  <c r="L162" i="2"/>
  <c r="A324" i="3" l="1"/>
  <c r="A311" i="5"/>
  <c r="L164" i="2"/>
  <c r="A325" i="3" l="1"/>
  <c r="A312" i="5"/>
  <c r="L165" i="2"/>
  <c r="A313" i="5" l="1"/>
  <c r="A326" i="3"/>
  <c r="L166" i="2"/>
  <c r="A327" i="3" l="1"/>
  <c r="A314" i="5"/>
  <c r="L167" i="2"/>
  <c r="A315" i="5" l="1"/>
  <c r="A328" i="3"/>
  <c r="L168" i="2"/>
  <c r="A329" i="3" l="1"/>
  <c r="A316" i="5"/>
  <c r="L169" i="2"/>
  <c r="A58" i="5" l="1"/>
  <c r="A50" i="3"/>
  <c r="L171" i="2"/>
  <c r="A231" i="3" l="1"/>
  <c r="A243" i="5"/>
  <c r="L172" i="2"/>
  <c r="A119" i="3" l="1"/>
  <c r="A134" i="5"/>
  <c r="L173" i="2"/>
  <c r="A174" i="3" l="1"/>
  <c r="A189" i="5"/>
  <c r="L174" i="2"/>
  <c r="A51" i="3" l="1"/>
  <c r="A59" i="5"/>
  <c r="L177" i="2"/>
  <c r="A244" i="5" l="1"/>
  <c r="A234" i="3"/>
  <c r="L178" i="2"/>
  <c r="A235" i="3" l="1"/>
  <c r="A245" i="5"/>
  <c r="L179" i="2"/>
  <c r="A246" i="5" l="1"/>
  <c r="A236" i="3"/>
  <c r="L180" i="2"/>
  <c r="A237" i="3" l="1"/>
  <c r="A247" i="5"/>
  <c r="L181" i="2"/>
  <c r="A238" i="3" l="1"/>
  <c r="A248" i="5"/>
  <c r="L182" i="2"/>
  <c r="A120" i="3" l="1"/>
  <c r="A135" i="5"/>
  <c r="L183" i="2"/>
  <c r="A239" i="3" l="1"/>
  <c r="A249" i="5"/>
  <c r="L184" i="2"/>
  <c r="A240" i="3" l="1"/>
  <c r="A250" i="5"/>
  <c r="L185" i="2"/>
  <c r="A136" i="5" l="1"/>
  <c r="A121" i="3"/>
  <c r="L186" i="2"/>
  <c r="A175" i="3" l="1"/>
  <c r="A190" i="5"/>
  <c r="L187" i="2"/>
  <c r="A137" i="5" l="1"/>
  <c r="A122" i="3"/>
  <c r="L188" i="2"/>
  <c r="A176" i="3" l="1"/>
  <c r="A191" i="5"/>
  <c r="L189" i="2"/>
  <c r="A123" i="3" l="1"/>
  <c r="A138" i="5"/>
  <c r="L190" i="2"/>
  <c r="A177" i="3" l="1"/>
  <c r="A192" i="5"/>
  <c r="L191" i="2"/>
  <c r="A241" i="3" l="1"/>
  <c r="A251" i="5"/>
  <c r="L192" i="2"/>
  <c r="A242" i="3" l="1"/>
  <c r="A252" i="5"/>
  <c r="L194" i="2"/>
  <c r="A253" i="5" l="1"/>
  <c r="A243" i="3"/>
  <c r="L195" i="2"/>
  <c r="A124" i="3" l="1"/>
  <c r="A139" i="5"/>
  <c r="L196" i="2"/>
  <c r="A193" i="5" l="1"/>
  <c r="A178" i="3"/>
  <c r="L197" i="2"/>
  <c r="A244" i="3" l="1"/>
  <c r="A254" i="5"/>
  <c r="L198" i="2"/>
  <c r="A125" i="3" l="1"/>
  <c r="A140" i="5"/>
  <c r="L199" i="2"/>
  <c r="A179" i="3" l="1"/>
  <c r="A194" i="5"/>
  <c r="L200" i="2"/>
  <c r="A247" i="3" l="1"/>
  <c r="A255" i="5"/>
  <c r="L203" i="2"/>
  <c r="A141" i="5" l="1"/>
  <c r="A126" i="3"/>
  <c r="L204" i="2"/>
  <c r="A180" i="3" l="1"/>
  <c r="A195" i="5"/>
  <c r="L205" i="2"/>
  <c r="A256" i="5" l="1"/>
  <c r="A256" i="3"/>
  <c r="L207" i="2"/>
  <c r="A257" i="3" l="1"/>
  <c r="A257" i="5"/>
  <c r="L208" i="2"/>
  <c r="A258" i="3" l="1"/>
  <c r="A258" i="5"/>
  <c r="L209" i="2"/>
  <c r="A262" i="3" l="1"/>
  <c r="A259" i="5"/>
  <c r="L210" i="2"/>
  <c r="L211" i="2" l="1"/>
  <c r="A265" i="3" s="1"/>
  <c r="A260" i="5"/>
  <c r="L212" i="2" l="1"/>
  <c r="A142" i="5" s="1"/>
  <c r="A261" i="5"/>
  <c r="L213" i="2" l="1"/>
  <c r="A196" i="5" s="1"/>
  <c r="A127" i="3"/>
  <c r="L214" i="2" l="1"/>
  <c r="A262" i="5" s="1"/>
  <c r="A181" i="3"/>
  <c r="L217" i="2" l="1"/>
  <c r="A330" i="3" s="1"/>
  <c r="A269" i="3"/>
  <c r="L218" i="2" l="1"/>
  <c r="A318" i="5" s="1"/>
  <c r="A317" i="5"/>
  <c r="L219" i="2" l="1"/>
  <c r="A332" i="3" s="1"/>
  <c r="A331" i="3"/>
  <c r="L220" i="2" l="1"/>
  <c r="L221" i="2" s="1"/>
  <c r="A319" i="5"/>
  <c r="A60" i="5" l="1"/>
  <c r="A52" i="3"/>
  <c r="A61" i="5"/>
  <c r="L222" i="2"/>
  <c r="A62" i="5" l="1"/>
  <c r="L225" i="2"/>
  <c r="A270" i="3" l="1"/>
  <c r="A263" i="5"/>
  <c r="L226" i="2"/>
  <c r="A264" i="5" l="1"/>
  <c r="A271" i="3"/>
  <c r="L227" i="2"/>
  <c r="A272" i="3" l="1"/>
  <c r="A265" i="5"/>
  <c r="L228" i="2"/>
  <c r="A266" i="5" l="1"/>
  <c r="A273" i="3"/>
  <c r="L229" i="2"/>
  <c r="A274" i="3" l="1"/>
  <c r="A267" i="5"/>
  <c r="L230" i="2"/>
  <c r="A143" i="5" l="1"/>
  <c r="A128" i="3"/>
  <c r="L231" i="2"/>
  <c r="A182" i="3" l="1"/>
  <c r="A197" i="5"/>
  <c r="L233" i="2"/>
  <c r="A275" i="3" l="1"/>
  <c r="A268" i="5"/>
  <c r="L234" i="2"/>
  <c r="A276" i="3" l="1"/>
  <c r="A269" i="5"/>
  <c r="L235" i="2"/>
  <c r="A270" i="5" l="1"/>
  <c r="A277" i="3"/>
  <c r="L236" i="2"/>
  <c r="A278" i="3" l="1"/>
  <c r="A271" i="5"/>
  <c r="L237" i="2"/>
  <c r="A279" i="3" l="1"/>
  <c r="A272" i="5"/>
  <c r="L238" i="2"/>
  <c r="A280" i="3" l="1"/>
  <c r="A273" i="5"/>
  <c r="L239" i="2"/>
  <c r="A274" i="5" l="1"/>
  <c r="A281" i="3"/>
  <c r="L240" i="2"/>
  <c r="A282" i="3" l="1"/>
  <c r="A275" i="5"/>
  <c r="L241" i="2"/>
  <c r="L242" i="2" l="1"/>
  <c r="A277" i="5" s="1"/>
  <c r="A276" i="5"/>
  <c r="L243" i="2" l="1"/>
  <c r="A129" i="3" s="1"/>
  <c r="A287" i="3"/>
  <c r="L244" i="2" l="1"/>
  <c r="A198" i="5" s="1"/>
  <c r="A144" i="5"/>
  <c r="L246" i="2" l="1"/>
  <c r="A130" i="3" s="1"/>
  <c r="A183" i="3"/>
  <c r="L247" i="2" l="1"/>
  <c r="A184" i="3" s="1"/>
  <c r="A145" i="5"/>
  <c r="L250" i="2" l="1"/>
  <c r="A320" i="5" s="1"/>
  <c r="A199" i="5"/>
  <c r="L251" i="2" l="1"/>
  <c r="A334" i="3" s="1"/>
  <c r="A333" i="3"/>
  <c r="L252" i="2" l="1"/>
  <c r="A131" i="3" s="1"/>
  <c r="A321" i="5"/>
  <c r="L253" i="2" l="1"/>
  <c r="A200" i="5" s="1"/>
  <c r="A146" i="5"/>
  <c r="L254" i="2" l="1"/>
  <c r="A132" i="3" s="1"/>
  <c r="A185" i="3"/>
  <c r="L255" i="2" l="1"/>
  <c r="A201" i="5" s="1"/>
  <c r="A147" i="5"/>
  <c r="L256" i="2" l="1"/>
  <c r="A133" i="3" s="1"/>
  <c r="A186" i="3"/>
  <c r="L257" i="2" l="1"/>
  <c r="A202" i="5" s="1"/>
  <c r="A148" i="5"/>
  <c r="L258" i="2" l="1"/>
  <c r="A149" i="5" s="1"/>
  <c r="A187" i="3"/>
  <c r="L259" i="2" l="1"/>
  <c r="A188" i="3" s="1"/>
  <c r="A134" i="3"/>
  <c r="L260" i="2" l="1"/>
  <c r="A135" i="3" s="1"/>
  <c r="A203" i="5"/>
  <c r="L261" i="2" l="1"/>
  <c r="A204" i="5" s="1"/>
  <c r="A150" i="5"/>
  <c r="L263" i="2" l="1"/>
  <c r="A335" i="3" s="1"/>
  <c r="A189" i="3"/>
  <c r="L264" i="2" l="1"/>
  <c r="A323" i="5" s="1"/>
  <c r="A322" i="5"/>
  <c r="L265" i="2" l="1"/>
  <c r="A151" i="5" s="1"/>
  <c r="A336" i="3"/>
  <c r="L266" i="2" l="1"/>
  <c r="A190" i="3" s="1"/>
  <c r="A136" i="3"/>
  <c r="L267" i="2" l="1"/>
  <c r="A137" i="3" s="1"/>
  <c r="A205" i="5"/>
  <c r="L268" i="2" l="1"/>
  <c r="A206" i="5" s="1"/>
  <c r="A152" i="5"/>
  <c r="L269" i="2" l="1"/>
  <c r="A153" i="5" s="1"/>
  <c r="A191" i="3"/>
  <c r="A138" i="3" l="1"/>
  <c r="L270" i="2"/>
  <c r="A192" i="3" s="1"/>
  <c r="L271" i="2"/>
  <c r="A207" i="5" l="1"/>
  <c r="A154" i="5"/>
  <c r="A139" i="3"/>
  <c r="L272" i="2"/>
  <c r="A193" i="3" l="1"/>
  <c r="A208" i="5"/>
  <c r="L273" i="2"/>
  <c r="A140" i="3" l="1"/>
  <c r="A155" i="5"/>
  <c r="L274" i="2"/>
  <c r="A194" i="3" l="1"/>
  <c r="A209" i="5"/>
  <c r="L277" i="2"/>
  <c r="A337" i="3" l="1"/>
  <c r="A324" i="5"/>
  <c r="L278" i="2"/>
  <c r="A338" i="3" l="1"/>
  <c r="A325" i="5"/>
  <c r="L279" i="2"/>
  <c r="A141" i="3" l="1"/>
  <c r="A156" i="5"/>
  <c r="L280" i="2"/>
  <c r="A195" i="3" l="1"/>
  <c r="A210" i="5"/>
  <c r="L281" i="2"/>
  <c r="A142" i="3" l="1"/>
  <c r="A157" i="5"/>
  <c r="L282" i="2"/>
  <c r="A196" i="3" l="1"/>
  <c r="A211" i="5"/>
  <c r="L283" i="2"/>
  <c r="A158" i="5" l="1"/>
  <c r="A143" i="3"/>
  <c r="L284" i="2"/>
  <c r="A212" i="5" l="1"/>
  <c r="A197" i="3"/>
  <c r="L285" i="2"/>
  <c r="A159" i="5" l="1"/>
  <c r="A144" i="3"/>
  <c r="L286" i="2"/>
  <c r="A198" i="3" l="1"/>
  <c r="A213" i="5"/>
  <c r="L287" i="2"/>
  <c r="A145" i="3" l="1"/>
  <c r="A160" i="5"/>
  <c r="L288" i="2"/>
  <c r="A214" i="5" l="1"/>
  <c r="A199" i="3"/>
  <c r="L290" i="2"/>
  <c r="A326" i="5" l="1"/>
  <c r="A339" i="3"/>
  <c r="L291" i="2"/>
  <c r="A340" i="3" l="1"/>
  <c r="A327" i="5"/>
  <c r="L292" i="2"/>
  <c r="A146" i="3" l="1"/>
  <c r="A161" i="5"/>
  <c r="L293" i="2"/>
  <c r="A200" i="3" l="1"/>
  <c r="A215" i="5"/>
  <c r="L294" i="2"/>
  <c r="A162" i="5" l="1"/>
  <c r="A147" i="3"/>
  <c r="L295" i="2"/>
  <c r="A201" i="3" l="1"/>
  <c r="A216" i="5"/>
  <c r="L296" i="2"/>
  <c r="A148" i="3" l="1"/>
  <c r="A163" i="5"/>
  <c r="L297" i="2"/>
  <c r="A202" i="3" l="1"/>
  <c r="A217" i="5"/>
  <c r="L298" i="2"/>
  <c r="A149" i="3" l="1"/>
  <c r="A164" i="5"/>
  <c r="L299" i="2"/>
  <c r="A203" i="3" l="1"/>
  <c r="A218" i="5"/>
  <c r="L300" i="2"/>
  <c r="A165" i="5" l="1"/>
  <c r="A150" i="3"/>
  <c r="L301" i="2"/>
  <c r="A219" i="5" l="1"/>
  <c r="A204" i="3"/>
  <c r="L303" i="2"/>
  <c r="A328" i="5" l="1"/>
  <c r="A341" i="3"/>
  <c r="L304" i="2"/>
  <c r="A342" i="3" l="1"/>
  <c r="A329" i="5"/>
  <c r="L305" i="2"/>
  <c r="A151" i="3" l="1"/>
  <c r="A166" i="5"/>
  <c r="L306" i="2"/>
  <c r="A220" i="5" l="1"/>
  <c r="A205" i="3"/>
  <c r="L307" i="2"/>
  <c r="A167" i="5" l="1"/>
  <c r="A152" i="3"/>
  <c r="L308" i="2"/>
  <c r="A206" i="3" l="1"/>
  <c r="A221" i="5"/>
  <c r="L309" i="2"/>
  <c r="A153" i="3" l="1"/>
  <c r="A168" i="5"/>
  <c r="L310" i="2"/>
  <c r="A207" i="3" l="1"/>
  <c r="A222" i="5"/>
  <c r="L311" i="2"/>
  <c r="A154" i="3" l="1"/>
  <c r="A169" i="5"/>
  <c r="L312" i="2"/>
  <c r="A208" i="3" l="1"/>
  <c r="A223" i="5"/>
  <c r="L313" i="2"/>
  <c r="A155" i="3" l="1"/>
  <c r="A170" i="5"/>
  <c r="L314" i="2"/>
  <c r="A209" i="3" l="1"/>
  <c r="A224" i="5"/>
  <c r="L317" i="2"/>
  <c r="A330" i="5" l="1"/>
  <c r="A343" i="3"/>
  <c r="L318" i="2"/>
  <c r="A344" i="3" l="1"/>
  <c r="A331" i="5"/>
  <c r="L319" i="2"/>
  <c r="A332" i="5" l="1"/>
  <c r="L320" i="2"/>
  <c r="A345" i="3" l="1"/>
  <c r="A333" i="5"/>
  <c r="L321" i="2"/>
  <c r="A156" i="3" l="1"/>
  <c r="A171" i="5"/>
  <c r="L322" i="2"/>
  <c r="A210" i="3" l="1"/>
  <c r="A225" i="5"/>
  <c r="L323" i="2"/>
  <c r="A157" i="3" l="1"/>
  <c r="A172" i="5"/>
  <c r="L324" i="2"/>
  <c r="A226" i="5" l="1"/>
  <c r="A211" i="3"/>
  <c r="L325" i="2"/>
  <c r="A158" i="3" l="1"/>
  <c r="A173" i="5"/>
  <c r="L326" i="2"/>
  <c r="A227" i="5" l="1"/>
  <c r="A212" i="3"/>
  <c r="L328" i="2"/>
  <c r="A53" i="3" l="1"/>
  <c r="A63" i="5"/>
  <c r="L329" i="2"/>
  <c r="A54" i="3" l="1"/>
  <c r="A64" i="5"/>
  <c r="L330" i="2"/>
  <c r="A65" i="5" l="1"/>
  <c r="A55" i="3"/>
  <c r="L332" i="2"/>
  <c r="A103" i="5" l="1"/>
  <c r="A95" i="3"/>
  <c r="L333" i="2"/>
  <c r="A104" i="5" l="1"/>
  <c r="A90" i="3"/>
  <c r="L334" i="2"/>
  <c r="A105" i="5" l="1"/>
  <c r="A91" i="3"/>
  <c r="L335" i="2"/>
  <c r="A92" i="3" l="1"/>
  <c r="A106" i="5"/>
  <c r="L336" i="2"/>
  <c r="A346" i="3" l="1"/>
  <c r="A334" i="5"/>
  <c r="L337" i="2"/>
  <c r="A159" i="3" l="1"/>
  <c r="A174" i="5"/>
  <c r="L338" i="2"/>
  <c r="A228" i="5" l="1"/>
  <c r="A213" i="3"/>
  <c r="L339" i="2"/>
  <c r="A107" i="5" l="1"/>
  <c r="A93" i="3"/>
  <c r="L340" i="2"/>
  <c r="A94" i="3" l="1"/>
  <c r="A108" i="5"/>
  <c r="L341" i="2"/>
  <c r="A109" i="5" l="1"/>
  <c r="A96" i="3"/>
  <c r="L344" i="2"/>
  <c r="A335" i="5" l="1"/>
  <c r="A347" i="3"/>
  <c r="L346" i="2"/>
  <c r="A110" i="5" l="1"/>
  <c r="A97" i="3"/>
  <c r="L347" i="2"/>
  <c r="A348" i="3" l="1"/>
  <c r="A336" i="5"/>
  <c r="L348" i="2"/>
  <c r="A160" i="3" l="1"/>
  <c r="A175" i="5"/>
  <c r="L349" i="2"/>
  <c r="A214" i="3" l="1"/>
  <c r="A229" i="5"/>
  <c r="L350" i="2"/>
  <c r="A176" i="5" l="1"/>
  <c r="A161" i="3"/>
  <c r="L351" i="2"/>
  <c r="A215" i="3" l="1"/>
  <c r="A230" i="5"/>
  <c r="L352" i="2"/>
  <c r="A337" i="5" l="1"/>
  <c r="A349" i="3"/>
  <c r="L353" i="2"/>
  <c r="A162" i="3" l="1"/>
  <c r="A177" i="5"/>
  <c r="L354" i="2"/>
  <c r="A231" i="5" l="1"/>
  <c r="A216" i="3"/>
  <c r="L355" i="2"/>
  <c r="A291" i="3" l="1"/>
  <c r="A278" i="5"/>
  <c r="L357" i="2"/>
  <c r="A338" i="5" l="1"/>
  <c r="A350" i="3"/>
  <c r="L358" i="2"/>
  <c r="A111" i="5" l="1"/>
  <c r="A103" i="3"/>
  <c r="L359" i="2"/>
  <c r="A112" i="5" l="1"/>
  <c r="L360" i="2"/>
  <c r="A99" i="3" l="1"/>
  <c r="A113" i="5"/>
  <c r="L361" i="2"/>
  <c r="A100" i="3" l="1"/>
  <c r="A114" i="5"/>
  <c r="L362" i="2"/>
  <c r="A101" i="3" l="1"/>
  <c r="A115" i="5"/>
  <c r="L363" i="2"/>
  <c r="A116" i="5" l="1"/>
  <c r="A102" i="3"/>
  <c r="L364" i="2"/>
  <c r="A104" i="3" l="1"/>
  <c r="A117" i="5"/>
  <c r="L366" i="2"/>
  <c r="A105" i="3" l="1"/>
  <c r="A118" i="5"/>
  <c r="L367" i="2"/>
  <c r="A351" i="3" l="1"/>
  <c r="A339" i="5"/>
  <c r="L368" i="2"/>
  <c r="A352" i="3" l="1"/>
  <c r="A340" i="5"/>
  <c r="L369" i="2"/>
  <c r="A353" i="3" l="1"/>
  <c r="A341" i="5"/>
  <c r="L370" i="2"/>
  <c r="A342" i="5" l="1"/>
  <c r="A354" i="3"/>
  <c r="L373" i="2"/>
  <c r="A355" i="3" l="1"/>
  <c r="A343" i="5"/>
  <c r="L374" i="2"/>
  <c r="A356" i="3" l="1"/>
  <c r="A344" i="5"/>
  <c r="L375" i="2"/>
  <c r="A357" i="3" l="1"/>
  <c r="A345" i="5"/>
  <c r="L376" i="2"/>
  <c r="A346" i="5" l="1"/>
  <c r="A358" i="3"/>
  <c r="L378" i="2"/>
  <c r="A347" i="5" l="1"/>
  <c r="A359" i="3"/>
  <c r="L379" i="2"/>
  <c r="A360" i="3" l="1"/>
  <c r="A348" i="5"/>
  <c r="L380" i="2"/>
  <c r="A349" i="5" l="1"/>
  <c r="A361" i="3"/>
  <c r="L381" i="2"/>
  <c r="A350" i="5" l="1"/>
  <c r="L382" i="2"/>
  <c r="A362" i="3" l="1"/>
  <c r="A351" i="5"/>
  <c r="L383" i="2"/>
  <c r="A363" i="3" l="1"/>
  <c r="A352" i="5"/>
  <c r="L384" i="2"/>
  <c r="A353" i="5" l="1"/>
  <c r="A364" i="3"/>
  <c r="L386" i="2"/>
  <c r="A354" i="5" l="1"/>
  <c r="A365" i="3"/>
  <c r="L387" i="2"/>
  <c r="A366" i="3" l="1"/>
  <c r="A355" i="5"/>
  <c r="L388" i="2"/>
  <c r="A367" i="3" l="1"/>
  <c r="A356" i="5"/>
  <c r="L389" i="2"/>
  <c r="A357" i="5" l="1"/>
  <c r="A368" i="3"/>
  <c r="L390" i="2"/>
  <c r="A358" i="5" l="1"/>
  <c r="A369" i="3"/>
  <c r="L392" i="2"/>
  <c r="A370" i="3" l="1"/>
  <c r="A359" i="5"/>
  <c r="L393" i="2"/>
  <c r="A360" i="5" l="1"/>
  <c r="A371" i="3"/>
  <c r="L394" i="2"/>
  <c r="A361" i="5" l="1"/>
  <c r="L397" i="2"/>
  <c r="A295" i="3" l="1"/>
  <c r="A281" i="5"/>
  <c r="L398" i="2"/>
  <c r="A296" i="3" l="1"/>
  <c r="A282" i="5"/>
  <c r="L400" i="2"/>
  <c r="A283" i="5" l="1"/>
  <c r="A297" i="3"/>
  <c r="L401" i="2"/>
  <c r="A284" i="5" l="1"/>
  <c r="A298" i="3"/>
  <c r="L402" i="2"/>
  <c r="A299" i="3" l="1"/>
  <c r="A285" i="5"/>
  <c r="C420" i="2"/>
  <c r="L403" i="2"/>
  <c r="A300" i="3" l="1"/>
  <c r="A286" i="5"/>
  <c r="L404" i="2"/>
  <c r="A287" i="5" l="1"/>
  <c r="A301" i="3"/>
  <c r="L405" i="2"/>
  <c r="A302" i="3" l="1"/>
  <c r="A288" i="5"/>
  <c r="L406" i="2"/>
  <c r="A289" i="5" l="1"/>
  <c r="A303" i="3"/>
  <c r="L408" i="2"/>
  <c r="A119" i="5" l="1"/>
  <c r="L411" i="2"/>
  <c r="A306" i="3" l="1"/>
  <c r="A290" i="5"/>
  <c r="L412" i="2"/>
  <c r="A307" i="3" l="1"/>
  <c r="A66" i="5"/>
  <c r="L413" i="2"/>
  <c r="A308" i="3" l="1"/>
  <c r="A291" i="5"/>
  <c r="L414" i="2"/>
  <c r="A292" i="5" l="1"/>
  <c r="A309" i="3"/>
  <c r="L415" i="2"/>
  <c r="A310" i="3" l="1"/>
  <c r="A293" i="5"/>
  <c r="L416" i="2"/>
  <c r="A294" i="5" l="1"/>
  <c r="A56" i="3"/>
  <c r="L417" i="2"/>
  <c r="A67" i="5" l="1"/>
  <c r="L418" i="2"/>
  <c r="A68" i="5" l="1"/>
  <c r="L419" i="2"/>
  <c r="A57" i="3" l="1"/>
  <c r="A295" i="5"/>
  <c r="L421" i="2"/>
  <c r="A362" i="5" l="1"/>
  <c r="L422" i="2"/>
  <c r="A363" i="5" l="1"/>
  <c r="L423" i="2"/>
  <c r="A296" i="5" l="1"/>
  <c r="L424" i="2"/>
  <c r="A297" i="5" l="1"/>
  <c r="L425" i="2"/>
  <c r="A364" i="5" l="1"/>
  <c r="L426" i="2"/>
  <c r="A365" i="5" l="1"/>
  <c r="L427" i="2"/>
  <c r="A366" i="5" l="1"/>
  <c r="L428" i="2"/>
  <c r="A367" i="5" s="1"/>
</calcChain>
</file>

<file path=xl/sharedStrings.xml><?xml version="1.0" encoding="utf-8"?>
<sst xmlns="http://schemas.openxmlformats.org/spreadsheetml/2006/main" count="3810" uniqueCount="812">
  <si>
    <t>OUI</t>
  </si>
  <si>
    <t>NON</t>
  </si>
  <si>
    <t>NM</t>
  </si>
  <si>
    <t>NOM</t>
  </si>
  <si>
    <t xml:space="preserve">VILLE : </t>
  </si>
  <si>
    <t>REGION D'ACCUEIL :</t>
  </si>
  <si>
    <t>NOM DU RESEAU DELEGATAIRE / DEMARCHE QUALITE TERRITORIALE :</t>
  </si>
  <si>
    <t>TYPE AUDIT :</t>
  </si>
  <si>
    <t>Audit d'adhésion</t>
  </si>
  <si>
    <t>Audit de renouvellement</t>
  </si>
  <si>
    <t>Nom du Responsable :</t>
  </si>
  <si>
    <t>Nom Prénom de l'auditeur</t>
  </si>
  <si>
    <t>Nom du cabinet d'audit</t>
  </si>
  <si>
    <t>Présence d'un bar :</t>
  </si>
  <si>
    <t>Résultats</t>
  </si>
  <si>
    <t>Taux de conformité général</t>
  </si>
  <si>
    <t>Seuil
exigé</t>
  </si>
  <si>
    <t>Taux de conformité atteint</t>
  </si>
  <si>
    <t>Seuil
atteint</t>
  </si>
  <si>
    <r>
      <t xml:space="preserve">Taux de conformité </t>
    </r>
    <r>
      <rPr>
        <b/>
        <sz val="12"/>
        <rFont val="Calibri"/>
        <family val="2"/>
      </rPr>
      <t>QUALITE TOURISME™</t>
    </r>
  </si>
  <si>
    <t>Taux de conformité par famille</t>
  </si>
  <si>
    <t>Seuil 
recommandé</t>
  </si>
  <si>
    <t>CONFORT ET PROPRETE</t>
  </si>
  <si>
    <t>▪ Propreté</t>
  </si>
  <si>
    <t>▪ Etat</t>
  </si>
  <si>
    <t>▪ Confort</t>
  </si>
  <si>
    <t>Conformité de l'écoute client</t>
  </si>
  <si>
    <t>Taux de conformité par séquence</t>
  </si>
  <si>
    <t>1 - PROMOTION ET COMMUNICATION</t>
  </si>
  <si>
    <t>Pts</t>
  </si>
  <si>
    <t>Notation</t>
  </si>
  <si>
    <t>Commentaire de l'auditeur</t>
  </si>
  <si>
    <t>Guide d'interprétation</t>
  </si>
  <si>
    <t>Total Points possibles</t>
  </si>
  <si>
    <t>Pts obt. ss pondération</t>
  </si>
  <si>
    <t>Pts obtenus pondérés</t>
  </si>
  <si>
    <t>Total des points obtenus</t>
  </si>
  <si>
    <t>Points NM</t>
  </si>
  <si>
    <t>Total Points NM</t>
  </si>
  <si>
    <t>Points mesurés</t>
  </si>
  <si>
    <t>Total Points mesurés</t>
  </si>
  <si>
    <t>Taux de conformité</t>
  </si>
  <si>
    <t>Points obtenus</t>
  </si>
  <si>
    <t>Total Points obtenus</t>
  </si>
  <si>
    <t>Total Pts mesurés</t>
  </si>
  <si>
    <t>Total Points Obtenus</t>
  </si>
  <si>
    <t>La promotion</t>
  </si>
  <si>
    <t>GLOBAL</t>
  </si>
  <si>
    <t>INFORMATION ET COMMUNICATION</t>
  </si>
  <si>
    <t>SAVOIR-FAIRE ET SAVOIR-ETRE</t>
  </si>
  <si>
    <t>CONFORT ET HYGIENE</t>
  </si>
  <si>
    <t>DEVELOPPEMENT DURABLE</t>
  </si>
  <si>
    <t>QUALITE DE LA PRESTATION</t>
  </si>
  <si>
    <t>PROPRETE</t>
  </si>
  <si>
    <t>ETAT</t>
  </si>
  <si>
    <t>CONFORT</t>
  </si>
  <si>
    <t>NR</t>
  </si>
  <si>
    <t>Information et Communication</t>
  </si>
  <si>
    <t xml:space="preserve">Au moins 2 moyens de communication sont utilisés (presse, et/ou radio/TV, et/ou sites Internet partenaires, et /ou autres) et à différents niveaux (local et/ou régional, et/ou départemental, et/ou national, et/ou international).  
Cette politique de communication est à auditer au niveau de l'établissement*.            </t>
  </si>
  <si>
    <t>Au moins 2 actions de communication ou de promotion sont engagées par l'établissement et accessibles à la clientèle.</t>
  </si>
  <si>
    <t xml:space="preserve">Pas de NM possible. Campagne presse, radio, TV, sites Internet, réseaux sociaux, participation à des salons, manifestations, autres. Les actions du DQT sont prises en compte pour valider ce critère. L'outil de communication et le site internet de la structure ne valident pas ce critère. </t>
  </si>
  <si>
    <t>Contrôle documentaire</t>
  </si>
  <si>
    <t>Les actions de communication et de promotion de l'établissement sont effectuées à au moins 2 niveaux (local, régional, national, international).</t>
  </si>
  <si>
    <t xml:space="preserve">Pas de NM possible. Les actions du DQT sont prises en compte pour valider ce critère. L'outil de communication et le site internet de la structure ne valident pas ce critère. </t>
  </si>
  <si>
    <t xml:space="preserve">Il existe une cohérence graphique entre les différents supports de communication de la structure. </t>
  </si>
  <si>
    <t>oui</t>
  </si>
  <si>
    <t>L'outil de communication</t>
  </si>
  <si>
    <t>R</t>
  </si>
  <si>
    <t>L'établissement réalise un support de communication. La matérialisation du support n'est pas obligatoire  (exemples de supports autorisés: applications smart phone, brochure papier ou téléchargeable, flyer...),  il contient, a minima: - le nom, - l'adresse, - le numéro de téléphone, - le site internet, - les périodes d'ouvertures de l'établissement, - les prestations et services offerts, - les tarifs présentés de manière claire et compréhensible, - les moyens d'accès et les possibilités de stationnement, - les coordonnées GPS, - l'adresse courriel, - les modalités de réservation et d'annulation, - les moyens de paiement acceptés, - les marques/labels dont dispose l'établissement, avec le cas échéant, un renvoi vers le site internet idoine, - les conditions et limites d'accessibilité des prestations pour les personnes en situation de handicap, - le classement, 
Si une carte de visite/flyer est à la disposition du client à l'accueil ou lui est remise lors de son départ de l'établissement, celle-ci mentionne: - le nom, - l'adresse, - le numéro de téléphone, - les périodes d'ouvertures de l'établissement, - le site internet / l'adresse courriel, La conception graphique est soignée et présente des visuels représentatifs de l'offre.
Le support est à jour.</t>
  </si>
  <si>
    <t>L'établissement possède son propre outil de communication.</t>
  </si>
  <si>
    <t>Constat visuel</t>
  </si>
  <si>
    <t>La présentation de l'outil de communication est soignée et attractive.</t>
  </si>
  <si>
    <t>Très Satisfaisant</t>
  </si>
  <si>
    <t xml:space="preserve">L'outil de communication est représentatif de l'offre. </t>
  </si>
  <si>
    <t>L'outil de communication contient les coordonnées de l'établissement : l'adresse, le site internet, le courriel et le numéro de téléphone.</t>
  </si>
  <si>
    <t>L'outil de communication contient les informations suivantes : la catégorie hôtelière, le confort des chambres, le type de restauration, les services de l'hôtel, l'accueil des personnes en situation de handicap, les tarifs des chambres et les moyens de paiement acceptés.</t>
  </si>
  <si>
    <t>L'outil de communication contient des informations sur l'accès à l'établissement.</t>
  </si>
  <si>
    <t>L'outil de communication est actualisé.</t>
  </si>
  <si>
    <t xml:space="preserve">L'établissement doit adapter ses outils de communication et de médiation à sa fréquentation étrangère.  </t>
  </si>
  <si>
    <t>L'outil de communication est traduit dans une langue étrangère au moins.</t>
  </si>
  <si>
    <t xml:space="preserve">En cas d'audit de reconduction, conformément à la charte graphique:
- la plaque   Qualité Tourisme™  est apposée à l'entrée de l'établissement,  
- le logo   Qualité Tourisme™    est présent sur les supports papier et sur le site internet,
- la démarche   Qualité Tourisme™   est explicitée sur le site internet et il existe un lien vers le site de   Qualité Tourisme™  .  </t>
  </si>
  <si>
    <t>Le logo Qualité Tourisme™  est présent sur un outil de communication.</t>
  </si>
  <si>
    <t>Le site internet</t>
  </si>
  <si>
    <r>
      <t xml:space="preserve">L'établissement tient à jour un site internet dédié (site individuel ou site hébergé) permettant de connaître : 
- le nom- l'adresse- le numéro de téléphone - les périodes d'ouvertures de l'établissement- les prestations et services offerts,- les tarifs présentés de manière claire et compréhensible pour les tarifs- les moyens d'accès et les possibilités de stationnement  (un plan d'accès est téléchargeable.)- les coordonnées GPS- l'adresse courriel- les modalités de réservation et d'annulation- les moyens de paiement acceptés, - les marques/labels dont dispose l'établissement, avec le cas échéant, un renvoi vers le site internet idoine, - les conditions et limites d'accessibilité des prestations pour les personnes en situation de handicap, - </t>
    </r>
    <r>
      <rPr>
        <i/>
        <sz val="9"/>
        <rFont val="Calibri"/>
        <family val="2"/>
      </rPr>
      <t xml:space="preserve">le classement 
</t>
    </r>
    <r>
      <rPr>
        <sz val="9"/>
        <rFont val="Calibri"/>
        <family val="2"/>
      </rPr>
      <t>La conception graphique est soignée et présente des visuels représentatifs de l'offre.
Ce support est à jour. Il est possible de réserver par mail et de recevoir une confirmation de réservation par mail.</t>
    </r>
  </si>
  <si>
    <t>L'établissement possède un site internet dédié (site individuel ou site partagé).</t>
  </si>
  <si>
    <t>Pas de NM possible. L'établissement doit être à l'initiative de la création du site internet (par exemple, la présence sur le site internet de l'OT ne valide pas le critère). Si présence d'un site internet propre à l'établissement et d'un site internet partagé, on mesure le site internet propre à l'établissement.</t>
  </si>
  <si>
    <t>Le site internet est bien référencé.</t>
  </si>
  <si>
    <t>NM si pas de site Internet. Recherche sur un moteur de recherche avec les mots clés : nom de l'hôtel, ville. Tolérance sur les résultats en fonction de la taille de la ville.</t>
  </si>
  <si>
    <t>La présentation du site internet est soignée, attractive et ergonomique.</t>
  </si>
  <si>
    <t>Le site internet contient les coordonnées de l'établissement : l'adresse, le courriel et le numéro de téléphone.</t>
  </si>
  <si>
    <t>NM si pas de site Internet. Formulaire accepté.</t>
  </si>
  <si>
    <t>Le site internet contient les informations suivantes : la catégorie hôtelière, le confort des chambres, l'accueil des personnes en situation de handicap, le type de restauration, les services de l'hôtel, les tarifs des chambres, les moyens de paiement acceptés et les périodes d'ouverture.</t>
  </si>
  <si>
    <t>NM si pas de site Internet. Pour vérifier la complétude des informations, l'auditeur peut poser une question sur l'acceptation des ANCV.
Les périodes d'ouverture sont à mentionner si l'établissement n'est pas ouvert 365 jours par an.
Si l'établissement est labellisé Tourisme &amp; Handicap, la mention est présente.</t>
  </si>
  <si>
    <t>NM si pas de site Internet. Si absence de parking privé, le site internet mentionne une solution de stationnement public à proximité.</t>
  </si>
  <si>
    <t>Les informations du site internet sont actualisées.</t>
  </si>
  <si>
    <t>NM si pas de site internet. Tarifs, nouveau classement pour les hôtels concernés, absence de référence à l'ancien classement si non classé, périodes d'ouverture, etc.</t>
  </si>
  <si>
    <t>Les informations relatives aux modalités de réservation et d'annulation sont facilement accessibles.</t>
  </si>
  <si>
    <t>NM si pas de site Internet.</t>
  </si>
  <si>
    <t>Le site internet permet une réservation par voie numérique.</t>
  </si>
  <si>
    <t>NM si pas de site Internet. Réservation possible par le biais de la chaîne à laquelle est éventuellement affilié l'établissement. Non validé si réservation via les OTA (Online Travel Agency).</t>
  </si>
  <si>
    <t>Le site internet est traduit au moins en une langue étrangère.</t>
  </si>
  <si>
    <t>Le site internet est traduit dans une langue étrangère au moins.</t>
  </si>
  <si>
    <t>Développement Durable</t>
  </si>
  <si>
    <t>L'établissement valorise les activités permettant la découverte de la région et des richesses locales (ou le cas échéant, dans le cadre de relations privilégiées avec un autre prestataire). Par exemple: patrimoine culturel,
naturel et bâti, excursions, activités sportives, évènements culturels et animations locales, visites d'entreprises locales (artisanat local, et production locale).
Cette promotion se fait par le biais:
- de bornes interactives ou
- d'un accès internet (sites pré-enregistrés) ou
- d'un point information : classeur/présentoir.
Une carte du territoire est affichée ou accessible pour présenter les points d'intérêt touristiques.</t>
  </si>
  <si>
    <t>Le site internet valorise la destination touristique</t>
  </si>
  <si>
    <t xml:space="preserve">L'établissement a mis en place une politique marketing* adaptée à sa clientèle et des outils perçus par sa clientèle: actions de fidélisation, promotion… .
</t>
  </si>
  <si>
    <t>Le logo Qualité Tourisme™  est présent sur le site internet.</t>
  </si>
  <si>
    <t>2 - LA RESERVATION TELEPHONIQUE - LA DEMANDE D'INFORMATIONS</t>
  </si>
  <si>
    <t>La prise de ligne</t>
  </si>
  <si>
    <t>Savoir-faire Savoir-être</t>
  </si>
  <si>
    <t>Le téléphone doit être décroché rapidement : maximum 5 sonneries ou un message téléphonique s'enclenche au bout de ces 5 sonneries.
Le message indique l'identité de l'établissement, les horaires ou périodes d'ouverture ou le client est renvoyé vers un autre numéro ou vers un site internet.</t>
  </si>
  <si>
    <t xml:space="preserve">L'appel doit aboutir avant la 5ème sonnerie. </t>
  </si>
  <si>
    <t>Pas de NM possible. Soit par un interlocuteur, soit par un pré-décroché, soit par un répondeur.</t>
  </si>
  <si>
    <t>Au téléphone, le personnel doit accueillir le client de manière aimable et conviviale, en utilisant systématiquement les formules de politesse adaptées.
S'il doit être mis en attente, le client en est préalablement informé de façon aimable.
L'identité de l'établissement doit être précisée dans la formule d'accueil.</t>
  </si>
  <si>
    <t>L'interlocuteur annonce le nom de l'établissement.</t>
  </si>
  <si>
    <t>"Hôtel X…., bonjour". NM si absence de réponse.</t>
  </si>
  <si>
    <t>Si la conversation est mise en attente, celle-ci n'excède pas une minute.</t>
  </si>
  <si>
    <t>NM si pas de mise en attente ou si absence de réponse.</t>
  </si>
  <si>
    <t>Le traitement de la demande</t>
  </si>
  <si>
    <t>Dans le cadre d'une réservation téléphonique, en cas d'indisponibilité, le client est réorienté prioritairement vers un établissement du réseau  Qualité Tourisme™ , vers le site internet de  Qualité Tourisme™  ou vers l'office de tourisme.</t>
  </si>
  <si>
    <t>Si l'établissement est complet, une solution est proposée au client.</t>
  </si>
  <si>
    <t>NM si l'établissement n'est pas complet. Une solution alternative est proposée au client.</t>
  </si>
  <si>
    <t>Les informations orales transmises aux clients sont  précises et complètes et correspondent à la demande du client.</t>
  </si>
  <si>
    <t>Les informations communiquées par l'interlocuteur sont précises et répondent à la demande.</t>
  </si>
  <si>
    <t xml:space="preserve">Pas de NM possible. Exemples de questions à poser : présence d'un restaurant à proximité, chambres non-fumeur, accès WIFI, grand lit, parking, etc. Dans le cas où l'auditeur ne parvient pas à joindre l'établissement, point pénalisé. Si l'interlocuteur n'est pas en mesure d'enregistrer une réservation et/ou ne propose pas un rappel rapide, point pénalisé. </t>
  </si>
  <si>
    <t xml:space="preserve">Dans le cadre d'une réservation téléphonique et/ou sur site :
-l'ensemble des éléments nécessaires au bon accueil du client et à la prise en compte de ses attentes est demandé (exemples: nombre de personnes, présence d'enfants, âge des enfants, animaux, date et heure d'arrivée, orthographe du nom, numéro de téléphone, e-mail, explications spontanées concernant l'accès à l'établissement, modalités d'annulation …).
-la reformulation détaillée de la réservation est réalisée de manière formelle.
</t>
  </si>
  <si>
    <t>Les éléments essentiels du séjour sont bien précisés avec le client.</t>
  </si>
  <si>
    <t>A minima : nom, nombre de personnes, nombre de chambres, heure d'arrivée, tarif, durée de séjour. En cas d'ouverture non continue de la réception en journée, le client est informé spontanément.</t>
  </si>
  <si>
    <t>L'ensemble du  personnel est disponible et attentif tout au long de la prestation en face à face ou au téléphone.</t>
  </si>
  <si>
    <t>La conversation téléphonique est fluide. L'interlocuteur ne marque pas d'hésitation dans l'enregistrement de la réservation.</t>
  </si>
  <si>
    <t>Pas d'interférence extérieure.</t>
  </si>
  <si>
    <t>L'interlocuteur est courtois, employant les formules de politesse adaptées. Le cas échéant, la mise en attente et la reprise de ligne s'accompagnent des formules d'usage.</t>
  </si>
  <si>
    <t>Pas de NM possible. Utilisation des civilités. Un mot d'excuse ou de remerciement est prononcé à la reprise de la ligne.</t>
  </si>
  <si>
    <t>La reformulation et la confirmation de la demande</t>
  </si>
  <si>
    <t>La reformulation orale doit comporter les éléments essentiels de la réservation.</t>
  </si>
  <si>
    <t>Nom, nombre de personnes, nombre de chambres, heure d'arrivée, durée de séjour à minima.</t>
  </si>
  <si>
    <t>L'interlocuteur propose spontanément des informations sur l'accès à l'établissement.</t>
  </si>
  <si>
    <t>Soit de manière orale lors de la réservation téléphonique, soit en proposant l'envoi d'un plan d'accès par mail.</t>
  </si>
  <si>
    <t>Par mail ou par un autre moyen de communication.</t>
  </si>
  <si>
    <t>La confirmation de la réservation est complète.</t>
  </si>
  <si>
    <t>A minima : nombre de personnes, nombre de chambres, heure d'arrivée, tarif, durée de séjour. Par mail ou tout autre moyen de communication.</t>
  </si>
  <si>
    <t>Les réponses au téléphone/courrier/messages électroniques peuvent être effectuées au moins en une langue étrangère.</t>
  </si>
  <si>
    <t>L'accueil téléphonique est assuré en au moins une langue étrangère.</t>
  </si>
  <si>
    <t>Pas de NM possible. L'auditeur effectue une demande de renseignement par téléphone dans une langue étrangère de son choix.</t>
  </si>
  <si>
    <t>Le répondeur</t>
  </si>
  <si>
    <t>En cas d'absence, un répondeur assure l'accueil téléphonique. Le ton de message est courtois, employant les formules de politesse adaptées.</t>
  </si>
  <si>
    <t>NM si accueil 24h/24. Point pénalisé si absence de répondeur. Si renvoi vers un n° de portable, point mesuré.</t>
  </si>
  <si>
    <t xml:space="preserve">Le message du répondeur annonce le nom de l'établissement et informe des horaires d'ouverture. </t>
  </si>
  <si>
    <t>NM si accueil 24h/24. Si renvoi sur un portable et message sur portable, point mesuré.</t>
  </si>
  <si>
    <t>Le message du répondeur téléphonique doit rappeler les horaires d'ouvertures au moins en une langue étrangère.</t>
  </si>
  <si>
    <t>Le message du répondeur téléphonique mentionne les horaires d'ouverture en au moins une langue étrangère.</t>
  </si>
  <si>
    <t xml:space="preserve">NM si accueil 24h/24. </t>
  </si>
  <si>
    <t>La demande d'informations</t>
  </si>
  <si>
    <t>Dans le cadre d'une demande :
- de renseignements spécifiques (ex: réservation de groupes, accueil personne en situation de handicap) 
- de l'envoi de documentation (descriptif des prestations de l'établissement et des services)
- d'une confirmation de réservation ( les conditions d'annulation sont précisées),
les informations transmises par écrit (e-mail ou  courrier) sont précises, complètes et à jour.
Les réponses sont personnalisées. 
Elles sont envoyées sous 48h par SMS et/ou courriel, et/ou courrier.</t>
  </si>
  <si>
    <t>Lors d'une demande d'informations, la réponse écrite est personnalisée et correspond à la demande.</t>
  </si>
  <si>
    <t xml:space="preserve">Pas de NM possible. L'auditeur fait une demande d'informations par mail en intégrant une requête spécifique. Exemple : séjour en famille, présence d'un parking, présence d'un animal, etc. Le mail de confirmation de la réservation n'est pas pris en compte pour évaluer ce critère. A minima, la réponse personnalisée reprend le nom du client et comprend les coordonnées de l'établissement. </t>
  </si>
  <si>
    <t>Pas de NM possible.  L'auditeur fait une demande d'informations par mail/courrier en langue étrangère.</t>
  </si>
  <si>
    <r>
      <t>Lors d'une demande d'informations, la réponse mentionne le logo Qualité Tourisme™</t>
    </r>
    <r>
      <rPr>
        <sz val="8.4"/>
        <rFont val="Calibri"/>
        <family val="2"/>
      </rPr>
      <t xml:space="preserve"> </t>
    </r>
    <r>
      <rPr>
        <sz val="12"/>
        <rFont val="Calibri"/>
        <family val="2"/>
      </rPr>
      <t>dans la signature.</t>
    </r>
  </si>
  <si>
    <t>Item noté NM en cas d'adhésion.</t>
  </si>
  <si>
    <t>Lors d'une demande d'informations, la réponse écrite (mail ou courrier) est reçue sous 48h.</t>
  </si>
  <si>
    <t>Pas de NM possible. Délai de 48h basé sur le cachet de la poste.</t>
  </si>
  <si>
    <t>3 - L'ACHEMINEMENT SUR LE LIEU - LES EXTERIEURS - LA SIGNALISATION - LA TERRASSE (SI EXISTANTE)</t>
  </si>
  <si>
    <t>L'accès à l'établissement</t>
  </si>
  <si>
    <t>Si autorisée, une signalisation d'accès au site est visible, lisible et uniforme, à proximité de l'établissement.</t>
  </si>
  <si>
    <t>NM si non autorisée ET si pas de fléchage organisé par la commune. L'auditeur vérifie si les autres établissements sont signalés.</t>
  </si>
  <si>
    <t>L'établissement est facile à trouver.</t>
  </si>
  <si>
    <t>Pas de NM possible. A partir des indications fournies en amont, l'auditeur note son accès.</t>
  </si>
  <si>
    <t>Qualité de la prestation</t>
  </si>
  <si>
    <t>Si l'établissement dispose d'un parking privé, le stationnement est adapté à la fréquentation touristique du lieu et aux modes de transport utilisés  (voitures, deux-roues, car, ... ).
Si le site ne dispose pas de parking privé, les zones de stationnement publiques ou privées et leur éloignement doivent être  indiqués (lors de la réservation, sur les brochures, sur le site internet...).</t>
  </si>
  <si>
    <t xml:space="preserve">Le site dispose d'un parking privé. </t>
  </si>
  <si>
    <t>Pas de NM possible. Si absence de parking privé, présence d'une information sur les solutions de stationnement public à proximité. Parking non couvert validé, pas d'exigence sur le nombre minimum de places.</t>
  </si>
  <si>
    <t>L'établissement dispose au moins d'une solution de stationnement pour les moyens de locomotion alternatifs à la voiture.</t>
  </si>
  <si>
    <t>NM si implantation en centre ville. Présence  d'un garage ou local pour les vélos ou motos, présence d'un système d'attaches pour les vélos, espace suffisant pour le stationnement des autocars.</t>
  </si>
  <si>
    <t>Confort et hygiène</t>
  </si>
  <si>
    <t xml:space="preserve">L'ensemble des extérieurs de l'établissement qui relèvent de son exploitation  est entretenu (chemins d'accès, parking, façades, éclairages, abords immédiats, entrée). 
Si autorisés, des poubelles et des cendriers sont présents et vidés régulièrement.
Même si l'entrée est sur le domaine public, elle est entretenue.
</t>
  </si>
  <si>
    <t xml:space="preserve">Les extérieurs privatifs de l'établissement sont propres. </t>
  </si>
  <si>
    <t>NM si absence d'extérieurs privatifs. Prendre en compte : chemins d'accès, parking, espaces verts, mobilier de jardin.</t>
  </si>
  <si>
    <t xml:space="preserve">Les extérieurs privatifs de l'établissement sont en bon état. </t>
  </si>
  <si>
    <t xml:space="preserve">Les enseignes et signalétiques présentes sur la façade du bâtiment sont visibles, lisibles, propres et actualisées. 
Si l'accès à l'établissement pour les personnes en situation de handicap moteur est différent de l'accès principal, celui-ci doit être indiqué depuis l'extérieur.
</t>
  </si>
  <si>
    <t>Si présence d'extérieurs privatifs, l'ensemble est bien éclairé.</t>
  </si>
  <si>
    <t>NM si absence d'extérieurs privatifs. Prendre en compte : parking, chemin d'accès. Pénaliser si impression d'insécurité liée à l'absence ou à la faiblesse de l'éclairage.</t>
  </si>
  <si>
    <t>Les abords de l'établissement et la signalétique</t>
  </si>
  <si>
    <t xml:space="preserve">Les abords privatifs de l'établissement sont propres. </t>
  </si>
  <si>
    <t>Pas de NM possible. Prendre en compte la ou les façades et les abords de l'entrée. Même sur le domaine public, l'entrée doit être propre.</t>
  </si>
  <si>
    <t xml:space="preserve">Les abords privatifs de l'établissement sont en bon état. </t>
  </si>
  <si>
    <t>Pas de NM possible. Prendre en compte : façades, entrée. Même sur le domaine public, l'entrée doit être en bon état.</t>
  </si>
  <si>
    <t>Une enseigne est présente et on identifie clairement l'entrée de l'établissement.</t>
  </si>
  <si>
    <t>Les enseignes et la signalétique privée (si existante) sont propres.</t>
  </si>
  <si>
    <t>Pas de NM possible.</t>
  </si>
  <si>
    <t xml:space="preserve">Les enseignes et la signalétique privée (si existante) sont en bon état. </t>
  </si>
  <si>
    <t xml:space="preserve">Les extérieurs de l'établissement sont, dans la mesure du possible, agrémentés de jardinières et/ou espaces verts et offrent une zone ombragée.
Si les extérieurs sont aménagés, ils doivent être équipés d'un mobilier propre et en très bon état.
</t>
  </si>
  <si>
    <t>Les enseignes et la signalétique privée (si existante) sont harmonieuses.</t>
  </si>
  <si>
    <t>La façade et l'entrée sont mises en valeur par un fleurissement, un élément décoratif, un éclairage, etc.</t>
  </si>
  <si>
    <t>Pas de NM possible sauf si bâtiment classé.</t>
  </si>
  <si>
    <t>Les extérieurs privatifs et l'entrée sont dotés de poubelles et de cendriers, vidés régulièrement.</t>
  </si>
  <si>
    <t>SI absence d'extérieurs privatifs, présence à minima d'un cendrier à proximité de l'entrée. Observation au début et à la fin de la prestation. Pénaliser si absence d'action.</t>
  </si>
  <si>
    <t>Les affichages  extérieurs</t>
  </si>
  <si>
    <t>NM en cas d'adhésion. Placée dans un endroit visible.</t>
  </si>
  <si>
    <t>Les informations réglementaires et utiles aux clients sont affichées en évidence à l'extérieur. Elles doivent être visibles, lisibles , bien présentées, propres et actualisées. Elles comprennent:
- prix, 
- horaires, 
- périodes d'ouverture, 
- moyens de paiement, 
- langues étrangères pratiquées...
- Présence du panonceau de classement, 
- cartes menus... .</t>
  </si>
  <si>
    <t>A minima, il est affiché le panonceau classement hôtelier, les prix, les horaires et les périodes d'ouverture, l'accessibilité de l'établissement, l'ensemble des moyens de paiement acceptés.</t>
  </si>
  <si>
    <t>Pas de NM possible. Actualisation des plaques de classement. Tous types d'affichage.</t>
  </si>
  <si>
    <t>Les affichages extérieurs sont soignés et à jour.</t>
  </si>
  <si>
    <t>La mesure porte sur la qualité de l'affichage (calligraphie soignée, absence de ratures, feuilles non jaunies, feuilles non scotchées, etc.). NM si absence d'affichage. Absence de vitrophanies obsolètes.</t>
  </si>
  <si>
    <t>Le client identifie rapidement les langues parlées par le personnel de l'établissement soit par un panneau d'information, soit par la mention des langues parlées sur le badge du personnel en contact avec le client.</t>
  </si>
  <si>
    <t>Le client identifie rapidement les langues parlées par le personnel de l'établissement soit par un affichage extérieur, soit par la mention des langues parlées sur le badge du personnel en contact avec le client.</t>
  </si>
  <si>
    <t>NM si absence de langues étrangères parlées. Peut être à indiqué à l'extérieur ou à l'intérieur. Support indifférent (carte, affichage…).</t>
  </si>
  <si>
    <t>Le support extérieur est propre.</t>
  </si>
  <si>
    <t>NM si absence d'affichage.</t>
  </si>
  <si>
    <t>Le support extérieur est en bon état.</t>
  </si>
  <si>
    <t>Les informations à traduire sont : type de chambres, tarifs / prix des services, horaires, moyens de paiement acceptés.</t>
  </si>
  <si>
    <t xml:space="preserve">Si l'établissement dispose d'une terrasse, celle-ci est dotée d'un mobilier propre, en bon état, confortable et homogène (tables, chaises…).
Des équipements permettent aux clients de se protéger du soleil et de la pluie (parasols, stores extérieurs…) sont disponibles
Des cendriers sont mis à disposition et sont vidés régulièrement.
</t>
  </si>
  <si>
    <t>NM si pas de terrasse. Contrôle de la couverture de la terrasse si existante.</t>
  </si>
  <si>
    <t>NM si pas de terrasse. Prendre en compte les parasols, stores, chaises, tables, etc. Pénaliser si présence de mobilier publicitaire. Le mobilier doit être stable. Le mobilier en plastique est accepté.</t>
  </si>
  <si>
    <t xml:space="preserve">4 - L'ACCUEIL DU CLIENT - LA PRISE EN CHARGE DURANT LE SEJOUR - LE DEPART </t>
  </si>
  <si>
    <t>La prise en charge du client à l'arrivée</t>
  </si>
  <si>
    <t xml:space="preserve">A son arrivée, le client est accueilli de manière aimable et souriante. Le personnel emploie systématiquement des formules de politesse adaptées. </t>
  </si>
  <si>
    <t>Le positionnement du personnel ou la tenue vestimentaire permet une identification aisée.</t>
  </si>
  <si>
    <t>Présence d'un badge, comportement actif, prise en charge immédiate, tenue distinctive.</t>
  </si>
  <si>
    <t>La tenue et la présentation du personnel d'accueil sont soignées, propres et permettent d'identifier celui-ci facilement.</t>
  </si>
  <si>
    <t>La tenue corporelle et vestimentaire du personnel de réception est propre et soignée.</t>
  </si>
  <si>
    <t>L'accueil est cordial à l'arrivée du client.</t>
  </si>
  <si>
    <t>Comportement souriant, ton aimable, accueil debout, etc. Le fait de saluer spontanément le client concerne l'ensemble de l'équipe.</t>
  </si>
  <si>
    <t>La prise en charge du client à l'arrivée est efficace. Si le réceptionniste est occupé, il fait un signe de reconnaissance. Il donne priorité à l'accueil des clients par rapport aux autres tâches.</t>
  </si>
  <si>
    <t>La prise en compte de l'arrivée du client passe par un signe, une invitation à patienter, etc.</t>
  </si>
  <si>
    <t xml:space="preserve">La prise en charge du client est :
-  adaptée aux différents types de clientèles  (familles, personnes en situation de handicap, touristes étrangers, touristes d'affaires, groupes..) et à leurs besoins (prise en compte de la réservation ou collecte et recherche, d'informations, possibilité de s'asseoir),
-  rapide (si le personnel est au téléphone ou en cas d'affluence,  il adresse un signe de reconnaissance au client),
- professionnelle ( attitude, maîtrise de l'environnement...).
</t>
  </si>
  <si>
    <t>La réservation est trouvée rapidement, puis vérifiée avec le client. Elle est conforme.</t>
  </si>
  <si>
    <t>Nom, nombre de personnes, catégorie de la chambre, nombre de nuits…</t>
  </si>
  <si>
    <t>Le personnel d'accueil présente les services annexes à l'établissement, leurs conditions d'accessibilité et de sécurité (horaires, tarifs, conditions d'accueil des personnes à mobilité réduite, accès et sécurité pour les  enfants, activités de loisirs...).</t>
  </si>
  <si>
    <t>Le réceptionniste présente spontanément les principaux services de l'établissement.</t>
  </si>
  <si>
    <t>A minima les modalités d'accès au réseau WIFI, les horaires de service du bar, petit déjeuner. Si absence d'accueil 24h/24, les modalités d'entrée tardive sont précisées.</t>
  </si>
  <si>
    <t xml:space="preserve">Le  client est accompagné et assisté dans son installation  ou des indications claires lui sont données pour se rendre jusqu'à sa chambre. 
La prise en charge des bagages est obligatoire pour les personnes en situation de handicap ou nécessitant une aide particulière (personnes surchargées, avec poussette, personnes âgées...).
</t>
  </si>
  <si>
    <t>L'accès et le moyen de se rendre à la chambre sont spontanément indiqués au client. Si besoin, une aide spontanée est proposée au client.</t>
  </si>
  <si>
    <t>Pas de NM possible. Cela peut être une aide au port des bagages pour une personne handicapée ou surchargée, ouvrir les portes aux enfants… La prise en charge est obligatoire en 4 étoiles.</t>
  </si>
  <si>
    <t>La prise en charge du client durant le séjour</t>
  </si>
  <si>
    <t>Le réceptionniste est en capacité de répondre aux demandes du client durant le séjour.</t>
  </si>
  <si>
    <t>L'auditeur demande un service : appel d'un taxi, programmation d'un réveil, demande d'une adresse, information sur la connexion wifi, présence d'une chaine TV d'information, présence d'un distributeur de billets, etc.</t>
  </si>
  <si>
    <t xml:space="preserve">Le personnel doit être joignable (présence d'une personne, ou numéro d'urgence remis à l'accueil et présent dans les chambres) 24h/24.
</t>
  </si>
  <si>
    <t>En cas de besoin, un réceptionniste est joignable en permanence.</t>
  </si>
  <si>
    <t>Item validé si présence d'un accueil 24h/24. Si absence d'accueil 24h/24, présence d'un affichage ou d'une sonnette.</t>
  </si>
  <si>
    <t>Le départ du client</t>
  </si>
  <si>
    <t xml:space="preserve">La facturation est claire, précise, conforme aux prestations achetées et vérifiées avec le client, le cas échéant. 
Les formalités de départ sont rapides. Elles ne dépassent pas 5-10min pour la restauration, à partir du moment où le client a demandé sa facture. En cas de forte affluence, le serveur adresse un signe de reconnaissance au client.
Au-delà des espèces qui sont obligatoires, au moins un autre moyen de paiement est accepté.
</t>
  </si>
  <si>
    <t>La facture du séjour est obtenue rapidement.</t>
  </si>
  <si>
    <t>Présence d'un réceptionniste pour assurer les formalités de départ et attente inférieure à 5 minutes.</t>
  </si>
  <si>
    <t>Espèces, chèques, carte bancaire, chèques vacances, chèques cadeaux, etc.</t>
  </si>
  <si>
    <t>Le client est remercié pour son règlement.</t>
  </si>
  <si>
    <t>Le personnel remercie aimablement et salue le client lors du départ.</t>
  </si>
  <si>
    <t>Le client est remercié et salué de façon individuelle au moment de son départ.</t>
  </si>
  <si>
    <r>
      <t xml:space="preserve">Salutations par un  </t>
    </r>
    <r>
      <rPr>
        <i/>
        <sz val="12"/>
        <rFont val="Calibri"/>
        <family val="2"/>
      </rPr>
      <t>"Au revoir Madame", "Au revoir Monsieur"</t>
    </r>
    <r>
      <rPr>
        <sz val="12"/>
        <rFont val="Calibri"/>
        <family val="2"/>
      </rPr>
      <t xml:space="preserve">, etc. </t>
    </r>
  </si>
  <si>
    <t>Le personnel d'accueil est en mesure d'assurer une transaction commerciale au moins en une langue étrangère.</t>
  </si>
  <si>
    <t>L'accueil, la prise en charge pendant le séjour et le départ peuvent être assurés en au moins une langue étrangère.</t>
  </si>
  <si>
    <t>Pas de NM possible. Observation lors du séjour et/ou rapprochement par rapport à la mesure sur l'accueil téléphonique dans une langue étrangère.</t>
  </si>
  <si>
    <t>L'information à la clientèle</t>
  </si>
  <si>
    <t xml:space="preserve">Les informations utiles et réglementaires sont présentes, de façon lisible et visible, sur un support adapté, propre et en très bon état: 
- tarif/ prix des services, 
- horaires, 
- consignes de sécurité, 
- moyens de paiement acceptés,
-origine de la viande.
</t>
  </si>
  <si>
    <t>Dans le hall réception, les informations essentielles sont portées à la connaissance du client.</t>
  </si>
  <si>
    <t>Pas de NM possible. Les informations à traduire sont : types de chambres, tarifs / prix des services, horaires, moyens de paiement acceptés.</t>
  </si>
  <si>
    <t>Les informations sont soigneusement présentées et actualisées.</t>
  </si>
  <si>
    <t>Qualité de la présentation (calligraphie soignée, absence de ratures, feuilles non jaunies, feuilles non scotchées, etc.), la lisibilité, la visibilité. NM si absence d'affichage.</t>
  </si>
  <si>
    <t xml:space="preserve">Proposition spontanée des activités et des services spécifiques aux enfants.
</t>
  </si>
  <si>
    <t>Les services et équipements complémentaires sont portés à la connaissance du client.</t>
  </si>
  <si>
    <t>Point validé si accueil 24h/24. Point validé si mention sur le livret d'accueil. L'auditeur teste un service ou un équipement.</t>
  </si>
  <si>
    <t>Si existantes, les activités de loisirs sont portées à la connaissance du client.</t>
  </si>
  <si>
    <t>Noté NM si absence d'activité de loisir. Point validé si accueil 24h/24. Point validé si mention sur le livret d'accueil.</t>
  </si>
  <si>
    <t>Les affichages règlementaires (d'information) extérieurs/intérieurs sont édités au moins en une langue étrangère (consignes de sécurité...).</t>
  </si>
  <si>
    <t>Les affichages des services et équipements complémentaires sont traduits en au moins une langue étrangère.</t>
  </si>
  <si>
    <t>5 - LES ESPACES COMMUNS</t>
  </si>
  <si>
    <t>L'aspect général du Hall Réception</t>
  </si>
  <si>
    <t xml:space="preserve">L'espace d'accueil-réception est ordonné, propre, en très bon état,  bien éclairé.
</t>
  </si>
  <si>
    <t>L'aspect général du hall de réception est accueillant.</t>
  </si>
  <si>
    <t>Température adaptée, pas de nuisance sonore, absence d'odeurs désagréables, éclairage adapté, si existant, fond musical discret…</t>
  </si>
  <si>
    <t>La décoration et l'ameublement du hall réception sont harmonieux.</t>
  </si>
  <si>
    <t xml:space="preserve">Impression générale sur le hall réception. Homogénéité dans le style de la décoration et de l'ameublement. </t>
  </si>
  <si>
    <t>Le hall réception est bien ordonné.</t>
  </si>
  <si>
    <t>Mesure de l'ensemble du hall réception et de l'arrière du comptoir de réception. Absence d'effet personnel visible, d'affichage scotché et manuscrit vieillissant...</t>
  </si>
  <si>
    <t>Le hall réception est propre.</t>
  </si>
  <si>
    <t>Prendre en compte le mobilier, les équipements et les revêtements.</t>
  </si>
  <si>
    <t>Le hall réception est en bon état.</t>
  </si>
  <si>
    <t>La signalétique interne  est propre,  en très bon état, homogène et cohérente.</t>
  </si>
  <si>
    <t xml:space="preserve">Une signalétique est présente. Elle est homogène et cohérente avec la charte graphique (si existante). </t>
  </si>
  <si>
    <t>Pas de NM possible. Accès aux chambres. S'ils ne sont pas visibles de l'espace de réception, les autres services de l'établissement sont clairement indiqués. Tolérance pour les équipements annexes.</t>
  </si>
  <si>
    <t>La signalétique est propre.</t>
  </si>
  <si>
    <t>NM possible si pas de signalétique.</t>
  </si>
  <si>
    <t>La signalétique est en bon état.</t>
  </si>
  <si>
    <t>Les couloirs, les escaliers, les ascenseurs</t>
  </si>
  <si>
    <t>L'ambiance des parties communes est confortable.</t>
  </si>
  <si>
    <t>Impression générale sur les escaliers, les couloirs, etc. Température agréable, absence d'odeurs désagréables, éclairage adapté, etc.</t>
  </si>
  <si>
    <t>La décoration et l'ameublement sont harmonieux.</t>
  </si>
  <si>
    <t xml:space="preserve">Impression générale sur les escaliers, les couloirs. Homogénéité dans le style de la décoration et de l'ameublement. </t>
  </si>
  <si>
    <t xml:space="preserve">Les parties communes sont propres, en très bon état et bien éclairées (couloirs, ascenseurs, escaliers).
</t>
  </si>
  <si>
    <t xml:space="preserve">Les parties communes sont propres. </t>
  </si>
  <si>
    <t>Prise en compte des salons, des escaliers, des couloirs, etc.</t>
  </si>
  <si>
    <t>Les parties communes sont en bon état. Si existants, les ascenseurs sont en bon état et fonctionnent correctement.</t>
  </si>
  <si>
    <t>Prise en compte des escaliers, des couloirs, etc.</t>
  </si>
  <si>
    <t>Les parties communes ne sont pas encombrées.</t>
  </si>
  <si>
    <t>Absence de plateaux de petit-déjeuner non descendus, accès aux ascenseurs dégagé, absence de livraisons dans les circulations empruntées par la clientèle. L'auditeur tient compte des horaires de ménage dans son évaluation.</t>
  </si>
  <si>
    <t>Si existants, les ascenseurs sont en bon état et fonctionnent correctement.</t>
  </si>
  <si>
    <t>NM si pas d'ascenseur.</t>
  </si>
  <si>
    <t>Si existants, les ascenseurs sont propres.</t>
  </si>
  <si>
    <t>Le salon ou l'espace salon</t>
  </si>
  <si>
    <t xml:space="preserve">Il existe un espace salon propre, en très bon état et confortable (télévision , journaux et magazines récents, canapé, fauteuils...).
</t>
  </si>
  <si>
    <t>Il existe un salon ou un espace salon confortablement aménagé.</t>
  </si>
  <si>
    <t>Le salon ou l'espace salon est à l'écart des allées et venues de la clientèle.</t>
  </si>
  <si>
    <t>En fonction de la configuration des lieux, délimitation par une claustra ou équivalent.</t>
  </si>
  <si>
    <t>Le mobilier est propre.</t>
  </si>
  <si>
    <t>Le mobilier est en bon état.</t>
  </si>
  <si>
    <t>Les sanitaires</t>
  </si>
  <si>
    <t>Les sanitaires sont dotés des équipements nécessaires au confort du client :
- lavabo avec eau chaude et eau froide, 
- robinet mélangeur, 
- papier hygiénique en quantité suffisante, 
- distributeur de savon, 
- essuie-mains, 
- poubelle avec couvercle, 
- brosse WC, 
- miroir,
- patères.
Les sanitaires et les équipements doivent demeurer propres et en très bon état à tout moment de la journée.</t>
  </si>
  <si>
    <t xml:space="preserve">Les sanitaires sont bien équipés. </t>
  </si>
  <si>
    <t>A minima, présence de tous les équipements suivants : lavabo avec eau chaude et eau froide, miroir, robinet mitigeur, papier hygiénique en quantité suffisante, distributeur de savon approvisionné, essuie-mains à usage unique ou sèche main électrique, poubelle, brosse WC, miroir, patère.</t>
  </si>
  <si>
    <t xml:space="preserve">Les sanitaires sont bien éclairés.
Les sanitaires intérieurs  offrent une température agréable.
</t>
  </si>
  <si>
    <t>L'aspect général des sanitaires est accueillant.</t>
  </si>
  <si>
    <t>Eclairage et température adaptés, harmonie générale des équipements.</t>
  </si>
  <si>
    <t>Les équipements des sanitaires sont propres.</t>
  </si>
  <si>
    <t>Les équipements des sanitaires sont en bon état.</t>
  </si>
  <si>
    <t>Les revêtements muraux, sols et plafonds et la robinetterie sont propres et en bon état.
Les joints ne présentent aucune trace de moisissure.</t>
  </si>
  <si>
    <t>Les revêtements muraux, les sols et les plafonds des sanitaires sont propres.</t>
  </si>
  <si>
    <t>Les revêtements muraux, les sols et les plafonds des sanitaires sont en bon état.</t>
  </si>
  <si>
    <t>L'observation des joints est mesurée sur ce critère.</t>
  </si>
  <si>
    <t xml:space="preserve">Le système d'évacuation et de distribution des fluides est en très bon état de fonctionnement (exemples: bon débit d'eau chaude, évacuation des eaux usées efficace, pas de fuite, chasse d'eau en très bon état ...).
</t>
  </si>
  <si>
    <t>L'ensemble des équipements des sanitaires fonctionne bien.</t>
  </si>
  <si>
    <t>Contrôle du bon débit d'eau chaude, de l'évacuation efficace des eaux usées (WC et lavabo), de l'absence de fuite, du fonctionnement équipements électriques (éclairages, sèche mains, etc.).</t>
  </si>
  <si>
    <t>Les sanitaires sont bien ventilés (exemples: VMC, ouverture/fenêtre, extraction d'air, absence de mauvaises odeurs…). Les bouches d'aération et de ventilation sont propres.</t>
  </si>
  <si>
    <t>Les sanitaires ne présentent pas d'odeur désagréable.</t>
  </si>
  <si>
    <t>Les équipements de loisir</t>
  </si>
  <si>
    <t>Les équipements de loisir*</t>
  </si>
  <si>
    <t xml:space="preserve">Au moins 1 équipement de loisirs intérieur et / ou extérieur est mis à la disposition des clients. Par exemple: piscine (extérieure et/ou intérieure), tennis, mini golf spa, espace massage, sauna, jacuzzi, billard, salle de jeu.
L'ensemble de ces équipements est entretenu régulièrement, propre et en très bon état.
Si l'établissement est doté d'une plage privée, celle-ci est régulièrement entretenue, propre, en très bon état et surveillée.
</t>
  </si>
  <si>
    <t>Au moins un équipement de loisir est à disposition du client.</t>
  </si>
  <si>
    <t>Exemples : piscine (extérieure et/ou intérieure), tennis, mini golf, sauna, jacuzzi, billard, table de ping pong, etc. Gratuit ou payant.</t>
  </si>
  <si>
    <t>Si existants, les équipements de loisir sont propres.</t>
  </si>
  <si>
    <t xml:space="preserve">NM si absence d'équipement. Contrôle des équipements, des espaces de pratique et des espaces de stockage (si accessible au client). </t>
  </si>
  <si>
    <t>Si existants, les équipements de loisir sont en bon état.</t>
  </si>
  <si>
    <t xml:space="preserve">Les consignes de sécurité relatives à l'utilisation des équipements de loisirs sont clairement affichées, détaillées et actualisées. 
(exemple: au-delà  de la réglementation en vigueur pour les piscines, une information sur la nécessité  de surveillance des enfants par leurs parents doit être affichée). 
L'affichage des informations est clair et celles-ci sont détaillées et actualisées.
</t>
  </si>
  <si>
    <t>L'affichage concernant la sécurité relative à l'utilisation des équipements de loisirs est visible, lisible, propre et en bon état.</t>
  </si>
  <si>
    <t>NM si absence d'équipements périphériques.</t>
  </si>
  <si>
    <t xml:space="preserve">Si du matériel de loisirs est proposé en location ou prêt, celui-ci est propre et en très bon état.
</t>
  </si>
  <si>
    <t>Si existant, le matériel de loisirs proposé en prêt ou en location est propre et en bon état de fonctionnement.</t>
  </si>
  <si>
    <t xml:space="preserve"> Constat visuel</t>
  </si>
  <si>
    <t xml:space="preserve">Si des activités de loisirs sont proposées sur le site, cette offre est de qualité et en cohérence avec les attentes des clientèles accueillies et s'adaptent à leurs différents niveaux de pratique.
</t>
  </si>
  <si>
    <t>Si existante, l'activité de loisirs est adaptée aux clientèles de l'établissement.</t>
  </si>
  <si>
    <t>Les services à la clientèle</t>
  </si>
  <si>
    <t xml:space="preserve">Des moyens de communication vers l'extérieur sont mis à la disposition du client.
(exemples:, connexion internet/ wifi, fax, borne internet…)
</t>
  </si>
  <si>
    <t>Une connexion WIFI gratuite est disponible dans les parties communes.</t>
  </si>
  <si>
    <t>Accès wifi gratuit et/ou présence d'un web corner.</t>
  </si>
  <si>
    <t xml:space="preserve">La presse du jour est disponible.
</t>
  </si>
  <si>
    <t>La presse du jour est disponible. Présence d'au moins deux exemplaires, presse locale et/ou nationale.</t>
  </si>
  <si>
    <t>Une possibilité de restauration légère est proposée à toute heure, afin que les personnes arrivant tard puissent se restaurer (exemples: horaires de service flexibles, plateaux repas…).
A défaut , un distributeur approvisionné (ex: biscuits, barres chocolatées, chips…) et en état de fonctionnement est à disposition du client.
Un distributeur automatique de boissons froides et/ou chaudes est mis à disposition (il est obligatoire s'il n'y a pas de bar ou de minibar ou un plateau de courtoisie).</t>
  </si>
  <si>
    <t>Une possibilité de restauration d'appoint est proposée.</t>
  </si>
  <si>
    <t>Service d'appoint interne à l'hôtel. Ce service doit être indiqué sur le livret d'accueil. Un distributeur de produits sucrés/salés valide l'item. Possibilité d'un plateau repas si mention sur le livret d'accueil.</t>
  </si>
  <si>
    <t xml:space="preserve"> Des services complémentaires sont disponibles : 
- trousse de premier secours, 
- adaptateurs, 
- coffre fort.
Au moins deux services optionnels adaptés (à la gamme) sont disponibles: accès à un ordinateur, kit hygiène, bureau de change, autres…</t>
  </si>
  <si>
    <t>Au moins deux services complémentaires sont à disposition du client.</t>
  </si>
  <si>
    <r>
      <t xml:space="preserve">Des services complémentaires obligatoires sont portés à la connaissance du client de manière écrite et sont accessibles sur demande:
- un adaptateur,
- un coffre-fort,
- un kit hygiène,
- une trousse de premiers secours,
- un lit supplémentaire pour bébé,
- une couverture supplémentaire,
- un oreiller supplémentaire,
- du matériel de repassage.
</t>
    </r>
    <r>
      <rPr>
        <strike/>
        <sz val="9"/>
        <rFont val="Calibri"/>
        <family val="2"/>
      </rPr>
      <t xml:space="preserve">
</t>
    </r>
    <r>
      <rPr>
        <sz val="9"/>
        <rFont val="Calibri"/>
        <family val="2"/>
      </rPr>
      <t>Trois services complémentaires sont accessibles sur demande parmi les suivants:
- un nécessaire à couture,
- un nécessaire à cirage,
- prêt d'un parapluie,
- prêt de livres, d'un jeu de cartes/ de société,
- des lunettes-loupes.
Une partie des ces items est couverte par l'ENQ 32</t>
    </r>
  </si>
  <si>
    <t>Les services complémentaires et de dépannage sont portés à la connaissance du client.</t>
  </si>
  <si>
    <t>Point validé si mention sur le livret d'accueil ou accueil 24h/24 en réception.</t>
  </si>
  <si>
    <t>La prise en charge des enfants</t>
  </si>
  <si>
    <t>Des équipements pour bébés et enfants sont mis à la disposition du client (chaise haute, table à langer, possibilité de réchauffer la nourriture, lit pour enfant...). Un espace, si possible individualisé, est réservé au change et à l'alimentation du nourrisson.
Les équipements et l'espace réservé sont propres et en très bon état.</t>
  </si>
  <si>
    <t xml:space="preserve">Des équipements pour bébés et enfants sont mis à la disposition du client (chaise haute, table à langer, possibilité de réchauffer la nourriture, lit pour enfant...).
Un espace, si possible individualisé, est réservé au change et à l'alimentation du nourrisson.
Les équipements et l'espace réservé sont propres et en très bon état.
</t>
  </si>
  <si>
    <t>Si existants, les espaces et/ou les équipements à destination des enfants sont propres.</t>
  </si>
  <si>
    <t>NM si absence d'espaces et d'équipements spécifiques. L'auditeur vérifie que le lit et le linge de lit sont propres et en bon état.</t>
  </si>
  <si>
    <t>Si existants, les espaces et/ou les équipements à destination des enfants sont en bon état.</t>
  </si>
  <si>
    <t>NM si absence d'espaces et d'équipements spécifiques. Exemples d'équipements : chaise haute, table à langer, vaisselle adaptée, possibilité de réchauffer la nourriture, lit pour enfant...</t>
  </si>
  <si>
    <t xml:space="preserve">Si présence d'une aire de jeu/d'une zone de jeu à la disposition des enfants , elle est propre et en très bon état.
Un affichage concernant la responsabilité des parents quant à l'utilisation des jeux par leurs enfants (responsabilité civile) précisant l'âge des enfants pouvant utiliser ces jeux est parfaitement visible, lisible, propre et en très bon état 
</t>
  </si>
  <si>
    <t>L'affichage concernant la responsabilité des parents quant à l'utilisation des jeux par leurs enfants (responsabilité civile), précisant l'âge des enfants pouvant utiliser ces jeux, est parfaitement visible, lisible, propre et en bon état.</t>
  </si>
  <si>
    <t>NM si absence d'espaces spécifiques.</t>
  </si>
  <si>
    <t xml:space="preserve">6 - LA CHAMBRE </t>
  </si>
  <si>
    <t>La première impression générale</t>
  </si>
  <si>
    <t>Indiquer le n° de la chambre pour chaque commentaire.</t>
  </si>
  <si>
    <t xml:space="preserve">La décoration et le mobilier sont propres, soignés et accordés.
</t>
  </si>
  <si>
    <t>La décoration et l'ameublement de la chambre sont harmonieux.</t>
  </si>
  <si>
    <t>Impression générale sur l'ensemble de la chambre. Absence d'élément dépareillé ou disgracieux (fils électriques apparents sur les murs, raccord de peinture ou électrique apparent, équipement obsolète, etc.). Prise en compte de l'harmonie des textiles.</t>
  </si>
  <si>
    <t>La décoration de la chambre est au goût du jour</t>
  </si>
  <si>
    <t>Absence de décoration surannée.</t>
  </si>
  <si>
    <t>La chambre doit:
- avoir un système d'aération et de ventilation performant et silencieux - être équipée d'un thermostat afin de permettre au client de régler la température (chauffage ou climatisation).</t>
  </si>
  <si>
    <t>La température est agréable à l'arrivée du client (minimum 19°C en hiver).</t>
  </si>
  <si>
    <t>Ne concerne que la chambre de l'auditeur. L'auditeur mesure la température avec un thermomètre.</t>
  </si>
  <si>
    <t xml:space="preserve">La chambre doit être dotée d'une isolation phonique performante.
Si les fenêtres sont orientées vers un environnement bruyant, elles sont équipées d'un double vitrage ou d'un système à isolation phonique.
</t>
  </si>
  <si>
    <t>La chambre bénéficie d'une isolation phonique interne efficace.</t>
  </si>
  <si>
    <t>Absence de bruits provenant des couloirs ou des chambres voisines. Absence de bruits de canalisation.</t>
  </si>
  <si>
    <t>La chambre bénéficie d'une isolation phonique externe efficace.</t>
  </si>
  <si>
    <t>Absence de bruits provenant de l'extérieur.</t>
  </si>
  <si>
    <t>La chambre n'a pas d'odeurs désagréables.</t>
  </si>
  <si>
    <t>La chambre est équipée d'un système d'éclairage et électrique performant en divers points. 
Il se constitue: - d'un point lumineux sur le bureau ou la table, - d'un éclairage en tête de lit avec interrupteur indépendant, - un interrupteur à éclairage central près du lit, - d' au moins deux prises de courant libre (ou adaptés au nombre d'occupants).
L'éclairage général de la chambre et l'ensemble des équipements électriques sont en très bon état de fonctionnement. 
La chambre dispose d'une occultation opaque extérieure (volets roulants, persiennes, etc.) ou intérieure (rideaux, doubles rideaux, etc.).</t>
  </si>
  <si>
    <t>L'éclairage général de la chambre est satisfaisant.</t>
  </si>
  <si>
    <t>La surface et l'agencement de la chambre permettent de se déplacer aisément.</t>
  </si>
  <si>
    <t>La circulation dans la chambre est aisée.</t>
  </si>
  <si>
    <t>Circulation facile autour du lit (pas de porte bagage encombrant sur le passage…), accès aisé à la fenêtre, etc.</t>
  </si>
  <si>
    <t>Les revêtements muraux, sols et plafonds, les portes, les fenêtres et les vitres doivent être propres et en très bon état.</t>
  </si>
  <si>
    <t>Les sols de la chambre sont propres.</t>
  </si>
  <si>
    <t>Les sols de la chambre sont en bon état.</t>
  </si>
  <si>
    <t>Les revêtements muraux et les plafonds de la chambre sont propres.</t>
  </si>
  <si>
    <t xml:space="preserve">L'auditeur vérifie également la propreté des plinthes. La propreté des radiateurs est mesurée avec les équipements. </t>
  </si>
  <si>
    <t>Les revêtements muraux et les plafonds de la chambre sont en bon état.</t>
  </si>
  <si>
    <t xml:space="preserve">L'auditeur vérifie également le bon état des plinthes. Le bon état et le bon fonctionnement des radiateurs sont mesurés dans la rubrique les équipements. </t>
  </si>
  <si>
    <t>Les portes, les fenêtres, les vitres et les rideaux de la chambre sont propres.</t>
  </si>
  <si>
    <t>Les portes, les fenêtres, les vitres et les rideaux de la chambre sont en bon état.</t>
  </si>
  <si>
    <t>L'été, en l'absence de climatisation, des actions sont prises pour limiter la température de la chambre.</t>
  </si>
  <si>
    <t>NM possible. Volets fermés, rideaux tirés…</t>
  </si>
  <si>
    <t>L'occultation est efficace.</t>
  </si>
  <si>
    <t xml:space="preserve">Pas de rai de lumière. </t>
  </si>
  <si>
    <t>La literie</t>
  </si>
  <si>
    <t xml:space="preserve">La chambre est équipée comme suit:
- au moins une table de chevet,
- une penderie ou un système équivalent,
- au moins 5 cintres de qualité et uniformes,
- un rangement étagé à plat pour le linge,
- au moins un porte-bagages,
- au moins une corbeille,
- des assises correspondant au nombre d'occupants, 
- une table ou un bureau ,
- un miroir et un miroir en pied (si un seul peut-être installé, le miroir en pied prévaut). </t>
  </si>
  <si>
    <t>Le matelas est confortable.</t>
  </si>
  <si>
    <t xml:space="preserve">Le matelas ne forme pas un creux lorsque l'on s'assied. On ne sent pas les ressorts, le matelas n'est pas bruyant. </t>
  </si>
  <si>
    <t>La literie est confortable, propre et en très bon état.
Elle comporte un matelas recouvert d'une housse et d'un protège-matelas.
Le linge de lit (draps, taies d'oreillers, protège-matelas, housses, sous-taies) est propre et en très bon état (pas de déchirures ou de tâches). Il est changé après chaque passage client ou pour un même client à partir de 3 nuitées.
Les accessoires de literie (couverture/couettes, oreillers, traversins ) sont propres et en très bon état.</t>
  </si>
  <si>
    <t>Les draps, les taies d'oreiller, la couverture (ou la couette) sont propres.</t>
  </si>
  <si>
    <r>
      <t xml:space="preserve">Si présence d'un cheveu, point noté Très Insatisfaisant. </t>
    </r>
    <r>
      <rPr>
        <sz val="12"/>
        <rFont val="Calibri"/>
        <family val="2"/>
      </rPr>
      <t>L'auditeur contrôle également le couvre-lit ou chemin de lit.</t>
    </r>
  </si>
  <si>
    <t>Les draps, les taies d'oreiller, la couverture (ou la couette) sont en bon état.</t>
  </si>
  <si>
    <t>L'auditeur contrôle également le couvre-lit ou chemin de lit.</t>
  </si>
  <si>
    <t>Le lit est correctement fait.</t>
  </si>
  <si>
    <t>Les autres éléments du lit sont propres.</t>
  </si>
  <si>
    <t>Matelas, sommier, alèse… La présence d'un cheveu ne valide pas l'item.</t>
  </si>
  <si>
    <t>Les autres éléments du lit sont en bon état.</t>
  </si>
  <si>
    <t>Matelas et sommiers confortables, alèses…</t>
  </si>
  <si>
    <t>La dimension de la literie en lit double est de 160x200.</t>
  </si>
  <si>
    <t>Pour valider le critère, 50% des chambres doivent être équipées avec une literie de 160x200cm.</t>
  </si>
  <si>
    <t>Le mobilier</t>
  </si>
  <si>
    <t>L'ensemble du mobilier de la chambre est propre.</t>
  </si>
  <si>
    <t xml:space="preserve">Prendre en compte : penderie, bureau, tables de chevet, tables, assises, éléments de décoration… </t>
  </si>
  <si>
    <t>L'ensemble du mobilier de la chambre est en bon état.</t>
  </si>
  <si>
    <t xml:space="preserve">Prendre en compte : penderie, bureau, tables de chevet, tables, assises,  éléments de décoration… </t>
  </si>
  <si>
    <t>L'ensemble du mobilier de la chambre est pratique d'utilisation.</t>
  </si>
  <si>
    <t>Vérification que le bureau et le porte bagage sont adaptés à la clientèle de l'établissement, etc. L'auditeur vérifie l'ouverture du porte-bagage, la manipulation de la porte coulissante.</t>
  </si>
  <si>
    <t>Les équipements</t>
  </si>
  <si>
    <t>Indiquer le n° de la chambre concernée pour chaque commentaire.</t>
  </si>
  <si>
    <t xml:space="preserve">La chambre doit:
- avoir un système d'aération et de ventilation performant et silencieux
- être équipée d'un thermostat afin de permettre au client de régler la température (chauffage ou climatisation).
</t>
  </si>
  <si>
    <t>La température de la chambre peut être réglée par le client.</t>
  </si>
  <si>
    <t>Présence d'un thermostat</t>
  </si>
  <si>
    <t>Le système de chauffage ou de climatisation (ou équivalent) est performant.</t>
  </si>
  <si>
    <t>L'auditeur pénalise si présence de bruits intempestifs.</t>
  </si>
  <si>
    <t>Des éléments de confort divers, propres et en bon état de fonctionnement sont mis à disposition du client:
- téléphone, 
- réveil (ou service de réveil),
- nécessaire à correspondance/sous mains, stylo+bloc-notes, 
- télévision couleur réglée, avec télécommande en état de fonctionnement et {accès câble rajouté aux services complémentaires},
- serrure en bon état de fonctionnement, judas, système de verrouillage interne,
- une affichette "ne pas déranger".
Et au moins un élément de confort supplémentaire parmi les trois suivants:
- minibar bien achalandé,
- plateau de courtoisie (bouilloire et tasses avec thé et/ou café),
- accès Internet sécurisé,
- système de verrouillage complémentaire.</t>
  </si>
  <si>
    <t>Un accès Internet gratuit est proposé dans la chambre.</t>
  </si>
  <si>
    <t>Envoi et réception de mails, surf sur internet, hors téléchargement et téléphonie. L'accès internet dans la chambre nécessite une identification de l'utilisateur. Noté NM si établissement est situé en zone non couverte en haut débit.</t>
  </si>
  <si>
    <t>L'ensemble des équipements de la chambre est propre.</t>
  </si>
  <si>
    <t>Radiateurs, coffre-fort si existant, téléphone, prises, abat-jour, interrupteurs, télévision, minibar si existant, télécommande, etc.</t>
  </si>
  <si>
    <t>L'ensemble des équipements de la chambre est en bon état.</t>
  </si>
  <si>
    <t>L'ensemble des équipements est facile d'utilisation et en bon état de fonctionnement.</t>
  </si>
  <si>
    <t>L'auditeur vérifie le bon fonctionnement de tous les équipements de la chambre. L'auditeur vérifie également que le positionnement de la télévision permet une vision confortable.</t>
  </si>
  <si>
    <t>L'information à la clientèle dans la chambre</t>
  </si>
  <si>
    <t>Des éléments de confort divers, propres et en bon état de fonctionnement sont mis à disposition du client:
- téléphone, - réveil (ou service de réveil),- nécessaire à correspondance/sous mains, stylo+bloc-notes, - télévision couleur réglée, avec télécommande en état de fonctionnement et {accès câble rajouté aux services complémentaires},- serrure en bon état de fonctionnement, judas, système de verrouillage interne, - une affichette "ne pas déranger".
Et au moins un élément de confort supplémentaire parmi les trois suivants:
- minibar bien achalandé,- plateau de courtoisie (bouilloire et tasses avec thé et/ou café),- accès Internet sécurisé,- système de verrouillage complémentaire.</t>
  </si>
  <si>
    <t>Une fiche "ne pas déranger" est à disposition dans la chambre.</t>
  </si>
  <si>
    <t>Un livret d'accueil est présent dans la chambre.</t>
  </si>
  <si>
    <t>Le livret d'accueil est complet et actualisé.</t>
  </si>
  <si>
    <t>Tous les services proposés dans l'hôtel sont annoncés dans le livret d'accueil, ainsi que les horaires. Vigilance sur les services petit déjeuner en chambre et coffre-fort.</t>
  </si>
  <si>
    <t>Les affichages sur les consignes de sécurité doivent être visibles, propres, en très bon état et actualisés.</t>
  </si>
  <si>
    <t>L'ensemble des documents et supports est soigné.</t>
  </si>
  <si>
    <r>
      <t xml:space="preserve">L'auditeur vérifie que </t>
    </r>
    <r>
      <rPr>
        <b/>
        <sz val="12"/>
        <rFont val="Calibri"/>
        <family val="2"/>
      </rPr>
      <t>tous</t>
    </r>
    <r>
      <rPr>
        <sz val="12"/>
        <rFont val="Calibri"/>
        <family val="2"/>
      </rPr>
      <t xml:space="preserve"> les documents présents en chambre sont propres et en bon état. Absence de ratures, documents cornés, documents punaisés ou scotchés, etc.</t>
    </r>
  </si>
  <si>
    <t>Le livret d'accueil et les affichages réglementaires sont traduits en au moins une langue étrangère.</t>
  </si>
  <si>
    <t>A minima livret d'accueil, tarifs de la chambre et des services existants, consignes de sécurité.</t>
  </si>
  <si>
    <t>7 - LA SALLE DE BAINS</t>
  </si>
  <si>
    <t>L'aspect général de la salle de bains est accueillant.</t>
  </si>
  <si>
    <t>Aménagement permettant une utilisation fonctionnelle des équipements, harmonie des équipements et des coloris, absence d'équipement obsolète, éclairage adapté, etc.</t>
  </si>
  <si>
    <t>La température est agréable.</t>
  </si>
  <si>
    <t>Contrôle de la température avec un thermomètre.</t>
  </si>
  <si>
    <r>
      <t xml:space="preserve">La salle de bains doit être dotée des équipements nécessaires au confort du client:
- douche/baignoire, - miroir + miroir grossissant rétractable,- porte-serviettes/radiateur porte-serviettes,- chauffage/radiateur porte-serviettes,- rideau de douche ou pare douche,- tapis de bain lavable,- patères,- des produits d'accueil : savon, gel douche, shampoing (de préférence des distributeurs),- un sèche-cheveux,- verre à dents a minima en plastique rigide,- articles de toilette divers (bonnet de douche...),- une boîte de mouchoirs,- un lavabo. 
</t>
    </r>
    <r>
      <rPr>
        <i/>
        <sz val="9"/>
        <rFont val="Calibri"/>
        <family val="2"/>
      </rPr>
      <t>11 éléments sur les 13 doivent être audités au minimum.</t>
    </r>
  </si>
  <si>
    <t>La température de la salle de bains est ajustable</t>
  </si>
  <si>
    <t>Point NM si DOM TOM</t>
  </si>
  <si>
    <t>La salle de bains doit être bien ventilée/aérée :
- ouverture/fenêtre ou extraction d'air/VMC,  
- absence de mauvaises odeurs.</t>
  </si>
  <si>
    <t>La salle de bains n'a pas d'odeurs désagréables.</t>
  </si>
  <si>
    <t>L'éclairage de la salle de bains doit être suffisant et en bon état de fonctionnement et comprendre au moins 2 points lumineux dont 1 sur le lavabo ainsi qu'une prise de courant  rasoir.</t>
  </si>
  <si>
    <t>La salle de bains est suffisamment éclairée.</t>
  </si>
  <si>
    <t>Présence d'un éclairage général et un éclairage au miroir au minimum. Validé si deux points lumineux au miroir apportent une luminosité suffisante pour toute la salle de bain.</t>
  </si>
  <si>
    <t xml:space="preserve">Les revêtements muraux, sols et plafonds, les portes, les fenêtres, les vitres et la robinetterie sont propres et en très bon état.
Les joints ne présentent aucune trace de moisissure.
</t>
  </si>
  <si>
    <t>Les revêtements de la salle de bains sont propres.</t>
  </si>
  <si>
    <t>Contrôle des sols, des plafonds et des murs.</t>
  </si>
  <si>
    <t>Les revêtements de la salle de bains sont en bon état.</t>
  </si>
  <si>
    <t>La salle de bains comporte au minimum : douche ou baignoire, lavabo, miroir, robinet mitigeur, WC.</t>
  </si>
  <si>
    <t>La salle de bains et les toilettes ne sont pas nécessairement cloisonnés et peuvent être constitués d'un espace ouvert sur la chambre. Si les toilettes sont séparées, présence d'une poubelle dans les WC.</t>
  </si>
  <si>
    <t>La douche ou la baignoire est équipée d'un pare douche rigide.</t>
  </si>
  <si>
    <t>En plexiglas ou en verre. Tolérance pour la douche à l'italienne.</t>
  </si>
  <si>
    <t xml:space="preserve">Le système d'évacuation et de distribution des fluides doit être optimal et détartré: 
- bon débit d'eau chaude, - évacuation des eaux usées efficace, - chasse d'eau et robinetterie en très bon état ( pas de fuite...).
</t>
  </si>
  <si>
    <t>L'arrivée de l'eau chaude est rapide, la température est stable et le débit est suffisant.</t>
  </si>
  <si>
    <t>La température de d'eau chaude pendant la douche. Le client obtient une température de 38°C  en moins de 15 secondes. Contrôle avec un thermomètre.</t>
  </si>
  <si>
    <t>L'évacuation des eaux usées est efficace et l'ensemble des équipements de la salle de bains fonctionne bien.</t>
  </si>
  <si>
    <t>Absence de fuites, bon fonctionnement des équipements électriques (si existants), absence d'ampoules HS.</t>
  </si>
  <si>
    <t>Présence d'une aération naturelle ou d'une VMC. Le système de ventilation est efficace.</t>
  </si>
  <si>
    <t>La salle de bains dispose d'une solution de rangement.</t>
  </si>
  <si>
    <t>Rangement, rebord de lavabo large ou tablette suffisamment large pour déposer une trousse de toilette, armoire, meuble sous  lavabo.</t>
  </si>
  <si>
    <t>Les toilettes doivent être dotées des équipements nécessaires au confort du client :
- papier en quantité suffisante+un rouleau supplémentaire, 
- poubelle avec couvercle, 
- brosse WC.
Ces équipements sont propres et en très bon état.</t>
  </si>
  <si>
    <t>Un rouleau supplémentaire est présent.</t>
  </si>
  <si>
    <t>La salle de bains est dotée d'au moins une patère et d'un porte-serviette.</t>
  </si>
  <si>
    <t>Au moins deux équipements complémentaires sont présents dans la salle de bains.</t>
  </si>
  <si>
    <t>Exemples : douche à l'italienne, miroir grossissant, chauffe serviette mural, sèche-cheveux, boite de mouchoirs, bonnet de douche.</t>
  </si>
  <si>
    <t>Le mobilier et les équipements de la salle de bains sont propres.</t>
  </si>
  <si>
    <t>Contrôle des WC, du lavabo, du miroir, de la douche et/ou baignoire, du pare-douche ou du rideau textile, bouche d'extraction, etc.</t>
  </si>
  <si>
    <t>Le mobilier et les équipements de la salle de bains sont en bon état.</t>
  </si>
  <si>
    <t>Le linge de toilette</t>
  </si>
  <si>
    <t xml:space="preserve">Le linge de toilette est propre, en très bon état, disponible en quantité suffisante (deux serviettes par personne dont une serviette de bain).
Il est possible d'obtenir du linge de toilette supplémentaire.
</t>
  </si>
  <si>
    <t>Le linge de toilette est propre.</t>
  </si>
  <si>
    <t>Le linge de toilette est en bon état.</t>
  </si>
  <si>
    <t xml:space="preserve">8 - LES CHAMBRES SUPPLEMENTAIRES </t>
  </si>
  <si>
    <t>Chambre contrôlée n°1</t>
  </si>
  <si>
    <t>Impression générale sur l'ensemble de la chambre. Absence d'élément dépareillé ou disgracieux (fils électriques apparents sur les murs, raccord de peinture ou électrique apparent, équipement obsolète, etc.). Contrôle de l'harmonie des textiles.</t>
  </si>
  <si>
    <t>La décoration est au goût du jour</t>
  </si>
  <si>
    <t>Les revêtements sont propres.</t>
  </si>
  <si>
    <t>Contrôle des sols, des murs et des plafonds.</t>
  </si>
  <si>
    <t>Les revêtements sont en bon état.</t>
  </si>
  <si>
    <t>Le mobilier et les équipements de la chambre sont propres.</t>
  </si>
  <si>
    <t>Le mobilier et les équipements de la chambre sont en bon état.</t>
  </si>
  <si>
    <t xml:space="preserve">Contrôle des WC, du lavabo, du miroir, de la douche et/ou baignoire, du pare-douche ou du rideau textile, bouche d'extraction.  </t>
  </si>
  <si>
    <t>Chambre contrôlée n°2</t>
  </si>
  <si>
    <t>Chambre contrôlée n°3</t>
  </si>
  <si>
    <t>Chambre contrôlée n°4</t>
  </si>
  <si>
    <t>Chambre contrôlée n°5</t>
  </si>
  <si>
    <t>9 - LE BAR (si existant).</t>
  </si>
  <si>
    <t>La salle de bar</t>
  </si>
  <si>
    <t xml:space="preserve">Le bar est décoré et aménagé de façon à le rendre accueillant et confortable (mobilier homogène et confortable, lumière agréable, absence d'odeurs désagréables …).
La présentation des boissons est organisée et attractive. 
L'ensemble est propre et en très bon état.
</t>
  </si>
  <si>
    <t>L'établissement dispose d'un bar.</t>
  </si>
  <si>
    <t>L'ambiance du bar est accueillante.</t>
  </si>
  <si>
    <t xml:space="preserve">NM si bar commun avec la réception. La température et l'éclairage sont adaptés. Il n'y a pas de nuisances sonores ou olfactives. </t>
  </si>
  <si>
    <t xml:space="preserve">NM si bar commun avec la réception. Absence de décoration vieillissante, homogénéité de l'ensemble. </t>
  </si>
  <si>
    <t>La décoration du bar au goût du jour</t>
  </si>
  <si>
    <t>NM si bar commun avec la réception. Absence de décoration surannée.</t>
  </si>
  <si>
    <t xml:space="preserve">Les revêtements muraux, sols, plafonds, fenêtres et vitres sont propres et en très bon état.
</t>
  </si>
  <si>
    <t>Les revêtements muraux, les sols et les plafonds du bar sont propres.</t>
  </si>
  <si>
    <t xml:space="preserve"> NM si bar commun avec la réception. </t>
  </si>
  <si>
    <t>Les revêtements muraux, les sols et les plafonds du bar sont en bon état.</t>
  </si>
  <si>
    <t xml:space="preserve">NM si bar commun avec la réception. </t>
  </si>
  <si>
    <t>Le mobilier du bar est propre.</t>
  </si>
  <si>
    <t>NM si mobilier commun avec la réception.</t>
  </si>
  <si>
    <t>Le mobilier du bar est en bon état.</t>
  </si>
  <si>
    <t xml:space="preserve">Le comptoir ainsi que l'arrière du bar sont en très bon état, propres et ordonnés. 
</t>
  </si>
  <si>
    <t xml:space="preserve">Le comptoir et l'arrière du bar sont propres et ordonnés. </t>
  </si>
  <si>
    <t xml:space="preserve">L'auditeur vérifie également que les verres soient bien propres. </t>
  </si>
  <si>
    <t>Le comptoir et l'arrière du bar sont en bon état.</t>
  </si>
  <si>
    <t>L'offre de bar</t>
  </si>
  <si>
    <t xml:space="preserve">Les cartes et menus sont soignés, attractifs et lisibles (propres et non abîmés; non surchargés ni raturés). Si l'établissement propose des spécialités maison / des plats du jour/ les plats issus de la gastronomie locale/ des plats élaborés à partir de produits locaux / produits frais, il sont valorisés sur la carte.
</t>
  </si>
  <si>
    <t>Il existe une carte de bar.</t>
  </si>
  <si>
    <t>Pas de NM possible si présence d'un bar. L'affichage réglementaire des tarifs ne permet pas de valider le critère.</t>
  </si>
  <si>
    <t>La carte des menus est traduite au moins en une langue étrangère.</t>
  </si>
  <si>
    <t>La carte de bar est traduite.</t>
  </si>
  <si>
    <t>NM si absence de carte.</t>
  </si>
  <si>
    <t>La carte du bar est soignée et attractive.</t>
  </si>
  <si>
    <t>NM si pas de carte. Prendre en compte également les ardoises, si elles remplacent les cartes (calligraphie, propres et non abîmées, non surchargées ni raturées). La carte donne envie de consommer.</t>
  </si>
  <si>
    <t>Le service du client au bar</t>
  </si>
  <si>
    <t>La tenue corporelle et vestimentaire du personnel de bar est propre et soignée.</t>
  </si>
  <si>
    <t>Le client est spontanément salué par le personnel du bar.</t>
  </si>
  <si>
    <t>NM si absence de personnel de bar.</t>
  </si>
  <si>
    <t xml:space="preserve">L'accueil est cordial. </t>
  </si>
  <si>
    <t>Comportement souriant, ton aimable, etc.</t>
  </si>
  <si>
    <t xml:space="preserve">Le temps d'attente pour être servi ne dépasse pas 5 minutes ou le barman fait signe au client qu'il l'a vu et qu'il arrive dès qu'il est disponible.
</t>
  </si>
  <si>
    <t>La prise en charge est rapide.</t>
  </si>
  <si>
    <t>Le temps d'attente pour être servi ne dépasse pas 5 minutes ou le barman fait signe au client qu'il l'a vu et qu'il arrive dès qu'il est disponible.</t>
  </si>
  <si>
    <t xml:space="preserve">La vaisselle utilisée (verres, tasses, carafes...) est adaptée, propre et en très bon  état.
</t>
  </si>
  <si>
    <t>Les verres sont adaptés à la boisson servie.</t>
  </si>
  <si>
    <t>Mesuré au moment de l'apéritif si consommé ou sur observation des tables voisines</t>
  </si>
  <si>
    <t>La vaisselle est propre.</t>
  </si>
  <si>
    <t>La vaisselle est en bon état.</t>
  </si>
  <si>
    <t xml:space="preserve">Les boissons alcoolisées sont servies avec des biscuits apéritifs. Un verre  d'eau fraîche est proposé à la commande d'un café.
</t>
  </si>
  <si>
    <t>Les boissons sont servies avec des amuse-bouches.</t>
  </si>
  <si>
    <t>Toutes sortes d'accompagnement, boissons alcoolisées ou pas.</t>
  </si>
  <si>
    <t xml:space="preserve">Leur présentation est soignée et appétissante.
</t>
  </si>
  <si>
    <t>Les boissons sont servies à bonne température.</t>
  </si>
  <si>
    <t xml:space="preserve">Le personnel du bar est constitué d'au moins une personne qualifiée (titulaire au minimum d'un certificat d'aptitude professionnelle "restaurant" ou d'un titre homologué équivalent dans ce domaine de compétence). En cas d'absence de diplôme, l'expérience professionnelle est prise en compte sur la base d'une période de  trois ans.
</t>
  </si>
  <si>
    <t>Le service est assuré avec professionnalisme.</t>
  </si>
  <si>
    <t>Utilisation d'un plateau, verre disposé correctement, etc.</t>
  </si>
  <si>
    <t>Sur déclaratif</t>
  </si>
  <si>
    <t>10 - LE PETIT DEJEUNER</t>
  </si>
  <si>
    <t>L'offre de petit déjeuner</t>
  </si>
  <si>
    <t>La salle de petit déjeuner</t>
  </si>
  <si>
    <t>Si présence d'un service de petit déjeuner en chambre, il est composé à minima d'un choix de boissons chaudes, d'une boisson froide, d'une viennoiserie, une tartine, de beurre et de confitures.</t>
  </si>
  <si>
    <t>Tolérance sur boisson froide.</t>
  </si>
  <si>
    <t xml:space="preserve">Le petit-déjeuner est servi en salle dans un espace dédié ou dans la salle de restauration.
La salle, le mobilier et la vaisselle sont propres, en très bon état et harmonisés.
</t>
  </si>
  <si>
    <t>L'ambiance de la salle de petit déjeuner est accueillante.</t>
  </si>
  <si>
    <t>La décoration et l'ameublement de la salle de petit-déjeuner sont harmonieux.</t>
  </si>
  <si>
    <t>Les revêtements et les équipements de la salle de petit-déjeuner sont propres.</t>
  </si>
  <si>
    <t>Les revêtements et les équipements de la salle de restaurant sont en bon état.</t>
  </si>
  <si>
    <t>Le mobilier de la salle de petit déjeuner est propre.</t>
  </si>
  <si>
    <t>Le mobilier de la salle de petit déjeuner est en bon état.</t>
  </si>
  <si>
    <t>La vaisselle et les couverts du petit déjeuner ne sont pas dépareillés.</t>
  </si>
  <si>
    <t>Prise en compte de la vaisselle et des couverts présents sur la table et sur le buffet (si existant).</t>
  </si>
  <si>
    <t>La vaisselle et les couverts du petit déjeuner sont propres.</t>
  </si>
  <si>
    <t>La vaisselle et les couverts du petit déjeuner sont en bon état.</t>
  </si>
  <si>
    <t xml:space="preserve">L'aménagement de l'espace permet une bonne gestion de l'acoustique.
</t>
  </si>
  <si>
    <t>La salle de petit déjeuner ne souffre pas de nuisances sonores internes ou externes.</t>
  </si>
  <si>
    <t>Bruits de cuisine, bruits de porte</t>
  </si>
  <si>
    <t>Le service du client</t>
  </si>
  <si>
    <t>L'amplitude du petit déjeuner est d'au moins 3 heures.</t>
  </si>
  <si>
    <t>Cela doit être indiqué dans le livret d'accueil.</t>
  </si>
  <si>
    <t>La tenue corporelle et vestimentaire de l'ensemble de l'équipe du petit déjeuner est propre et soignée.</t>
  </si>
  <si>
    <t xml:space="preserve">Le personnel est attentif au bon déroulement du repas (panière à pain, carafe d'eau).
Le service est soigné.
Les demandes spécifiques du client sont prises en compte (plats végétariens, régime sans sel,  cuisson de la viande, allergies alimentaires …).
</t>
  </si>
  <si>
    <t xml:space="preserve">Le client est spontanément salué par le personnel à son arrivée dans la salle de restaurant.. </t>
  </si>
  <si>
    <t>L'accueil est cordial au petit déjeuner.</t>
  </si>
  <si>
    <t xml:space="preserve">Comportement souriant, ton aimable, etc. Si le serveur est momentanément occupé, il vient ensuite saluer les nouveaux clients présents. </t>
  </si>
  <si>
    <t>Le personnel au petit déjeuner est attentif aux besoins de la clientèle.</t>
  </si>
  <si>
    <t>Si présence d'un buffet au petit déjeuner, le personnel est attentif au bon réapprovisionnement du buffet.</t>
  </si>
  <si>
    <t>Pas de NM possible. L'absence de personnel en salle de petit déjeuner est pénalisée.</t>
  </si>
  <si>
    <t>Le personnel du petit déjeuner est attentif au débarrassage des tables.</t>
  </si>
  <si>
    <t>Le client est remercié et salué au moment de son départ de la salle de petit déjeuner.</t>
  </si>
  <si>
    <t>Tolérance si le serveur est momentanément occupé ou pas présent. Salutations par un "bonne journée madame, bonne journée monsieur, bonne journée messieurs dames, etc."</t>
  </si>
  <si>
    <t>Les produits du petit déjeuner</t>
  </si>
  <si>
    <t xml:space="preserve">Les produits sont de qualité, et servis à une température adéquate pour leur consommation (jus de fruits servis frais, boissons chaudes mais non brûlantes…).
</t>
  </si>
  <si>
    <t>Les produits du petit déjeuner sont proposés à bonne température.</t>
  </si>
  <si>
    <t>Pas de NM possible. Si buffet, partie réfrigérée en bon état de fonctionnement.</t>
  </si>
  <si>
    <t xml:space="preserve">Si un buffet est proposé, celui-ci est bien présenté, suffisamment et régulièrement approvisionné. Il est varié ( viennoiseries, céréales, yaourts, pain, beurre, confiture, miel, boissons chaudes et froides, charcuterie, fromages, œufs...).
</t>
  </si>
  <si>
    <t>A minima, le petit déjeuner est composé d'un choix de boissons chaudes, d'un jus de fruits, de pain, de viennoiseries, de beurre, de confitures.</t>
  </si>
  <si>
    <t>Au moins deux viennoiseries si le petit déjeuner est présenté sous forme continentale.</t>
  </si>
  <si>
    <t>Au moins 3 produits viennent compléter l'offre de petit déjeuner.</t>
  </si>
  <si>
    <t>Détail des gammes : 2ème jus de fruits, fruits frais, charcuterie, plat chaud, produit lacté, céréales, fromages, fruits secs ou compote, produits allégés. Si petit déjeuner continental présence d'une carte visible par le client pour cet item.</t>
  </si>
  <si>
    <t>La présentation du petit déjeuner est attractive.</t>
  </si>
  <si>
    <t>Pas de NM possible. Mesure du buffet ou du plateau de petit déjeuner continental.</t>
  </si>
  <si>
    <t>Si buffet au petit déjeuner, les différents pôles sont bien différenciés.</t>
  </si>
  <si>
    <t>NM si pas de buffet.</t>
  </si>
  <si>
    <t>12 - LE SUIVI DE LA QUALITE ET LA FIDELISATION DU CLIENT</t>
  </si>
  <si>
    <t>11 - LE SUIVI DE LA QUALITE ET LA FIDELISATION DU CLIENT</t>
  </si>
  <si>
    <t>Le suivi de l'e-réputation</t>
  </si>
  <si>
    <t xml:space="preserve">Un correspondant qualité est identifié :  suivi des réclamations, centralisation des enquêtes de satisfaction, suivi des actions correctives.
Une attention particulière est portée aux sites internet d'opinion: l'établissement assure un suivi* de son e-réputation.
</t>
  </si>
  <si>
    <t>L'établissement prend connaissance des avis des consommateurs sur au moins 2 sites.</t>
  </si>
  <si>
    <t>L'établissement a mis en place un système d'alerte pour être informé des avis de consommateurs.</t>
  </si>
  <si>
    <t>L'établissement exerce son droit de réponse aux avis de consommateurs</t>
  </si>
  <si>
    <t>La réponse apportée par l'établissement est constructive.</t>
  </si>
  <si>
    <t>Le suivi des questionnaires de satisfaction</t>
  </si>
  <si>
    <t>A la fin de la prestation, le personnel  interroge oralement le client sur sa satisfaction et l'incite à remplir le questionnaire de satisfaction sur place ou sur le site internet.</t>
  </si>
  <si>
    <t>Le suivi de la satisfaction du client est effectué avant le règlement de la facture.</t>
  </si>
  <si>
    <t>Le questionnaire de satisfaction est joint avec la note ou il est à disposition dans un lieu de passage de l'établissement.</t>
  </si>
  <si>
    <t>Le questionnaire de satisfaction est bilingue, ou des questionnaires traduits dans des langues différentes sont disponibles.</t>
  </si>
  <si>
    <t>Le questionnaire de satisfaction est traduit dans une langue étrangère.</t>
  </si>
  <si>
    <t>Item noté NM si adhésion.</t>
  </si>
  <si>
    <t>Le traitement et l'analyse des questionnaires de satisfaction sont réguliers et conformes aux exigences Qualité Tourisme™* et au dossier de candidature du délégataire.</t>
  </si>
  <si>
    <t>L'établissement apporte une réponse aux enquêtes de satisfaction mentionnant une insatisfaction notable et la traite comme une réclamation.</t>
  </si>
  <si>
    <t>Pas de NM possible. L'établissement contacte le client qui mentionne une insatisfaction notable dans son questionnaire de satisfaction.</t>
  </si>
  <si>
    <t>Un correspondant qualité est identifié :  suivi des réclamations, centralisation des enquêtes de satisfaction, suivi des actions correctives.
Une attention particulière est portée aux sites internet d'opinion: l'établissement assure un suivi* de son e-réputation.</t>
  </si>
  <si>
    <t>Les questionnaires et les enquêtes de satisfaction sont archivés.</t>
  </si>
  <si>
    <t>Item noté NM si la gestion est centralisée par le réseau délégataire.</t>
  </si>
  <si>
    <t xml:space="preserve">Si un plan d'actions a été établi lors du pré-audit ou de l'audit précédent, celui-ci a été complété. </t>
  </si>
  <si>
    <t>Le suivi des réclamations</t>
  </si>
  <si>
    <t>L'établissement est doté d'un système de collecte et de traitement des réclamations reçues*. Le traitement est régulier, les réponses sont transmises rapidement, conformément aux exigences Qualité Tourisme™ et au dossier de candidature du délégataire.</t>
  </si>
  <si>
    <t xml:space="preserve">L’établissement a formalisé une procédure écrite pour le suivi des réclamations </t>
  </si>
  <si>
    <t xml:space="preserve">Pas de NM possible. A minima, la procédure précise qui répond aux réclamations, sous quel délai de réponse et où sont archivées les réclamations. </t>
  </si>
  <si>
    <t>L’établissement archive l'ensemble des réclamations dans un classeur dédié avec un tableau de suivi.</t>
  </si>
  <si>
    <t>L'établissement dispose d'un courrier type de prise en compte d'une réclamation</t>
  </si>
  <si>
    <t>Pas de NM possible. Ce courrier type permet de répondre immédiatement à une réclamation formulée par mail et laisse le temps de faire les recherches si nécessaire.</t>
  </si>
  <si>
    <t>Les réponses aux réclamations sont personnalisées et constructives.</t>
  </si>
  <si>
    <t>Pas de NM possible. La réponse marque la prise en compte de la réclamation, fait preuve d'empathie, clarifie les circonstances et apporte une solution.</t>
  </si>
  <si>
    <t>Analyse de l'écoute client</t>
  </si>
  <si>
    <t>Un référent qualité est identifié dans l'établissement.</t>
  </si>
  <si>
    <t>Pas de NM possible. Identification en amont de la visite mystère.</t>
  </si>
  <si>
    <t>12 - LE DEVELOPPEMENT DURABLE</t>
  </si>
  <si>
    <t>La sensibilisation</t>
  </si>
  <si>
    <t>L'établissement a sensibilisé son personnel à l'accueil des personnes en situation de handicap.</t>
  </si>
  <si>
    <t xml:space="preserve">Mise en place du tri sélectif lorsqu'il existe dans la commune: - le tri sélectif est organisé: emballages/verre/piles, 
- le personnel pratique le tri sélectif (formation, note interne, affichage…). Les clients sont incités à trier les déchets dans les parties communes et dans les locaux privés (affichage). 
Mise en place d'au moins une mesure* permettant de gérer et de réduire la production de déchets, notamment: - utilisation de piles rechargeables, autant que possible, - les produits d'accueil et de consommation recyclables, et/ou réemployables et en format collectif sont privilégiés aux produits jetables et aux doses individuelles, - les formats collectifs des contenants des boissons sont  privilégiés aux format individuels ( aluminium /plastique), - autres mesures.
</t>
  </si>
  <si>
    <t>Le personnel a été sensibilisé au tri des déchets.</t>
  </si>
  <si>
    <r>
      <t xml:space="preserve">Mise en place d'au moins deux mesures* de réduction de la consommation énergétique et/ou de la consommation de l'eau, notamment : 
- détecteurs de mouvements/ minuterie/cellule photo électrique, - coupe circuit général </t>
    </r>
    <r>
      <rPr>
        <i/>
        <sz val="9"/>
        <rFont val="Calibri"/>
        <family val="2"/>
      </rPr>
      <t>dans chacune des chambres</t>
    </r>
    <r>
      <rPr>
        <sz val="9"/>
        <rFont val="Calibri"/>
        <family val="2"/>
      </rPr>
      <t xml:space="preserve">, contrôle automatique du chauffage/climatisation, - isolation performante : mise en place de double vitrage, - réducteurs de débit sur les douches/robinets, - chasses d’eau à double débit, - arroseurs goutte à goutte / arrosage en dehors des heures les plus chaudes.
L'établissement favorise une politique d'achat* pour des produits présentant une faible nocivité pour l'environnement: 
- ampoules basse-consommation de classe énergétique A, 
- serviettes en coton  non blanchies au chlore, serviettes en papier contenant 30% de matières recyclées, 
- papier recyclé,
- produits écocertifiés, autant que possible,
- favorise les produits réemployables et recyclables (ex: gobelets lavables).
Le personnel est sensibilisé/formé à la gestion économe de l'eau et de l'énergie (formation, note interne, affichage…).
Les consommations d'eau et d'énergie sont mesurées et enregistrées (mensuellement, annuellement…), 
et les pics de consommation analysés.
</t>
    </r>
  </si>
  <si>
    <t>Le personnel est sensibilisé à la gestion économe de l'eau et de l'énergie.</t>
  </si>
  <si>
    <t>La prise en compte de l'environnement</t>
  </si>
  <si>
    <t xml:space="preserve">Mise en place du tri sélectif lorsqu'il existe dans la commune:
- le tri sélectif est organisé: emballages/verre/piles, 
- le personnel pratique le tri sélectif (formation, note interne, affichage…). Les clients sont incités à trier les déchets dans les parties communes et dans les locaux privés (affichage).
Mise en place d'au moins une mesure* permettant de gérer et de réduire la production de déchets, notamment:
- utilisation de piles rechargeables, autant que possible,
- les produits d'accueil et de consommation recyclables, et/ou réemployables et en format collectif sont privilégiés aux produits jetables et aux doses individuelles,
- les formats collectifs des contenants des boissons sont  privilégiés aux format individuels ( aluminium /plastique),
- autres mesures.
</t>
  </si>
  <si>
    <t>Le tri sélectif est mis en place dans l'établissement.</t>
  </si>
  <si>
    <t>Constat Visuel</t>
  </si>
  <si>
    <t>L'établissement a mis en place au moins une mesure visant à réduire la production de déchets.</t>
  </si>
  <si>
    <r>
      <t xml:space="preserve">Mise en place d'au moins deux mesures* de réduction de la consommation énergétique et/ou de la consommation de l'eau, notamment : 
- détecteurs de mouvements/ minuterie/cellule photo électrique, - coupe circuit général </t>
    </r>
    <r>
      <rPr>
        <i/>
        <sz val="9"/>
        <rFont val="Calibri"/>
        <family val="2"/>
      </rPr>
      <t>dans chacune des chambres</t>
    </r>
    <r>
      <rPr>
        <sz val="9"/>
        <rFont val="Calibri"/>
        <family val="2"/>
      </rPr>
      <t xml:space="preserve">, contrôle automatique du chauffage/climatisation,- isolation performante : mise en place de double vitrage,- réducteurs de débit sur les douches/robinets, - chasses d’eau à double débit,
- arroseurs goutte à goutte / arrosage en dehors des heures les plus chaudes.
L'établissement favorise une politique d'achat* pour des produits présentant une faible nocivité pour l'environnement: 
- ampoules basse-consommation de classe énergétique A, - serviettes en coton  non blanchies au chlore, serviettes en papier contenant 30% de matières recyclées, - papier recyclé,- produits écocertifiés, autant que possible,- favorise les produits réemployables et recyclables (ex: gobelets lavables).
Le personnel est sensibilisé/formé à la gestion économe de l'eau et de l'énergie (formation, note interne, affichage…).
Les consommations d'eau et d'énergie sont mesurées et enregistrées (mensuellement, annuellement…), 
et les pics de consommation analysés.
</t>
    </r>
  </si>
  <si>
    <t>L'établissement a mis en place au moins trois mesures visant à réduire la consommation énergétique et/ou eau.</t>
  </si>
  <si>
    <r>
      <t xml:space="preserve">Mise en place d'au moins deux mesures* de réduction de la consommation énergétique et/ou de la consommation de l'eau, notamment : 
- détecteurs de mouvements/ minuterie/cellule photo électrique, 
- coupe circuit général </t>
    </r>
    <r>
      <rPr>
        <i/>
        <sz val="9"/>
        <rFont val="Calibri"/>
        <family val="2"/>
      </rPr>
      <t>dans chacune des chambres</t>
    </r>
    <r>
      <rPr>
        <sz val="9"/>
        <rFont val="Calibri"/>
        <family val="2"/>
      </rPr>
      <t xml:space="preserve">, contrôle automatique du chauffage/climatisation,
- isolation performante : mise en place de double vitrage,
- réducteurs de débit sur les douches/robinets, 
- chasses d’eau à double débit,
- arroseurs goutte à goutte / arrosage en dehors des heures les plus chaudes.
L'établissement favorise une politique d'achat* pour des produits présentant une faible nocivité pour l'environnement: 
- ampoules basse-consommation de classe énergétique A, 
- serviettes en coton  non blanchies au chlore, serviettes en papier contenant 30% de matières recyclées, 
- papier recyclé,
- produits écocertifiés, autant que possible,
- favorise les produits réemployables et recyclables (ex: gobelets lavables).
Le personnel est sensibilisé/formé à la gestion économe de l'eau et de l'énergie (formation, note interne, affichage…).
Les consommations d'eau et d'énergie sont mesurées et enregistrées (mensuellement, annuellement…), 
et les pics de consommation analysés.
</t>
    </r>
  </si>
  <si>
    <t xml:space="preserve">L'établissement utilise au moins deux produits présentant un faible impact sur l'environnement. </t>
  </si>
  <si>
    <t xml:space="preserve">L'établissement informe ses clients sur ses engagements en matière de développement durable, notamment sur les pratiques visant :
- à économiser l'eau,
- à économiser l'énergie et à l'utiliser de façon rationnelle,
- à la gestion des déchets.
Les clients  sont incités par des affichages à participer à la politique mise en œuvre par l'établissement.
</t>
  </si>
  <si>
    <t>Présence d'une information présentant les actions de l'établissement en faveur de l'environnement.</t>
  </si>
  <si>
    <t>Présence dans la salle de bains d'un affichage invitant les clients à appliquer la politique établie par l'établissement.</t>
  </si>
  <si>
    <t>L'établissement a prévu de mettre en place une mesure supplémentaire* (réduction consommation énergie /eau/production déchet) dans les trois années, dans le cadre de ses travaux de rénovation ou de gestion environnementale.</t>
  </si>
  <si>
    <t>L’établissement a prévu de mettre au moins une mesure supplémentaire dans les 3 ans à venir</t>
  </si>
  <si>
    <t>Les aspects sociaux</t>
  </si>
  <si>
    <t>La valorisation de la région</t>
  </si>
  <si>
    <t xml:space="preserve">L'établissement est intégré à l'économie locale*et le fait savoir au client :
- en proposant des produits issus de la production régionale ou de la production de produits locaux de saison,
- en favorisant les circuits courts - rayon de 160km- (tenue à jour d'une liste des prestataires locaux et des contrats durables). 
</t>
  </si>
  <si>
    <t>L'établissement privilégie des produits issus de la production locale.</t>
  </si>
  <si>
    <t>Miel, confiture, charcuterie, fromage d'un producteur local. Présence sur le buffet du petit déjeuner. Autres exemples : confiseries en cadeau de bienvenue, produits d'accueil, etc.</t>
  </si>
  <si>
    <t>L'établissement valorise les activités permettant la découverte de la région et des richesses locales (ou le cas échéant, dans le cadre de relations privilégiées avec un autre prestataire). Par exemple: patrimoine culturel, naturel et bâti, excursions, activités sportives, évènements culturels et animations locales, visites d'entreprises locales (artisanat local, et production locale). 
Cette promotion se fait par le biais: -  de bornes interactives ou, - d'un accès internet (sites pré-enregistrés) ou - d'un point information : classeur/présentoir.
Une carte du territoire est affichée ou accessible  pour présenter les points d'intérêt touristiques.</t>
  </si>
  <si>
    <t>Présence d'un point d'informations touristiques.</t>
  </si>
  <si>
    <t>L'établissement valorise les activités permettant la découverte de la région et des richesses locales (ou le cas échéant, dans le cadre de relations privilégiées avec un autre prestataire). Par exemple: patrimoine culturel, naturel et bâti, excursions, activités sportives, évènements culturels et animations locales, visites d'entreprises locales (artisanat local, et production locale). 
Cette promotion se fait par le biais: 
-  de bornes interactives ou 
- d'un accès internet (sites pré-enregistrés) ou 
- d'un point information : classeur/présentoir.
Une carte du territoire est affichée ou accessible  pour présenter les points d'intérêt touristiques.</t>
  </si>
  <si>
    <t xml:space="preserve">Le personnel a une bonne connaissance:
-  de la région et en fait une présentation valorisante,
- des attractions touristiques locales.
</t>
  </si>
  <si>
    <t>Le personnel peut conseiller le client pour des visites ou des activités touristiques.</t>
  </si>
  <si>
    <t>L'auditeur questionne le réceptionniste sur  : un lieu de visite emblématique du territoire ou un point de vente d'un produit local ou un restaurant proposant des spécialités régionales, etc.</t>
  </si>
  <si>
    <t xml:space="preserve">Le personnel est en mesure d'orienter le client vers d'autres prestataires de services* (loueurs de vélos, guides, restaurateurs, taxis, activités sportives, associations de protection et de valorisation du patrimoine  …),  prioritairement vers d'autres prestataires Qualité Tourisme™ ( fichier fourni par le réseau délégataire). 
Le professionnel a mis en place des relations privilégiées (hébergement, restauration, autres activités…) pour faciliter le séjour de ses clients.
Le prestataire est en mesure d'indiquer les services de proximité: poste, banque, médecin, dentiste, commerce, bureau de change… .
</t>
  </si>
  <si>
    <t>Les coordonnées et les horaires des services de proximité peuvent être communiquées au client.</t>
  </si>
  <si>
    <t>Présence d'un document sur l'établissement.</t>
  </si>
  <si>
    <t>L'exploitant a noué des relations partenariales avec d'autres prestataires pour proposer leurs services à ses clients : lieux de visite, taxis, activités…</t>
  </si>
  <si>
    <t>Présence d'un document sur l'établissement rassemblant les coordonnées des partenaires.</t>
  </si>
  <si>
    <t>La documentation transmise/envoyée ou à disposition sur place est éditée au moins en une langue étrangère [un document bilingue ( français+langue étrangère) ou deux documents distincts (l'un en français, l'autre dans une langue étrangère)].</t>
  </si>
  <si>
    <t>Présence d'une documentation touristique en langue étrangère.</t>
  </si>
  <si>
    <t>Dans le cadre de démarches territoriales uniquement</t>
  </si>
  <si>
    <t>Non Mesuré</t>
  </si>
  <si>
    <t>TAUX DE CONFORMITE QUALITE TOURISME PONDERE</t>
  </si>
  <si>
    <t>Très Insatisfaisant</t>
  </si>
  <si>
    <t>CONTRÔLE</t>
  </si>
  <si>
    <t>13 - LE DEVELOPPEMENT DURABLE</t>
  </si>
  <si>
    <t>PLAN D'ACTIONS</t>
  </si>
  <si>
    <t>R/NR</t>
  </si>
  <si>
    <t>Action mise en place</t>
  </si>
  <si>
    <t>Preuve</t>
  </si>
  <si>
    <t>Item noté NM en cas d'adhésion. Dans le cadre d’une démarche territoriale, auditer présence du logo territorial le cas échéant (PACA, Franche-Comté, Normandie, Sud de France)</t>
  </si>
  <si>
    <t>Lors d’une demande d'informations en langue étrangère, la réponse est personnalisée et correspond à la demande.</t>
  </si>
  <si>
    <t>3 - L'ACHEMINEMENT SUR LE LIEU - LES EXTERIEURS - LA SIGNALISATION - LA TERRASSE</t>
  </si>
  <si>
    <t>Mode de contrôle</t>
  </si>
  <si>
    <t>Famille</t>
  </si>
  <si>
    <t>Le site internet est traduit dans une deuxième langue étrangère.</t>
  </si>
  <si>
    <t>NM si pas de site Internet. Traduction partielle tolérée avec a minima présentation de l'offre . La langue étrangère correspond au bassin touristique émetteur</t>
  </si>
  <si>
    <t>Le site internet contient des informations sur l'accès à l'établissement. Le plan d'accès est téléchargeable et imprimable et/ou des outils de gestion d'itinéraire sont mis à disposition.</t>
  </si>
  <si>
    <t xml:space="preserve">NM si pas de site Internet. Le site internet donne envie de séjourner dans l'établissement. Evaluation de la qualité des photos, bon affichage des pages, absence de faute d'orthographe, absence de lien qui n'aboutit pas, navigation aisée et accès rapide aux informations principales, etc. </t>
  </si>
  <si>
    <t>Bonus - noter NM si non vérifié. Traduction partielle tolérée avec a minima présentation de l'offre . T. La langue étrangère correspond au bassin touristique émetteur</t>
  </si>
  <si>
    <t>Le site Internet est consultable sur smartphone et/ou tablette</t>
  </si>
  <si>
    <t>Le message du répondeur téléphonique mentionne les horaires d'ouverture dans une deuxième langue étrangère.</t>
  </si>
  <si>
    <t>Bonus - Indiquer NM si non vérifié</t>
  </si>
  <si>
    <t>Si autorisée, une signalisation d'accès est visible, lisible et uniforme.</t>
  </si>
  <si>
    <t>Le parking, la terrasse et les extérieurs privatifs (si existants)</t>
  </si>
  <si>
    <t xml:space="preserve">
</t>
  </si>
  <si>
    <t>Par enseigne, on entend à minima le nom de l'établissement sur l'établissement. Ce n'est pas obligatoirement sur la façade de l'hôtel. Si plusieurs enseignes, mesure sur l'ensemble.</t>
  </si>
  <si>
    <t>Si existante, les revêtements et le mobilier de la terrasse sont propres.</t>
  </si>
  <si>
    <t>Si existante, les revêtements et le mobilier de la terrasse sont en bon état.</t>
  </si>
  <si>
    <t>Si existante, la terrasse est aménagée de manière confortable et harmonieuse.</t>
  </si>
  <si>
    <t>L'établissement accepte au moins deux moyens de paiement.</t>
  </si>
  <si>
    <t xml:space="preserve">Bonus - Indiquer NM si non vérifié. </t>
  </si>
  <si>
    <t>Pas de NM possible. Le distributeur de boissons et le service en chambre ne sont pas acceptés. Espace commun avec la réception accepté</t>
  </si>
  <si>
    <t>Il y a une identification des besoins de formation et des compétences.</t>
  </si>
  <si>
    <t>Le personnel est informé de la démarche qualité.</t>
  </si>
  <si>
    <t>NM possible si moins de 5 employés. L'auditeur interroge le gestionnaire du site afin de s'assurer que le personnel a été informé à la démarche qualité.</t>
  </si>
  <si>
    <t>TAUX DE CONFORMITE QUALITE TOURISME 
SANS PONDERATION PAR FAMILLE</t>
  </si>
  <si>
    <t>NM possible si moins de 5 employés.</t>
  </si>
  <si>
    <t xml:space="preserve">Une réunion du personnel annuelle sur le déploiement de la démarche qualité est organisée </t>
  </si>
  <si>
    <t xml:space="preserve">NM possible si moins de 5 employés. </t>
  </si>
  <si>
    <t>Il y a une réunion de présentation de la saison et une réunion de bilan.</t>
  </si>
  <si>
    <t>NM possible si moins de 5 employés. L'auditeur interroge le gestionnaire du site et les employés afin de s'assurer qu'une réunion de présentation de la saison et une réunion de bilan ont bien été réalisées</t>
  </si>
  <si>
    <t xml:space="preserve">Le personnel de l'établissement a une bonne connaissance de 
        - de l'entreprise,
        - du poste auquel il est  affecté,
        - de la démarche qualité,
        - des engagements en matière de développement durable.
</t>
  </si>
  <si>
    <t>Il est remis un livret d'accueil aux nouveaux embauchés. Ce livret présente les principales caractéristiques de l'entreprise et son environnement proche.</t>
  </si>
  <si>
    <t>Un plan de nettoyage et de maintenance est mis en œuvre dans l'établissement</t>
  </si>
  <si>
    <t>Un plan d'action relatif à la démarche qualité est mis en place annuellement.</t>
  </si>
  <si>
    <t>Bonus noter NM si non vérifié</t>
  </si>
  <si>
    <t>Si existant, le site participe à l'alimentation du système d'information touristique local</t>
  </si>
  <si>
    <t>La thématique développement durable est automatiquement validée si l'établissement dispose de l'écolabel Européen.</t>
  </si>
  <si>
    <t>Présence de note de sensibilisation et d'une preuve de diffusion (émargement lors d'une réunion, mail de diffusion). Validé si Ecolabellisé</t>
  </si>
  <si>
    <t>Au minimum : emballage, piles, verres… ET communiqué par affichage (carte, circulations…). NM si pas de tri organisé par la commune. Le tri sélectif est effectué par le personnel. Validé si Ecolabellisé</t>
  </si>
  <si>
    <t>Utilisation de piles rechargeables (télécommandes), utilisation produits d'accueil non jetables, réduction de la consommation de papier (utilisation recto-verso), compostage des déchets organiques, etc. Validé si Ecolabellisé</t>
  </si>
  <si>
    <t>Exemples de mesures : ampoules basse consommation, utilisation de papier recyclé, utilisation écocertifiée / écolabellisée, suivi et analyse des consommations d'eau et d'énergie, présence de double vitrage, robinets équipés de mitigeurs et de réducteurs de débit ou de cellule, présence de chasses d'eau à double volume, etc. Validé si Ecolabellisé</t>
  </si>
  <si>
    <t>Présence d'un affichage dans l'établissement et/ou d'une information sur le livret d'accueil . Validé si Ecolabellisé</t>
  </si>
  <si>
    <t>Gestion économe du linge sur les longs séjours. Validé si Ecolabellisé</t>
  </si>
  <si>
    <t>Exemples de mesures : détecteurs de mouvements / minuterie / cellule photo électrique, coupe circuit général dans chacune des chambres, contrôle automatique du chauffage/climatisation, isolation performante (mise en place de double vitrage), réducteurs de débit sur les douches/robinets, chasses d’eau à double débit, arroseurs goutte à goutte / arrosage en dehors des heures les plus chaudes, utilisation de piles rechargeables. Les produits d'accueil et de consommation recyclables et/ou réemployables et en format collectif sont privilégiés aux produits jetables et aux doses individuelles. Les formats collectifs des contenants des boissons sont privilégiés aux format individuels (aluminium /plastique). Validé si Ecolabellisé</t>
  </si>
  <si>
    <t>L'établissement a sensibilisé son personnel à l'accueil des personnes en situation de handicap : déficientes visuelles, auditives, mentales, et personnes à mobilité réduite (existence d'un support de sensibilisation signé du personnel).
Cet ENQ est validé si le prestataire est labellisé "Tourisme et Handicap" pour au moins deux handicaps.</t>
  </si>
  <si>
    <t>Critère validé si labellisé tourisme et handicap</t>
  </si>
  <si>
    <t>Tolérance sur la forme du support (classeur, présentoir, tablette, borne interactive)</t>
  </si>
  <si>
    <t>Exemples : carte de la région affichée dans l'établissement, rappel de la région dans la décoration (photos, objets), présence d'ouvrages sur la région, etc.</t>
  </si>
  <si>
    <t>L'établissement a mis en place une action de valorisation du territoire</t>
  </si>
  <si>
    <t>Les affichages extérieurs sont traduits dans une deuxième langue étrangère.</t>
  </si>
  <si>
    <t xml:space="preserve">NM possible si aucun référencement sur aucun site d'avis en ligne. L'auditeur interroge pour savoir quels sites d'avis de consommateurs il suit (Tripadvisor, L'internaute,  Trivago, Booking, etc.) et l'interroge sur le contenu du dernier commentaire. </t>
  </si>
  <si>
    <t>L'outil de communication est traduit dans une deuxième langue étrangère.</t>
  </si>
  <si>
    <t xml:space="preserve">La démarche Qualité Tourisme™ est explicitée sur le site internet ou il existe un lien vers le site de Qualité Tourisme™. </t>
  </si>
  <si>
    <t>La plaque Qualité Tourisme™ est apposée à l'entrée de l'établissement.</t>
  </si>
  <si>
    <t>Les affichages extérieurs sont traduits dans une langue étrangère au moins.</t>
  </si>
  <si>
    <t>L'accueil, la prise en charge pendant le séjour et le départ peuvent être assurés en une deuxième langue étrangère.</t>
  </si>
  <si>
    <t>Le livret d'accueil et les affichages réglementaires sont traduits en une deuxième langue étrangère.</t>
  </si>
  <si>
    <t>Les WC sont dotés d'une balayette et de papier hygiénique en quantité suffisante</t>
  </si>
  <si>
    <t>Le questionnaire de satisfaction est traduit dans une deuxième langue étrangère.</t>
  </si>
  <si>
    <t>Présence d'une documentation touristique dans une deuxième langue étrangère.</t>
  </si>
  <si>
    <t>Le manager s'assure que l'ensemble du personnel (y compris stagiaires et bénévoles) est informé de la démarche qualité.</t>
  </si>
  <si>
    <t>Bonus - Indiquer NM si non vérifié. A minima la présentation de l'offre. La langue étrangère correspond au bassin touristique émetteur</t>
  </si>
  <si>
    <t>NM si pas de site Internet. Présence d'une page dédiée ou présence de plusieurs liens sur la page "Partenaires" ou d'un lien vers un site d'information touristique.</t>
  </si>
  <si>
    <t>Pendant les périodes d'ouverture de l'établissement, lors d'une demande d'informations, la réponse écrite par mail est envoyée sous 24h.</t>
  </si>
  <si>
    <t>Bonus - Indiquer NM si non vérifié. Les informations à traduire sont : Type de chambres, tarifs / prix des services, horaires, moyens de paiement acceptés. La langue étrangère correspond au bassin touristique émetteur.</t>
  </si>
  <si>
    <t>Les affichages des services et équipements complémentaires sont traduits en une deuxième langue étrangère.</t>
  </si>
  <si>
    <t>contrôle documentaire</t>
  </si>
  <si>
    <t xml:space="preserve">Item noté NM si adhésion. Item validé si le questionnaire de satisfaction est validé par un QR code et/ou si questionnaire en ligne et/ou si présence d'un affichage indiquant l'existence du questionnaire de satisfaction. La mise en place du questionnaire au moment du débriefing ne valide pas le critère. </t>
  </si>
  <si>
    <t xml:space="preserve">Existence de l'outil de communication </t>
  </si>
  <si>
    <t>Existence du site internet</t>
  </si>
  <si>
    <t>Chambre contrôlée n° 5</t>
  </si>
  <si>
    <t>Le bar (si existant)</t>
  </si>
  <si>
    <t>Le bar</t>
  </si>
  <si>
    <t>L'écoute client est analysée</t>
  </si>
  <si>
    <t>Pas de NM possible. L'écoute client comprend les questionnaires de satisfaction, les réclamations, les avis clients, les audits qualité, etc.</t>
  </si>
  <si>
    <t xml:space="preserve">L'établissement a une connaissance fine de ses clientèles </t>
  </si>
  <si>
    <t/>
  </si>
  <si>
    <t xml:space="preserve">Fréquentation globale + profil (indiv/groupes) + provenance </t>
  </si>
  <si>
    <t>Dispositions de management (si plus de 5 employés)</t>
  </si>
  <si>
    <t>Les abords de l'établissement et la signalétique sous la responsabilité du site</t>
  </si>
  <si>
    <t>Satisfaisant</t>
  </si>
  <si>
    <t>Insatisfaisant</t>
  </si>
  <si>
    <t>13 – LES DISPOSITIONS DE MANAGEMENT (si plus de 5 employés)</t>
  </si>
  <si>
    <t>Exemples de produits : sacs en papier, serviettes en coton non blanchies au chlore, serviettes en papier contenant 30% de matières recyclées, papier recyclé, produits écocertifiés, favorise les produits réemployables et recyclables (ex: gobelets lavables). Validé si Ecolabellisé</t>
  </si>
  <si>
    <t>L'établissement accuse réception des réclamations dans un délai de 72h et répond dans un délai maximum de 15 jours.</t>
  </si>
  <si>
    <t>Pas de NM possible. Les réponses se font dans un délai maximum de 15 jours ouvrés exception faite des demandes de remboursement. Si la réclamation nécessite des recherches, envoi d'une lettre (ou courriel) de prise en compte de la réclamation.</t>
  </si>
  <si>
    <t>A moins deux services de dépannage sont mis à disposition gratuitement ou à la vente en réception.</t>
  </si>
  <si>
    <t>Exemples : adaptateurs électriques, chargeurs de batterie,  kit dentaire, kit rasage, kit couture,  éponge à chaussure, peigne, bonnet de douche, préservatif, serviette hygiénique, etc. Ces éléments sont à disposition sur demande en réception (gratuit ou payant) ou présents en chambre, etc.</t>
  </si>
  <si>
    <t>Item noté NM si adhésion ou si absence de plan d'actions fourni par le Porteur de démarche.</t>
  </si>
  <si>
    <t xml:space="preserve">Pas de NM possible. Par enseigne, on entend un support permettant l'identification de l'établissement. </t>
  </si>
  <si>
    <t>A minima, présence d'une table basse et deux fauteuils. La température doit être agréable et l'éclairage adapté. Absence d'odeurs désagréables.</t>
  </si>
  <si>
    <t>Exemples : fax, ordinateur, coffre fort, un porte-manteau/vestiaire, 1 moyen de communication, existence d'un business corner propre et en bon état, existence d'une salle de réunion pouvant accueillir 15 personnes au minimum propre et en bon état, prêt d'un parapluie, bagagerie, choix de livres ou de jeux de cartes et/ou de société, un espace de jeux pour les enfants, set à colorier, crayons, jeux vidéos, cartes de randonnée, fer et table à repasser, existence d'un local pour vélos propre et en bon état, existence d'un local pour skis propre et en bon état, etc.</t>
  </si>
  <si>
    <t>NM possible si moins de 5 employés. L'auditeur interroge le gestionnaire du site sur la gestion des ressources humaines et s'assure que les étapes d'identification des besoins ont bien été prises en considération. Registre des formations et /ou fiches de poste.</t>
  </si>
  <si>
    <t>Dispositions de management à mesurer si effectif &gt; 5 employés :</t>
  </si>
  <si>
    <t>L'interlocuteur propose spontanément une confirmation par mail.</t>
  </si>
  <si>
    <t>Date de la visite</t>
  </si>
  <si>
    <t xml:space="preserve">L'établissement informe ses clients par mail ou / et sur son site internet des offres particulières, des nouveaux équipements, etc. </t>
  </si>
  <si>
    <t>Exemples de besoins observés ou exprimés : Demande du journal du jour, demande d'un rehausseur, demande d'un expresso, etc.</t>
  </si>
  <si>
    <t xml:space="preserve">L'auditeur demande à consulter les réponses formulées. </t>
  </si>
  <si>
    <t>La réponse est factuelle. Si la responsabilité de l'établissement est avérée, un mot d'excuse est formulé. Suivant les cas, un geste commercial est proposé.</t>
  </si>
  <si>
    <t>bonus - Noter NM si non vérifié</t>
  </si>
  <si>
    <t xml:space="preserve">Impression générale sur la salle de petit-déjeuner. Homogénéité dans le style de la décoration et de l'ameublement. La température doit être agréable et l'éclairage adapté. </t>
  </si>
  <si>
    <t>Un gobelet par occupant théorique, au moins deux produits d'accueil (si distributeur, présence à proximité du lavabo ET de la douche), une prise rasoir, une poubelle fermée, au moins 1 grande et 1 petite serviette à disposition par personne, tapis de bain). Pénaliser 1 point par élément est manquant</t>
  </si>
  <si>
    <t>La salle de bain est bien équipée</t>
  </si>
  <si>
    <t>La chambre est bien équipée</t>
  </si>
  <si>
    <t>La chambre est bien éclairée</t>
  </si>
  <si>
    <t>éclairage direct de la table ou du bureau, un éclairage de chevet, un va-et-vient à la tête de lit est présent, . Pénaliser 1 point par élément manquant</t>
  </si>
  <si>
    <t>table de chevet, un bureau ou une table , une assise par occupant théorique, une armoire ou une penderie avec des cintres de qualité, un porte-bagage, une poubelle ou une corbeille, un miroir en pied, un téléviseur avec écran plat et une télécommande, un téléphone, un réveil ou un service de réveil est à disposition dans la chambre, une couverture et un oreiller supplémentaires sont à disposition dans la chambre (si couette pas besoin d'une couverture supplémentaire) au moins une prise électrique libre est disponible dans la chambre (ni le bloc multiprise ni la prise dans la salle de bains ne sont pris en compte). Pénaliser 1 point par élément manquant</t>
  </si>
  <si>
    <t xml:space="preserve">Au moins 3 équipements pour enfants sont mis à la disposition du client </t>
  </si>
  <si>
    <t>Exemples d'équipements : table à langer, vaisselle adaptée, possibilité de réchauffer la nourriture, kits de bienvenue enfants (coloriage, attention particulière pour les enfants), lit bébé, chaise haute</t>
  </si>
  <si>
    <t>Les oreillers sont correctement enveloppés, les lits ne sont pas bordés trop haut, le rebord du drap sur la couverture est suffisant, présence d'une   alèse-housse etc. Si présence d'un traversin, le lit présente aussi un oreiller par occupant potentiel.</t>
  </si>
  <si>
    <t>A minima SIRET prix TTC, adresse</t>
  </si>
  <si>
    <t>NM si pas de outil de communication. Les informations délivrées sont conformes à la réalité.</t>
  </si>
  <si>
    <t>NM si pas de outil de communication. Le site internet ne permet pas de valider ce critère.
Tolérance sur les tarifs si présence sur internet ou feuillet volant joint à la brochure.
Si l'établissement est labellisé Tourisme &amp; Handicap, la mention est présente.</t>
  </si>
  <si>
    <t xml:space="preserve">NM si pas de outil de communication. Si absence de parking, indication sur les possibilités de stationnement à proximité. </t>
  </si>
  <si>
    <t>NM si pas de outil de communication. Tarifs, nouveau classement, absence de référence à l'ancien classement si hôtel non classé, périodes d'ouverture, etc.</t>
  </si>
  <si>
    <t>NM si pas de outil de communication. L'anglais n'est pas impérativement la langue traduite.</t>
  </si>
  <si>
    <t>NM si pas de outil de communication. Absence de visuels peu qualitatifs, bonne lisibilité des caractères, absence de faute d'orthographe, absence de photocopie, etc. L'outil de communication reflète la structure et donne envie de séjourner.  Si carte de visite, point à mesurer.</t>
  </si>
  <si>
    <t>NM si pas de outil de communication.  Si carte de visite, point à mesurer.</t>
  </si>
  <si>
    <t>L'établissement est présent sur les réseaux sociaux</t>
  </si>
  <si>
    <t>Bonus - noter NM si non vérifié</t>
  </si>
  <si>
    <t>La facture est conforme aux prestations consommées,  bien présentée et complète.</t>
  </si>
  <si>
    <t>Pas de NM possible. Si accueil 24h/24 et accueil dans une langue étrangère, point validé. Les informations à traduire sont : types de chambres, tarifs / prix des services, horaires, moyens de paiement acceptés.</t>
  </si>
  <si>
    <t>13 – LES DISPOSITIONS DE MANAGEMENT</t>
  </si>
  <si>
    <t>REFERENTIEL QUALITE TOURISME™ HOTELLERIE - 2015</t>
  </si>
  <si>
    <t>NM en cas d'adhésion. Dans le cadre d’une démarche territoriale, auditer présence du logo territorial le cas échéant (PACA, Franche-Comté, Normandie, Sud de France).</t>
  </si>
  <si>
    <t>Pas de NM possible. La matérialisation du support n'est pas obligatoire  (exemples de supports autorisés: applications Smartphone, brochure papier ou téléchargeable, flyer, page Facebook...). L'établissement doit être à l'initiative de la création de l'outil (par exemple, la présence sur la brochure de l'OT ne valide pas le critère mais une page Facebook acceptée).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</si>
</sst>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
    <numFmt numFmtId="165" formatCode="dddd&quot;, &quot;mmmm\ dd&quot;, &quot;yyyy"/>
    <numFmt numFmtId="166" formatCode="[$-F800]dddd\,\ mmmm\ dd\,\ yyyy"/>
  </numFmts>
  <fonts count="77" x14ac:knownFonts="1">
    <font>
      <sz val="10"/>
      <name val="Arial"/>
      <family val="2"/>
    </font>
    <font>
      <sz val="11"/>
      <color indexed="8"/>
      <name val="Calibri"/>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0"/>
      <name val="MS Sans Serif"/>
      <family val="2"/>
    </font>
    <font>
      <b/>
      <sz val="11"/>
      <color indexed="63"/>
      <name val="Calibri"/>
      <family val="2"/>
    </font>
    <font>
      <sz val="8"/>
      <color indexed="8"/>
      <name val="Arial"/>
      <family val="2"/>
    </font>
    <font>
      <b/>
      <sz val="18"/>
      <color indexed="56"/>
      <name val="Cambria"/>
      <family val="2"/>
    </font>
    <font>
      <b/>
      <sz val="11"/>
      <color indexed="8"/>
      <name val="Calibri"/>
      <family val="2"/>
    </font>
    <font>
      <sz val="10"/>
      <name val="Calibri"/>
      <family val="2"/>
    </font>
    <font>
      <b/>
      <sz val="16"/>
      <name val="Calibri"/>
      <family val="2"/>
    </font>
    <font>
      <b/>
      <u/>
      <sz val="10"/>
      <name val="Calibri"/>
      <family val="2"/>
    </font>
    <font>
      <b/>
      <sz val="10"/>
      <name val="Calibri"/>
      <family val="2"/>
    </font>
    <font>
      <b/>
      <sz val="10"/>
      <color indexed="9"/>
      <name val="Calibri"/>
      <family val="2"/>
    </font>
    <font>
      <sz val="10"/>
      <color indexed="9"/>
      <name val="Calibri"/>
      <family val="2"/>
    </font>
    <font>
      <b/>
      <sz val="22"/>
      <color indexed="9"/>
      <name val="Calibri"/>
      <family val="2"/>
    </font>
    <font>
      <b/>
      <sz val="10"/>
      <color indexed="10"/>
      <name val="Calibri"/>
      <family val="2"/>
    </font>
    <font>
      <b/>
      <sz val="18"/>
      <color indexed="9"/>
      <name val="Calibri"/>
      <family val="2"/>
    </font>
    <font>
      <b/>
      <sz val="14"/>
      <color indexed="9"/>
      <name val="Calibri"/>
      <family val="2"/>
    </font>
    <font>
      <sz val="14"/>
      <name val="Calibri"/>
      <family val="2"/>
    </font>
    <font>
      <b/>
      <sz val="14"/>
      <name val="Calibri"/>
      <family val="2"/>
    </font>
    <font>
      <sz val="8"/>
      <color indexed="9"/>
      <name val="Calibri"/>
      <family val="2"/>
    </font>
    <font>
      <sz val="12"/>
      <name val="Calibri"/>
      <family val="2"/>
    </font>
    <font>
      <b/>
      <sz val="12"/>
      <color indexed="10"/>
      <name val="Calibri"/>
      <family val="2"/>
    </font>
    <font>
      <b/>
      <sz val="12"/>
      <name val="Calibri"/>
      <family val="2"/>
    </font>
    <font>
      <b/>
      <sz val="12"/>
      <color indexed="9"/>
      <name val="Calibri"/>
      <family val="2"/>
    </font>
    <font>
      <sz val="12"/>
      <color indexed="9"/>
      <name val="Calibri"/>
      <family val="2"/>
    </font>
    <font>
      <sz val="12"/>
      <color indexed="60"/>
      <name val="Calibri"/>
      <family val="2"/>
    </font>
    <font>
      <sz val="12"/>
      <color indexed="30"/>
      <name val="Calibri"/>
      <family val="2"/>
    </font>
    <font>
      <sz val="12"/>
      <name val="Arial"/>
      <family val="2"/>
    </font>
    <font>
      <i/>
      <sz val="12"/>
      <name val="Arial"/>
      <family val="2"/>
    </font>
    <font>
      <sz val="7"/>
      <name val="Calibri"/>
      <family val="2"/>
    </font>
    <font>
      <b/>
      <sz val="7"/>
      <name val="Calibri"/>
      <family val="2"/>
    </font>
    <font>
      <i/>
      <sz val="12"/>
      <name val="Calibri"/>
      <family val="2"/>
    </font>
    <font>
      <b/>
      <sz val="12"/>
      <name val="Arial"/>
      <family val="2"/>
    </font>
    <font>
      <sz val="9"/>
      <name val="Calibri"/>
      <family val="2"/>
    </font>
    <font>
      <i/>
      <sz val="12"/>
      <color indexed="10"/>
      <name val="Calibri"/>
      <family val="2"/>
    </font>
    <font>
      <sz val="11"/>
      <name val="Calibri"/>
      <family val="2"/>
    </font>
    <font>
      <b/>
      <sz val="11"/>
      <name val="Calibri"/>
      <family val="2"/>
    </font>
    <font>
      <b/>
      <sz val="9"/>
      <name val="Calibri"/>
      <family val="2"/>
    </font>
    <font>
      <sz val="9"/>
      <name val="Segoe UI Symbol"/>
      <family val="2"/>
    </font>
    <font>
      <i/>
      <sz val="9"/>
      <name val="Calibri"/>
      <family val="2"/>
    </font>
    <font>
      <b/>
      <sz val="9"/>
      <color indexed="9"/>
      <name val="Calibri"/>
      <family val="2"/>
    </font>
    <font>
      <i/>
      <sz val="10"/>
      <name val="Calibri"/>
      <family val="2"/>
    </font>
    <font>
      <sz val="8.4"/>
      <name val="Calibri"/>
      <family val="2"/>
    </font>
    <font>
      <strike/>
      <sz val="9"/>
      <name val="Calibri"/>
      <family val="2"/>
    </font>
    <font>
      <i/>
      <sz val="14"/>
      <color indexed="9"/>
      <name val="Calibri"/>
      <family val="2"/>
    </font>
    <font>
      <sz val="14"/>
      <color indexed="9"/>
      <name val="Calibri"/>
      <family val="2"/>
    </font>
    <font>
      <sz val="10"/>
      <name val="Arial"/>
      <family val="2"/>
    </font>
    <font>
      <sz val="12"/>
      <name val="Calibri"/>
      <family val="2"/>
      <scheme val="minor"/>
    </font>
    <font>
      <b/>
      <sz val="12"/>
      <color theme="0"/>
      <name val="Calibri"/>
      <family val="2"/>
    </font>
    <font>
      <sz val="12"/>
      <color theme="1"/>
      <name val="Calibri"/>
      <family val="2"/>
    </font>
    <font>
      <sz val="12"/>
      <color rgb="FFFF0000"/>
      <name val="Arial"/>
      <family val="2"/>
    </font>
    <font>
      <b/>
      <sz val="12"/>
      <color theme="1"/>
      <name val="Calibri"/>
      <family val="2"/>
    </font>
    <font>
      <i/>
      <sz val="12"/>
      <color theme="1"/>
      <name val="Calibri"/>
      <family val="2"/>
    </font>
    <font>
      <sz val="10"/>
      <color theme="0"/>
      <name val="Calibri"/>
      <family val="2"/>
    </font>
    <font>
      <b/>
      <sz val="22"/>
      <color theme="0"/>
      <name val="Calibri"/>
      <family val="2"/>
      <scheme val="minor"/>
    </font>
    <font>
      <i/>
      <sz val="12"/>
      <name val="Calibri"/>
      <family val="2"/>
      <scheme val="minor"/>
    </font>
    <font>
      <sz val="14"/>
      <name val="Calibri"/>
      <family val="2"/>
      <scheme val="minor"/>
    </font>
    <font>
      <b/>
      <sz val="14"/>
      <color indexed="9"/>
      <name val="Calibri"/>
      <family val="2"/>
      <scheme val="minor"/>
    </font>
    <font>
      <i/>
      <sz val="14"/>
      <color indexed="9"/>
      <name val="Calibri"/>
      <family val="2"/>
      <scheme val="minor"/>
    </font>
    <font>
      <sz val="12"/>
      <color theme="0"/>
      <name val="Calibri"/>
      <family val="2"/>
      <scheme val="minor"/>
    </font>
    <font>
      <sz val="14"/>
      <color theme="0"/>
      <name val="Calibri"/>
      <family val="2"/>
      <scheme val="minor"/>
    </font>
    <font>
      <i/>
      <sz val="14"/>
      <name val="Calibri"/>
      <family val="2"/>
      <scheme val="minor"/>
    </font>
    <font>
      <b/>
      <i/>
      <sz val="12"/>
      <name val="Calibri"/>
      <family val="2"/>
    </font>
    <font>
      <i/>
      <sz val="12"/>
      <color theme="0"/>
      <name val="Calibri"/>
      <family val="2"/>
    </font>
  </fonts>
  <fills count="39">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22"/>
      </patternFill>
    </fill>
    <fill>
      <patternFill patternType="solid">
        <fgColor indexed="44"/>
        <bgColor indexed="31"/>
      </patternFill>
    </fill>
    <fill>
      <patternFill patternType="solid">
        <fgColor indexed="29"/>
        <bgColor indexed="34"/>
      </patternFill>
    </fill>
    <fill>
      <patternFill patternType="solid">
        <fgColor indexed="11"/>
        <bgColor indexed="49"/>
      </patternFill>
    </fill>
    <fill>
      <patternFill patternType="solid">
        <fgColor indexed="51"/>
        <bgColor indexed="13"/>
      </patternFill>
    </fill>
    <fill>
      <patternFill patternType="solid">
        <fgColor indexed="30"/>
        <bgColor indexed="48"/>
      </patternFill>
    </fill>
    <fill>
      <patternFill patternType="solid">
        <fgColor indexed="20"/>
        <bgColor indexed="28"/>
      </patternFill>
    </fill>
    <fill>
      <patternFill patternType="solid">
        <fgColor indexed="49"/>
        <bgColor indexed="24"/>
      </patternFill>
    </fill>
    <fill>
      <patternFill patternType="solid">
        <fgColor indexed="52"/>
        <bgColor indexed="3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16"/>
      </patternFill>
    </fill>
    <fill>
      <patternFill patternType="solid">
        <fgColor indexed="22"/>
        <bgColor indexed="31"/>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indexed="9"/>
        <bgColor indexed="26"/>
      </patternFill>
    </fill>
    <fill>
      <patternFill patternType="solid">
        <fgColor indexed="14"/>
        <bgColor indexed="33"/>
      </patternFill>
    </fill>
    <fill>
      <patternFill patternType="solid">
        <fgColor indexed="12"/>
        <bgColor indexed="39"/>
      </patternFill>
    </fill>
    <fill>
      <patternFill patternType="solid">
        <fgColor indexed="13"/>
        <bgColor indexed="51"/>
      </patternFill>
    </fill>
    <fill>
      <patternFill patternType="solid">
        <fgColor indexed="54"/>
        <bgColor indexed="36"/>
      </patternFill>
    </fill>
    <fill>
      <patternFill patternType="solid">
        <fgColor indexed="17"/>
        <bgColor indexed="57"/>
      </patternFill>
    </fill>
    <fill>
      <patternFill patternType="solid">
        <fgColor indexed="56"/>
        <bgColor indexed="62"/>
      </patternFill>
    </fill>
    <fill>
      <patternFill patternType="solid">
        <fgColor indexed="15"/>
        <bgColor indexed="35"/>
      </patternFill>
    </fill>
    <fill>
      <patternFill patternType="solid">
        <fgColor indexed="22"/>
        <bgColor indexed="24"/>
      </patternFill>
    </fill>
    <fill>
      <patternFill patternType="solid">
        <fgColor indexed="44"/>
        <bgColor indexed="24"/>
      </patternFill>
    </fill>
    <fill>
      <patternFill patternType="solid">
        <fgColor indexed="49"/>
        <bgColor indexed="40"/>
      </patternFill>
    </fill>
    <fill>
      <patternFill patternType="solid">
        <fgColor rgb="FF283C89"/>
        <bgColor indexed="36"/>
      </patternFill>
    </fill>
    <fill>
      <patternFill patternType="solid">
        <fgColor theme="7"/>
        <bgColor indexed="13"/>
      </patternFill>
    </fill>
    <fill>
      <patternFill patternType="solid">
        <fgColor rgb="FF283C89"/>
        <bgColor indexed="64"/>
      </patternFill>
    </fill>
    <fill>
      <patternFill patternType="solid">
        <fgColor rgb="FF283C89"/>
        <bgColor indexed="23"/>
      </patternFill>
    </fill>
  </fills>
  <borders count="4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indexed="64"/>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style="thin">
        <color auto="1"/>
      </right>
      <top style="thin">
        <color auto="1"/>
      </top>
      <bottom style="thin">
        <color theme="0" tint="-0.24994659260841701"/>
      </bottom>
      <diagonal/>
    </border>
    <border>
      <left style="thin">
        <color auto="1"/>
      </left>
      <right/>
      <top style="thin">
        <color indexed="64"/>
      </top>
      <bottom style="thin">
        <color auto="1"/>
      </bottom>
      <diagonal/>
    </border>
    <border>
      <left/>
      <right/>
      <top style="thin">
        <color indexed="64"/>
      </top>
      <bottom style="thin">
        <color indexed="64"/>
      </bottom>
      <diagonal/>
    </border>
    <border>
      <left/>
      <right style="thin">
        <color auto="1"/>
      </right>
      <top style="thin">
        <color indexed="64"/>
      </top>
      <bottom style="thin">
        <color auto="1"/>
      </bottom>
      <diagonal/>
    </border>
    <border>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diagonal/>
    </border>
    <border>
      <left style="thin">
        <color auto="1"/>
      </left>
      <right style="thin">
        <color auto="1"/>
      </right>
      <top/>
      <bottom style="thin">
        <color theme="0" tint="-0.24994659260841701"/>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bottom/>
      <diagonal/>
    </border>
  </borders>
  <cellStyleXfs count="94">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0" borderId="0" applyNumberFormat="0" applyFill="0" applyBorder="0" applyAlignment="0" applyProtection="0"/>
    <xf numFmtId="0" fontId="4" fillId="3" borderId="0" applyNumberFormat="0" applyBorder="0" applyAlignment="0" applyProtection="0"/>
    <xf numFmtId="0" fontId="5" fillId="20" borderId="1" applyNumberFormat="0" applyAlignment="0" applyProtection="0"/>
    <xf numFmtId="0" fontId="5" fillId="20" borderId="1" applyNumberFormat="0" applyAlignment="0" applyProtection="0"/>
    <xf numFmtId="0" fontId="6" fillId="0" borderId="2" applyNumberFormat="0" applyFill="0" applyAlignment="0" applyProtection="0"/>
    <xf numFmtId="0" fontId="7" fillId="21" borderId="3" applyNumberFormat="0" applyAlignment="0" applyProtection="0"/>
    <xf numFmtId="0" fontId="59" fillId="22" borderId="4" applyNumberFormat="0" applyAlignment="0" applyProtection="0"/>
    <xf numFmtId="0" fontId="8" fillId="7" borderId="1" applyNumberFormat="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5" applyNumberFormat="0" applyFill="0" applyAlignment="0" applyProtection="0"/>
    <xf numFmtId="0" fontId="12" fillId="0" borderId="6" applyNumberFormat="0" applyFill="0" applyAlignment="0" applyProtection="0"/>
    <xf numFmtId="0" fontId="13" fillId="0" borderId="7" applyNumberFormat="0" applyFill="0" applyAlignment="0" applyProtection="0"/>
    <xf numFmtId="0" fontId="13" fillId="0" borderId="0" applyNumberFormat="0" applyFill="0" applyBorder="0" applyAlignment="0" applyProtection="0"/>
    <xf numFmtId="0" fontId="8" fillId="7" borderId="1" applyNumberFormat="0" applyAlignment="0" applyProtection="0"/>
    <xf numFmtId="0" fontId="4" fillId="3" borderId="0" applyNumberFormat="0" applyBorder="0" applyAlignment="0" applyProtection="0"/>
    <xf numFmtId="0" fontId="6" fillId="0" borderId="2" applyNumberFormat="0" applyFill="0" applyAlignment="0" applyProtection="0"/>
    <xf numFmtId="0" fontId="14" fillId="23" borderId="0" applyNumberFormat="0" applyBorder="0" applyAlignment="0" applyProtection="0"/>
    <xf numFmtId="0" fontId="14" fillId="23"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15" fillId="0" borderId="0"/>
    <xf numFmtId="0" fontId="59" fillId="22" borderId="4" applyNumberFormat="0" applyAlignment="0" applyProtection="0"/>
    <xf numFmtId="0" fontId="16" fillId="20" borderId="8" applyNumberFormat="0" applyAlignment="0" applyProtection="0"/>
    <xf numFmtId="0" fontId="10" fillId="4" borderId="0" applyNumberFormat="0" applyBorder="0" applyAlignment="0" applyProtection="0"/>
    <xf numFmtId="0" fontId="16" fillId="20" borderId="8" applyNumberFormat="0" applyAlignment="0" applyProtection="0"/>
    <xf numFmtId="164" fontId="17" fillId="24" borderId="9" applyProtection="0">
      <alignment horizontal="right" vertical="center"/>
    </xf>
    <xf numFmtId="0" fontId="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1" fillId="0" borderId="5" applyNumberFormat="0" applyFill="0" applyAlignment="0" applyProtection="0"/>
    <xf numFmtId="0" fontId="12" fillId="0" borderId="6" applyNumberFormat="0" applyFill="0" applyAlignment="0" applyProtection="0"/>
    <xf numFmtId="0" fontId="13" fillId="0" borderId="7" applyNumberFormat="0" applyFill="0" applyAlignment="0" applyProtection="0"/>
    <xf numFmtId="0" fontId="13" fillId="0" borderId="0" applyNumberFormat="0" applyFill="0" applyBorder="0" applyAlignment="0" applyProtection="0"/>
    <xf numFmtId="0" fontId="19" fillId="0" borderId="10" applyNumberFormat="0" applyFill="0" applyAlignment="0" applyProtection="0"/>
    <xf numFmtId="0" fontId="7" fillId="21" borderId="3" applyNumberFormat="0" applyAlignment="0" applyProtection="0"/>
    <xf numFmtId="0" fontId="3" fillId="0" borderId="0" applyNumberFormat="0" applyFill="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5" fillId="32" borderId="1" applyNumberFormat="0" applyAlignment="0" applyProtection="0"/>
    <xf numFmtId="0" fontId="5" fillId="32" borderId="1" applyNumberFormat="0" applyAlignment="0" applyProtection="0"/>
    <xf numFmtId="0" fontId="16" fillId="32" borderId="8" applyNumberFormat="0" applyAlignment="0" applyProtection="0"/>
    <xf numFmtId="0" fontId="16" fillId="32" borderId="8" applyNumberFormat="0" applyAlignment="0" applyProtection="0"/>
  </cellStyleXfs>
  <cellXfs count="442">
    <xf numFmtId="0" fontId="0" fillId="0" borderId="0" xfId="0"/>
    <xf numFmtId="0" fontId="20" fillId="0" borderId="0" xfId="63" applyFont="1" applyAlignment="1">
      <alignment vertical="center"/>
    </xf>
    <xf numFmtId="0" fontId="20" fillId="0" borderId="0" xfId="63" applyFont="1" applyAlignment="1">
      <alignment horizontal="left" vertical="center"/>
    </xf>
    <xf numFmtId="0" fontId="20" fillId="0" borderId="11" xfId="67" applyFont="1" applyFill="1" applyBorder="1" applyAlignment="1">
      <alignment horizontal="left" vertical="center"/>
    </xf>
    <xf numFmtId="49" fontId="20" fillId="0" borderId="0" xfId="67" applyNumberFormat="1" applyFont="1" applyFill="1" applyBorder="1" applyAlignment="1">
      <alignment horizontal="left" vertical="center"/>
    </xf>
    <xf numFmtId="0" fontId="20" fillId="0" borderId="0" xfId="67" applyFont="1" applyFill="1" applyAlignment="1">
      <alignment horizontal="left" vertical="center"/>
    </xf>
    <xf numFmtId="0" fontId="20" fillId="0" borderId="0" xfId="63" applyFont="1" applyBorder="1" applyAlignment="1">
      <alignment vertical="center"/>
    </xf>
    <xf numFmtId="0" fontId="21" fillId="0" borderId="0" xfId="63" applyFont="1" applyBorder="1" applyAlignment="1">
      <alignment horizontal="center" vertical="center" textRotation="90"/>
    </xf>
    <xf numFmtId="0" fontId="22" fillId="0" borderId="0" xfId="63" applyFont="1" applyBorder="1" applyAlignment="1">
      <alignment vertical="center"/>
    </xf>
    <xf numFmtId="0" fontId="20" fillId="0" borderId="9" xfId="63" applyFont="1" applyBorder="1" applyAlignment="1">
      <alignment horizontal="left" vertical="center"/>
    </xf>
    <xf numFmtId="0" fontId="23" fillId="25" borderId="0" xfId="63" applyFont="1" applyFill="1" applyBorder="1" applyAlignment="1">
      <alignment horizontal="left" vertical="center"/>
    </xf>
    <xf numFmtId="0" fontId="24" fillId="26" borderId="0" xfId="63" applyFont="1" applyFill="1" applyBorder="1" applyAlignment="1">
      <alignment horizontal="left" vertical="center"/>
    </xf>
    <xf numFmtId="0" fontId="25" fillId="27" borderId="0" xfId="63" applyFont="1" applyFill="1" applyBorder="1" applyAlignment="1">
      <alignment horizontal="left" vertical="center"/>
    </xf>
    <xf numFmtId="0" fontId="20" fillId="27" borderId="0" xfId="63" applyFont="1" applyFill="1" applyBorder="1" applyAlignment="1">
      <alignment horizontal="left" vertical="center"/>
    </xf>
    <xf numFmtId="0" fontId="24" fillId="18" borderId="0" xfId="63" applyFont="1" applyFill="1" applyBorder="1" applyAlignment="1">
      <alignment horizontal="left" vertical="center"/>
    </xf>
    <xf numFmtId="0" fontId="20" fillId="0" borderId="0" xfId="63" applyFont="1" applyBorder="1" applyAlignment="1">
      <alignment horizontal="left" vertical="center"/>
    </xf>
    <xf numFmtId="0" fontId="20" fillId="0" borderId="11" xfId="67" applyNumberFormat="1" applyFont="1" applyFill="1" applyBorder="1" applyAlignment="1">
      <alignment horizontal="left" vertical="center"/>
    </xf>
    <xf numFmtId="0" fontId="20" fillId="0" borderId="0" xfId="67" applyNumberFormat="1" applyFont="1" applyFill="1" applyAlignment="1">
      <alignment horizontal="left" vertical="center"/>
    </xf>
    <xf numFmtId="0" fontId="20" fillId="0" borderId="9" xfId="63" applyFont="1" applyBorder="1" applyAlignment="1">
      <alignment vertical="center"/>
    </xf>
    <xf numFmtId="0" fontId="24" fillId="20" borderId="0" xfId="63" applyFont="1" applyFill="1" applyBorder="1" applyAlignment="1">
      <alignment horizontal="left" vertical="center"/>
    </xf>
    <xf numFmtId="0" fontId="27" fillId="0" borderId="0" xfId="63" applyFont="1" applyBorder="1" applyAlignment="1">
      <alignment vertical="center"/>
    </xf>
    <xf numFmtId="0" fontId="24" fillId="29" borderId="0" xfId="63" applyFont="1" applyFill="1" applyBorder="1" applyAlignment="1">
      <alignment horizontal="left" vertical="center"/>
    </xf>
    <xf numFmtId="0" fontId="20" fillId="0" borderId="11" xfId="63" applyFont="1" applyBorder="1" applyAlignment="1">
      <alignment vertical="center"/>
    </xf>
    <xf numFmtId="0" fontId="20" fillId="0" borderId="12" xfId="63" applyFont="1" applyBorder="1" applyAlignment="1">
      <alignment vertical="center"/>
    </xf>
    <xf numFmtId="0" fontId="23" fillId="20" borderId="0" xfId="63" applyFont="1" applyFill="1" applyBorder="1" applyAlignment="1">
      <alignment horizontal="left" vertical="center"/>
    </xf>
    <xf numFmtId="0" fontId="20" fillId="0" borderId="11" xfId="63" applyFont="1" applyBorder="1" applyAlignment="1">
      <alignment horizontal="right" vertical="center"/>
    </xf>
    <xf numFmtId="0" fontId="20" fillId="0" borderId="0" xfId="63" applyFont="1" applyFill="1" applyBorder="1" applyAlignment="1">
      <alignment vertical="center"/>
    </xf>
    <xf numFmtId="0" fontId="20" fillId="0" borderId="0" xfId="63" applyFont="1" applyBorder="1" applyAlignment="1">
      <alignment horizontal="center" vertical="center"/>
    </xf>
    <xf numFmtId="0" fontId="23" fillId="0" borderId="0" xfId="63" applyFont="1" applyFill="1" applyBorder="1" applyAlignment="1">
      <alignment vertical="center"/>
    </xf>
    <xf numFmtId="0" fontId="20" fillId="0" borderId="11" xfId="63" applyFont="1" applyBorder="1" applyAlignment="1">
      <alignment horizontal="center" vertical="center"/>
    </xf>
    <xf numFmtId="0" fontId="20" fillId="0" borderId="0" xfId="63" applyFont="1" applyBorder="1" applyAlignment="1">
      <alignment horizontal="right" vertical="center"/>
    </xf>
    <xf numFmtId="165" fontId="25" fillId="0" borderId="0" xfId="63" applyNumberFormat="1" applyFont="1" applyFill="1" applyBorder="1" applyAlignment="1" applyProtection="1">
      <alignment vertical="center"/>
      <protection locked="0"/>
    </xf>
    <xf numFmtId="0" fontId="20" fillId="0" borderId="13" xfId="63" applyFont="1" applyBorder="1" applyAlignment="1">
      <alignment vertical="center"/>
    </xf>
    <xf numFmtId="0" fontId="20" fillId="0" borderId="14" xfId="63" applyFont="1" applyBorder="1" applyAlignment="1">
      <alignment vertical="center"/>
    </xf>
    <xf numFmtId="0" fontId="20" fillId="0" borderId="15" xfId="63" applyFont="1" applyBorder="1" applyAlignment="1">
      <alignment vertical="center"/>
    </xf>
    <xf numFmtId="0" fontId="30" fillId="0" borderId="0" xfId="63" applyFont="1" applyBorder="1" applyAlignment="1">
      <alignment vertical="center"/>
    </xf>
    <xf numFmtId="0" fontId="30" fillId="0" borderId="0" xfId="63" applyFont="1" applyAlignment="1">
      <alignment vertical="center"/>
    </xf>
    <xf numFmtId="0" fontId="30" fillId="0" borderId="0" xfId="63" applyFont="1" applyFill="1" applyBorder="1" applyAlignment="1">
      <alignment vertical="center"/>
    </xf>
    <xf numFmtId="0" fontId="29" fillId="29" borderId="0" xfId="63" applyFont="1" applyFill="1" applyBorder="1" applyAlignment="1">
      <alignment horizontal="left" vertical="center"/>
    </xf>
    <xf numFmtId="0" fontId="31" fillId="20" borderId="0" xfId="63" applyFont="1" applyFill="1" applyBorder="1" applyAlignment="1">
      <alignment horizontal="left" vertical="center"/>
    </xf>
    <xf numFmtId="0" fontId="29" fillId="26" borderId="0" xfId="63" applyFont="1" applyFill="1" applyBorder="1" applyAlignment="1">
      <alignment horizontal="left" vertical="center"/>
    </xf>
    <xf numFmtId="0" fontId="30" fillId="27" borderId="0" xfId="63" applyFont="1" applyFill="1" applyBorder="1" applyAlignment="1">
      <alignment horizontal="left" vertical="center"/>
    </xf>
    <xf numFmtId="0" fontId="29" fillId="20" borderId="0" xfId="63" applyFont="1" applyFill="1" applyBorder="1" applyAlignment="1">
      <alignment horizontal="left" vertical="center"/>
    </xf>
    <xf numFmtId="0" fontId="30" fillId="0" borderId="0" xfId="63" applyFont="1" applyBorder="1" applyAlignment="1">
      <alignment horizontal="left" vertical="center"/>
    </xf>
    <xf numFmtId="0" fontId="30" fillId="0" borderId="11" xfId="67" applyNumberFormat="1" applyFont="1" applyFill="1" applyBorder="1" applyAlignment="1">
      <alignment horizontal="left" vertical="center"/>
    </xf>
    <xf numFmtId="49" fontId="30" fillId="0" borderId="0" xfId="67" applyNumberFormat="1" applyFont="1" applyFill="1" applyBorder="1" applyAlignment="1">
      <alignment horizontal="left" vertical="center"/>
    </xf>
    <xf numFmtId="0" fontId="30" fillId="0" borderId="0" xfId="67" applyNumberFormat="1" applyFont="1" applyFill="1" applyAlignment="1">
      <alignment horizontal="left" vertical="center"/>
    </xf>
    <xf numFmtId="0" fontId="25" fillId="18" borderId="0" xfId="63" applyFont="1" applyFill="1" applyBorder="1" applyAlignment="1">
      <alignment horizontal="left" vertical="center"/>
    </xf>
    <xf numFmtId="2" fontId="20" fillId="0" borderId="0" xfId="63" applyNumberFormat="1" applyFont="1" applyBorder="1" applyAlignment="1">
      <alignment horizontal="left" vertical="center"/>
    </xf>
    <xf numFmtId="0" fontId="20" fillId="0" borderId="0" xfId="63" applyFont="1" applyBorder="1" applyAlignment="1">
      <alignment vertical="center" wrapText="1"/>
    </xf>
    <xf numFmtId="0" fontId="20" fillId="0" borderId="12" xfId="63" applyFont="1" applyBorder="1" applyAlignment="1">
      <alignment vertical="center" wrapText="1"/>
    </xf>
    <xf numFmtId="0" fontId="20" fillId="0" borderId="0" xfId="63" applyFont="1" applyAlignment="1">
      <alignment vertical="center" wrapText="1"/>
    </xf>
    <xf numFmtId="0" fontId="31" fillId="0" borderId="0" xfId="63" applyFont="1" applyBorder="1" applyAlignment="1"/>
    <xf numFmtId="0" fontId="23" fillId="0" borderId="0" xfId="63" applyFont="1" applyBorder="1" applyAlignment="1">
      <alignment horizontal="center" vertical="center"/>
    </xf>
    <xf numFmtId="0" fontId="33" fillId="0" borderId="0" xfId="63" applyFont="1" applyFill="1" applyBorder="1" applyAlignment="1">
      <alignment horizontal="left" vertical="center" wrapText="1"/>
    </xf>
    <xf numFmtId="0" fontId="20" fillId="0" borderId="0" xfId="63" applyFont="1" applyAlignment="1">
      <alignment horizontal="left" vertical="center" wrapText="1"/>
    </xf>
    <xf numFmtId="0" fontId="20" fillId="0" borderId="11" xfId="67" applyNumberFormat="1" applyFont="1" applyFill="1" applyBorder="1" applyAlignment="1">
      <alignment horizontal="left" vertical="center" wrapText="1"/>
    </xf>
    <xf numFmtId="49" fontId="20" fillId="0" borderId="0" xfId="67" applyNumberFormat="1" applyFont="1" applyFill="1" applyBorder="1" applyAlignment="1">
      <alignment horizontal="left" vertical="center" wrapText="1"/>
    </xf>
    <xf numFmtId="0" fontId="20" fillId="0" borderId="0" xfId="67" applyNumberFormat="1" applyFont="1" applyFill="1" applyAlignment="1">
      <alignment horizontal="left" vertical="center" wrapText="1"/>
    </xf>
    <xf numFmtId="0" fontId="33" fillId="0" borderId="0" xfId="63" applyFont="1" applyBorder="1" applyAlignment="1">
      <alignment vertical="center"/>
    </xf>
    <xf numFmtId="0" fontId="34" fillId="0" borderId="0" xfId="63" applyFont="1" applyBorder="1" applyAlignment="1">
      <alignment vertical="center"/>
    </xf>
    <xf numFmtId="0" fontId="33" fillId="0" borderId="16" xfId="63" applyFont="1" applyBorder="1" applyAlignment="1">
      <alignment vertical="center"/>
    </xf>
    <xf numFmtId="0" fontId="33" fillId="0" borderId="17" xfId="63" applyFont="1" applyBorder="1" applyAlignment="1">
      <alignment vertical="center"/>
    </xf>
    <xf numFmtId="10" fontId="33" fillId="0" borderId="18" xfId="63" applyNumberFormat="1" applyFont="1" applyBorder="1" applyAlignment="1">
      <alignment horizontal="center" vertical="center"/>
    </xf>
    <xf numFmtId="10" fontId="36" fillId="28" borderId="9" xfId="63" applyNumberFormat="1" applyFont="1" applyFill="1" applyBorder="1" applyAlignment="1">
      <alignment horizontal="center" vertical="center" wrapText="1"/>
    </xf>
    <xf numFmtId="0" fontId="33" fillId="0" borderId="9" xfId="63" applyFont="1" applyBorder="1" applyAlignment="1">
      <alignment horizontal="center" vertical="center"/>
    </xf>
    <xf numFmtId="0" fontId="33" fillId="0" borderId="12" xfId="63" applyFont="1" applyBorder="1" applyAlignment="1">
      <alignment vertical="center"/>
    </xf>
    <xf numFmtId="0" fontId="33" fillId="0" borderId="0" xfId="63" applyFont="1" applyAlignment="1">
      <alignment vertical="center"/>
    </xf>
    <xf numFmtId="9" fontId="36" fillId="30" borderId="0" xfId="63" applyNumberFormat="1" applyFont="1" applyFill="1" applyBorder="1" applyAlignment="1">
      <alignment horizontal="center" vertical="center" wrapText="1"/>
    </xf>
    <xf numFmtId="0" fontId="33" fillId="0" borderId="0" xfId="63" applyFont="1" applyAlignment="1">
      <alignment horizontal="left" vertical="center"/>
    </xf>
    <xf numFmtId="0" fontId="33" fillId="0" borderId="11" xfId="67" applyNumberFormat="1" applyFont="1" applyFill="1" applyBorder="1" applyAlignment="1">
      <alignment horizontal="left" vertical="center"/>
    </xf>
    <xf numFmtId="49" fontId="33" fillId="0" borderId="0" xfId="67" applyNumberFormat="1" applyFont="1" applyFill="1" applyBorder="1" applyAlignment="1">
      <alignment horizontal="left" vertical="center"/>
    </xf>
    <xf numFmtId="0" fontId="33" fillId="0" borderId="0" xfId="67" applyNumberFormat="1" applyFont="1" applyFill="1" applyAlignment="1">
      <alignment horizontal="left" vertical="center"/>
    </xf>
    <xf numFmtId="0" fontId="33" fillId="0" borderId="11" xfId="63" applyFont="1" applyFill="1" applyBorder="1" applyAlignment="1">
      <alignment vertical="center"/>
    </xf>
    <xf numFmtId="0" fontId="33" fillId="0" borderId="0" xfId="63" applyFont="1" applyFill="1" applyBorder="1" applyAlignment="1">
      <alignment vertical="center"/>
    </xf>
    <xf numFmtId="10" fontId="36" fillId="0" borderId="0" xfId="63" applyNumberFormat="1" applyFont="1" applyFill="1" applyBorder="1" applyAlignment="1">
      <alignment horizontal="center" vertical="center" wrapText="1"/>
    </xf>
    <xf numFmtId="0" fontId="33" fillId="0" borderId="17" xfId="63" applyFont="1" applyBorder="1" applyAlignment="1">
      <alignment horizontal="center" vertical="center"/>
    </xf>
    <xf numFmtId="0" fontId="33" fillId="0" borderId="0" xfId="67" applyNumberFormat="1" applyFont="1" applyFill="1" applyBorder="1" applyAlignment="1">
      <alignment horizontal="left" vertical="center"/>
    </xf>
    <xf numFmtId="0" fontId="33" fillId="0" borderId="19" xfId="63" applyFont="1" applyBorder="1" applyAlignment="1">
      <alignment vertical="center"/>
    </xf>
    <xf numFmtId="10" fontId="35" fillId="0" borderId="19" xfId="63" applyNumberFormat="1" applyFont="1" applyBorder="1" applyAlignment="1">
      <alignment horizontal="center" vertical="center"/>
    </xf>
    <xf numFmtId="10" fontId="33" fillId="0" borderId="9" xfId="63" applyNumberFormat="1" applyFont="1" applyBorder="1" applyAlignment="1">
      <alignment horizontal="center" vertical="center"/>
    </xf>
    <xf numFmtId="10" fontId="35" fillId="0" borderId="19" xfId="63" applyNumberFormat="1" applyFont="1" applyFill="1" applyBorder="1" applyAlignment="1">
      <alignment horizontal="center" vertical="center"/>
    </xf>
    <xf numFmtId="0" fontId="37" fillId="0" borderId="19" xfId="63" applyFont="1" applyBorder="1" applyAlignment="1">
      <alignment vertical="center"/>
    </xf>
    <xf numFmtId="0" fontId="20" fillId="0" borderId="16" xfId="63" applyFont="1" applyBorder="1" applyAlignment="1">
      <alignment vertical="center"/>
    </xf>
    <xf numFmtId="0" fontId="20" fillId="0" borderId="17" xfId="63" applyFont="1" applyBorder="1" applyAlignment="1">
      <alignment vertical="center"/>
    </xf>
    <xf numFmtId="10" fontId="20" fillId="0" borderId="19" xfId="63" applyNumberFormat="1" applyFont="1" applyBorder="1" applyAlignment="1">
      <alignment horizontal="center" vertical="center"/>
    </xf>
    <xf numFmtId="10" fontId="23" fillId="0" borderId="19" xfId="63" applyNumberFormat="1" applyFont="1" applyFill="1" applyBorder="1" applyAlignment="1">
      <alignment horizontal="center" vertical="center"/>
    </xf>
    <xf numFmtId="0" fontId="33" fillId="0" borderId="20" xfId="63" applyFont="1" applyBorder="1" applyAlignment="1">
      <alignment horizontal="center" vertical="center"/>
    </xf>
    <xf numFmtId="0" fontId="33" fillId="0" borderId="11" xfId="63" applyFont="1" applyBorder="1" applyAlignment="1">
      <alignment horizontal="center" vertical="center"/>
    </xf>
    <xf numFmtId="0" fontId="33" fillId="0" borderId="13" xfId="63" applyFont="1" applyBorder="1" applyAlignment="1">
      <alignment horizontal="center" vertical="center"/>
    </xf>
    <xf numFmtId="0" fontId="20" fillId="0" borderId="19" xfId="63" applyFont="1" applyBorder="1" applyAlignment="1">
      <alignment vertical="center"/>
    </xf>
    <xf numFmtId="9" fontId="37" fillId="0" borderId="0" xfId="63" applyNumberFormat="1" applyFont="1" applyBorder="1" applyAlignment="1">
      <alignment vertical="center"/>
    </xf>
    <xf numFmtId="0" fontId="38" fillId="0" borderId="0" xfId="63" applyFont="1" applyBorder="1" applyAlignment="1">
      <alignment vertical="center"/>
    </xf>
    <xf numFmtId="0" fontId="37" fillId="28" borderId="19" xfId="63" applyFont="1" applyFill="1" applyBorder="1" applyAlignment="1">
      <alignment horizontal="center" vertical="center" wrapText="1"/>
    </xf>
    <xf numFmtId="0" fontId="34" fillId="0" borderId="0" xfId="63" applyFont="1" applyFill="1" applyBorder="1" applyAlignment="1">
      <alignment vertical="center"/>
    </xf>
    <xf numFmtId="0" fontId="29" fillId="0" borderId="13" xfId="63" applyFont="1" applyFill="1" applyBorder="1" applyAlignment="1">
      <alignment horizontal="left" vertical="center" wrapText="1"/>
    </xf>
    <xf numFmtId="0" fontId="29" fillId="0" borderId="14" xfId="63" applyFont="1" applyFill="1" applyBorder="1" applyAlignment="1">
      <alignment horizontal="left" vertical="center" wrapText="1"/>
    </xf>
    <xf numFmtId="0" fontId="37" fillId="0" borderId="14" xfId="63" applyFont="1" applyFill="1" applyBorder="1" applyAlignment="1">
      <alignment horizontal="center" vertical="center" wrapText="1"/>
    </xf>
    <xf numFmtId="0" fontId="33" fillId="0" borderId="14" xfId="63" applyFont="1" applyFill="1" applyBorder="1" applyAlignment="1">
      <alignment vertical="center"/>
    </xf>
    <xf numFmtId="0" fontId="33" fillId="0" borderId="15" xfId="63" applyFont="1" applyFill="1" applyBorder="1" applyAlignment="1">
      <alignment vertical="center"/>
    </xf>
    <xf numFmtId="0" fontId="33" fillId="0" borderId="0" xfId="63" applyFont="1" applyFill="1" applyAlignment="1">
      <alignment vertical="center"/>
    </xf>
    <xf numFmtId="9" fontId="36" fillId="0" borderId="0" xfId="63" applyNumberFormat="1" applyFont="1" applyFill="1" applyBorder="1" applyAlignment="1">
      <alignment horizontal="center" vertical="center" wrapText="1"/>
    </xf>
    <xf numFmtId="0" fontId="33" fillId="0" borderId="0" xfId="63" applyFont="1" applyFill="1" applyAlignment="1">
      <alignment horizontal="left" vertical="center"/>
    </xf>
    <xf numFmtId="0" fontId="20" fillId="0" borderId="21" xfId="63" applyFont="1" applyBorder="1" applyAlignment="1">
      <alignment vertical="center"/>
    </xf>
    <xf numFmtId="0" fontId="20" fillId="0" borderId="22" xfId="63" applyFont="1" applyBorder="1" applyAlignment="1">
      <alignment vertical="center"/>
    </xf>
    <xf numFmtId="0" fontId="39" fillId="0" borderId="0" xfId="63" applyFont="1" applyBorder="1" applyAlignment="1">
      <alignment vertical="center"/>
    </xf>
    <xf numFmtId="0" fontId="33" fillId="0" borderId="11" xfId="63" applyFont="1" applyBorder="1" applyAlignment="1">
      <alignment vertical="center"/>
    </xf>
    <xf numFmtId="0" fontId="33" fillId="0" borderId="0" xfId="63" applyFont="1" applyBorder="1" applyAlignment="1" applyProtection="1">
      <alignment vertical="center"/>
      <protection locked="0"/>
    </xf>
    <xf numFmtId="10" fontId="35" fillId="0" borderId="9" xfId="63" applyNumberFormat="1" applyFont="1" applyFill="1" applyBorder="1" applyAlignment="1">
      <alignment horizontal="center" vertical="center" wrapText="1"/>
    </xf>
    <xf numFmtId="10" fontId="33" fillId="0" borderId="16" xfId="63" applyNumberFormat="1" applyFont="1" applyBorder="1" applyAlignment="1">
      <alignment vertical="center"/>
    </xf>
    <xf numFmtId="10" fontId="33" fillId="0" borderId="17" xfId="63" applyNumberFormat="1" applyFont="1" applyBorder="1" applyAlignment="1">
      <alignment vertical="center"/>
    </xf>
    <xf numFmtId="10" fontId="33" fillId="0" borderId="19" xfId="63" applyNumberFormat="1" applyFont="1" applyBorder="1" applyAlignment="1">
      <alignment vertical="center"/>
    </xf>
    <xf numFmtId="0" fontId="40" fillId="0" borderId="0" xfId="0" applyFont="1" applyBorder="1"/>
    <xf numFmtId="0" fontId="40" fillId="0" borderId="0" xfId="0" applyFont="1" applyBorder="1" applyAlignment="1">
      <alignment horizontal="center"/>
    </xf>
    <xf numFmtId="0" fontId="40" fillId="0" borderId="0" xfId="0" applyFont="1" applyBorder="1" applyAlignment="1">
      <alignment horizontal="left" vertical="top"/>
    </xf>
    <xf numFmtId="0" fontId="40" fillId="0" borderId="0" xfId="0" applyFont="1" applyBorder="1" applyAlignment="1">
      <alignment horizontal="center" vertical="top"/>
    </xf>
    <xf numFmtId="0" fontId="40" fillId="0" borderId="0" xfId="0" applyFont="1" applyBorder="1" applyAlignment="1">
      <alignment vertical="top"/>
    </xf>
    <xf numFmtId="0" fontId="41" fillId="0" borderId="0" xfId="0" applyFont="1" applyFill="1" applyBorder="1" applyAlignment="1">
      <alignment horizontal="left" vertical="top"/>
    </xf>
    <xf numFmtId="0" fontId="33" fillId="0" borderId="0" xfId="65" applyFont="1" applyBorder="1"/>
    <xf numFmtId="0" fontId="33" fillId="0" borderId="0" xfId="65" applyFont="1" applyBorder="1" applyAlignment="1">
      <alignment horizontal="center" vertical="center"/>
    </xf>
    <xf numFmtId="0" fontId="33" fillId="24" borderId="0" xfId="0" applyNumberFormat="1" applyFont="1" applyFill="1" applyBorder="1" applyAlignment="1" applyProtection="1">
      <alignment horizontal="left" vertical="top" wrapText="1"/>
    </xf>
    <xf numFmtId="0" fontId="36" fillId="28" borderId="0" xfId="0" applyNumberFormat="1" applyFont="1" applyFill="1" applyBorder="1" applyAlignment="1" applyProtection="1">
      <alignment horizontal="left" vertical="top" wrapText="1"/>
    </xf>
    <xf numFmtId="0" fontId="36" fillId="28" borderId="0" xfId="0" applyNumberFormat="1" applyFont="1" applyFill="1" applyBorder="1" applyAlignment="1" applyProtection="1">
      <alignment horizontal="center" vertical="center" wrapText="1"/>
    </xf>
    <xf numFmtId="0" fontId="36" fillId="28" borderId="0" xfId="0" applyNumberFormat="1" applyFont="1" applyFill="1" applyBorder="1" applyAlignment="1" applyProtection="1">
      <alignment horizontal="center" vertical="top" wrapText="1"/>
    </xf>
    <xf numFmtId="10" fontId="42" fillId="0" borderId="0" xfId="0" applyNumberFormat="1" applyFont="1" applyBorder="1" applyAlignment="1" applyProtection="1">
      <alignment horizontal="center" vertical="center" wrapText="1"/>
    </xf>
    <xf numFmtId="0" fontId="35" fillId="0" borderId="0" xfId="0" applyFont="1" applyFill="1" applyBorder="1" applyAlignment="1" applyProtection="1">
      <alignment horizontal="left" wrapText="1"/>
    </xf>
    <xf numFmtId="0" fontId="40" fillId="0" borderId="0" xfId="0" applyFont="1" applyFill="1" applyBorder="1" applyAlignment="1"/>
    <xf numFmtId="0" fontId="40" fillId="0" borderId="0" xfId="0" applyFont="1" applyFill="1" applyBorder="1" applyAlignment="1">
      <alignment horizontal="center"/>
    </xf>
    <xf numFmtId="0" fontId="33" fillId="0" borderId="0" xfId="0" applyNumberFormat="1" applyFont="1" applyFill="1" applyBorder="1" applyAlignment="1" applyProtection="1">
      <alignment horizontal="left" wrapText="1"/>
    </xf>
    <xf numFmtId="0" fontId="35" fillId="0" borderId="0" xfId="0" applyNumberFormat="1" applyFont="1" applyFill="1" applyBorder="1" applyAlignment="1" applyProtection="1">
      <alignment horizontal="center" wrapText="1"/>
    </xf>
    <xf numFmtId="0" fontId="35" fillId="0" borderId="0" xfId="0" applyNumberFormat="1" applyFont="1" applyFill="1" applyBorder="1" applyAlignment="1" applyProtection="1">
      <alignment horizontal="center"/>
    </xf>
    <xf numFmtId="0" fontId="44" fillId="0" borderId="0" xfId="0" applyNumberFormat="1" applyFont="1" applyFill="1" applyBorder="1" applyAlignment="1" applyProtection="1">
      <alignment horizontal="left" wrapText="1"/>
    </xf>
    <xf numFmtId="0" fontId="45" fillId="0" borderId="0" xfId="0" applyFont="1" applyFill="1" applyBorder="1" applyAlignment="1">
      <alignment horizontal="center"/>
    </xf>
    <xf numFmtId="0" fontId="46" fillId="20" borderId="0" xfId="0" applyNumberFormat="1" applyFont="1" applyFill="1" applyBorder="1" applyAlignment="1" applyProtection="1">
      <alignment vertical="center" wrapText="1"/>
    </xf>
    <xf numFmtId="0" fontId="33" fillId="0" borderId="0" xfId="0" applyNumberFormat="1" applyFont="1" applyFill="1" applyBorder="1" applyAlignment="1" applyProtection="1">
      <alignment vertical="center" wrapText="1"/>
    </xf>
    <xf numFmtId="0" fontId="48" fillId="0" borderId="0" xfId="0" applyNumberFormat="1" applyFont="1" applyBorder="1" applyAlignment="1" applyProtection="1">
      <alignment horizontal="center" vertical="center" wrapText="1"/>
    </xf>
    <xf numFmtId="0" fontId="0" fillId="0" borderId="0" xfId="0" applyFont="1"/>
    <xf numFmtId="0" fontId="50" fillId="0" borderId="0" xfId="0" applyNumberFormat="1" applyFont="1" applyFill="1" applyBorder="1" applyAlignment="1" applyProtection="1">
      <alignment horizontal="left" wrapText="1"/>
    </xf>
    <xf numFmtId="0" fontId="33" fillId="0" borderId="0" xfId="0" applyNumberFormat="1" applyFont="1" applyFill="1" applyBorder="1" applyAlignment="1" applyProtection="1">
      <alignment horizontal="center" wrapText="1"/>
    </xf>
    <xf numFmtId="0" fontId="48" fillId="0" borderId="0" xfId="0" applyFont="1" applyBorder="1" applyAlignment="1" applyProtection="1">
      <alignment horizontal="center" wrapText="1"/>
    </xf>
    <xf numFmtId="0" fontId="48" fillId="0" borderId="0" xfId="0" applyNumberFormat="1" applyFont="1" applyBorder="1" applyAlignment="1" applyProtection="1">
      <alignment horizontal="center" wrapText="1"/>
    </xf>
    <xf numFmtId="10" fontId="48" fillId="0" borderId="0" xfId="0" applyNumberFormat="1" applyFont="1" applyBorder="1" applyAlignment="1" applyProtection="1">
      <alignment horizontal="center" wrapText="1"/>
    </xf>
    <xf numFmtId="0" fontId="40" fillId="0" borderId="0" xfId="0"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vertical="center" wrapText="1"/>
    </xf>
    <xf numFmtId="0" fontId="51" fillId="20" borderId="0" xfId="0" applyNumberFormat="1" applyFont="1" applyFill="1" applyBorder="1" applyAlignment="1" applyProtection="1">
      <alignment vertical="top" wrapText="1"/>
    </xf>
    <xf numFmtId="0" fontId="42" fillId="0" borderId="0" xfId="0" applyFont="1" applyBorder="1" applyAlignment="1" applyProtection="1">
      <alignment horizontal="center" vertical="center" wrapText="1"/>
    </xf>
    <xf numFmtId="0" fontId="42" fillId="0" borderId="0" xfId="0" applyFont="1" applyFill="1" applyBorder="1" applyAlignment="1" applyProtection="1">
      <alignment horizontal="center" wrapText="1"/>
    </xf>
    <xf numFmtId="0" fontId="53" fillId="28" borderId="0" xfId="0" applyNumberFormat="1" applyFont="1" applyFill="1" applyBorder="1" applyAlignment="1" applyProtection="1">
      <alignment horizontal="center" vertical="center" wrapText="1"/>
    </xf>
    <xf numFmtId="0" fontId="33" fillId="0" borderId="0" xfId="65" applyFont="1" applyBorder="1" applyAlignment="1"/>
    <xf numFmtId="0" fontId="46" fillId="0" borderId="0" xfId="65" applyNumberFormat="1" applyFont="1" applyFill="1" applyBorder="1" applyAlignment="1" applyProtection="1">
      <alignment horizontal="center" wrapText="1"/>
    </xf>
    <xf numFmtId="0" fontId="33" fillId="0" borderId="0" xfId="65" applyNumberFormat="1" applyFont="1" applyFill="1" applyBorder="1" applyAlignment="1" applyProtection="1">
      <alignment horizontal="center" wrapText="1"/>
    </xf>
    <xf numFmtId="0" fontId="35" fillId="0" borderId="0" xfId="65" applyNumberFormat="1" applyFont="1" applyFill="1" applyBorder="1" applyAlignment="1" applyProtection="1">
      <alignment horizontal="center" wrapText="1"/>
    </xf>
    <xf numFmtId="0" fontId="33" fillId="0" borderId="0" xfId="65" applyNumberFormat="1" applyFont="1" applyFill="1" applyBorder="1" applyAlignment="1" applyProtection="1">
      <alignment horizontal="center"/>
    </xf>
    <xf numFmtId="0" fontId="54" fillId="0" borderId="0" xfId="65" applyNumberFormat="1" applyFont="1" applyFill="1" applyBorder="1" applyAlignment="1" applyProtection="1">
      <alignment horizontal="left" wrapText="1"/>
    </xf>
    <xf numFmtId="0" fontId="33" fillId="0" borderId="0" xfId="65" applyNumberFormat="1" applyFont="1" applyFill="1" applyBorder="1" applyAlignment="1" applyProtection="1">
      <alignment wrapText="1"/>
    </xf>
    <xf numFmtId="0" fontId="42" fillId="0" borderId="0" xfId="0" applyFont="1" applyBorder="1" applyAlignment="1" applyProtection="1">
      <alignment horizontal="center" wrapText="1"/>
    </xf>
    <xf numFmtId="10" fontId="42" fillId="0" borderId="0" xfId="0" applyNumberFormat="1" applyFont="1" applyBorder="1" applyAlignment="1" applyProtection="1">
      <alignment horizontal="center" wrapText="1"/>
    </xf>
    <xf numFmtId="0" fontId="49" fillId="0" borderId="0" xfId="0" applyFont="1" applyBorder="1" applyAlignment="1" applyProtection="1">
      <alignment horizontal="center" wrapText="1"/>
    </xf>
    <xf numFmtId="0" fontId="49" fillId="0" borderId="0" xfId="0" applyFont="1" applyBorder="1" applyAlignment="1" applyProtection="1">
      <alignment horizontal="left" wrapText="1"/>
    </xf>
    <xf numFmtId="0" fontId="40" fillId="0" borderId="0" xfId="0" applyFont="1" applyFill="1" applyBorder="1" applyAlignment="1">
      <alignment horizontal="center" vertical="center"/>
    </xf>
    <xf numFmtId="0" fontId="48" fillId="0" borderId="0" xfId="0" applyFont="1" applyBorder="1" applyAlignment="1" applyProtection="1">
      <alignment horizontal="justify" wrapText="1"/>
    </xf>
    <xf numFmtId="0" fontId="33" fillId="0" borderId="0" xfId="65" applyFont="1" applyBorder="1" applyAlignment="1">
      <alignment vertical="center"/>
    </xf>
    <xf numFmtId="0" fontId="40" fillId="0" borderId="0" xfId="0" applyFont="1" applyBorder="1" applyAlignment="1"/>
    <xf numFmtId="0" fontId="46" fillId="20" borderId="0" xfId="0" applyNumberFormat="1" applyFont="1" applyFill="1" applyBorder="1" applyAlignment="1" applyProtection="1">
      <alignment wrapText="1"/>
    </xf>
    <xf numFmtId="0" fontId="35" fillId="0" borderId="0" xfId="0" applyNumberFormat="1" applyFont="1" applyFill="1" applyBorder="1" applyAlignment="1" applyProtection="1">
      <alignment wrapText="1"/>
    </xf>
    <xf numFmtId="0" fontId="33" fillId="0" borderId="0" xfId="0" applyNumberFormat="1" applyFont="1" applyFill="1" applyBorder="1" applyAlignment="1" applyProtection="1">
      <alignment wrapText="1"/>
    </xf>
    <xf numFmtId="0" fontId="46" fillId="24" borderId="0" xfId="0" applyNumberFormat="1" applyFont="1" applyFill="1" applyBorder="1" applyAlignment="1" applyProtection="1">
      <alignment vertical="center" wrapText="1"/>
    </xf>
    <xf numFmtId="0" fontId="40" fillId="17" borderId="0" xfId="0" applyFont="1" applyFill="1" applyBorder="1" applyAlignment="1">
      <alignment vertical="center"/>
    </xf>
    <xf numFmtId="0" fontId="46" fillId="17" borderId="0" xfId="0" applyNumberFormat="1" applyFont="1" applyFill="1" applyBorder="1" applyAlignment="1" applyProtection="1">
      <alignment vertical="center" wrapText="1"/>
    </xf>
    <xf numFmtId="0" fontId="33" fillId="17" borderId="0" xfId="0" applyNumberFormat="1" applyFont="1" applyFill="1" applyBorder="1" applyAlignment="1" applyProtection="1">
      <alignment horizontal="center" vertical="center" wrapText="1"/>
    </xf>
    <xf numFmtId="0" fontId="33" fillId="17" borderId="0" xfId="0" applyNumberFormat="1" applyFont="1" applyFill="1" applyBorder="1" applyAlignment="1" applyProtection="1">
      <alignment vertical="center" wrapText="1"/>
    </xf>
    <xf numFmtId="0" fontId="53" fillId="28" borderId="0" xfId="0" applyNumberFormat="1" applyFont="1" applyFill="1" applyBorder="1" applyAlignment="1" applyProtection="1">
      <alignment horizontal="center" wrapText="1"/>
    </xf>
    <xf numFmtId="0" fontId="36" fillId="0" borderId="0" xfId="0" applyNumberFormat="1" applyFont="1" applyFill="1" applyBorder="1" applyAlignment="1" applyProtection="1">
      <alignment horizontal="center"/>
    </xf>
    <xf numFmtId="0" fontId="46" fillId="0" borderId="0" xfId="0" applyNumberFormat="1" applyFont="1" applyFill="1" applyBorder="1" applyAlignment="1" applyProtection="1">
      <alignment wrapText="1"/>
    </xf>
    <xf numFmtId="0" fontId="33" fillId="0" borderId="0" xfId="0" applyNumberFormat="1" applyFont="1" applyFill="1" applyBorder="1" applyAlignment="1" applyProtection="1">
      <alignment horizontal="center"/>
    </xf>
    <xf numFmtId="0" fontId="40" fillId="0" borderId="0" xfId="0" applyFont="1" applyBorder="1" applyAlignment="1">
      <alignment horizontal="left" vertical="center"/>
    </xf>
    <xf numFmtId="0" fontId="41" fillId="0" borderId="0" xfId="0" applyFont="1" applyFill="1" applyBorder="1" applyAlignment="1">
      <alignment horizontal="left" vertical="center"/>
    </xf>
    <xf numFmtId="0" fontId="35" fillId="0" borderId="0" xfId="65" applyFont="1" applyBorder="1" applyAlignment="1">
      <alignment horizontal="center"/>
    </xf>
    <xf numFmtId="10" fontId="43" fillId="0" borderId="0" xfId="0" applyNumberFormat="1" applyFont="1" applyBorder="1" applyAlignment="1" applyProtection="1">
      <alignment horizontal="center" vertical="center" wrapText="1"/>
    </xf>
    <xf numFmtId="0" fontId="33" fillId="0" borderId="0" xfId="0" applyFont="1"/>
    <xf numFmtId="0" fontId="33" fillId="0" borderId="0" xfId="0" applyFont="1" applyAlignment="1">
      <alignment wrapText="1"/>
    </xf>
    <xf numFmtId="0" fontId="33" fillId="0" borderId="0" xfId="0" applyFont="1" applyAlignment="1">
      <alignment horizontal="center"/>
    </xf>
    <xf numFmtId="0" fontId="44" fillId="0" borderId="0" xfId="0" applyFont="1" applyAlignment="1">
      <alignment horizontal="left" wrapText="1"/>
    </xf>
    <xf numFmtId="0" fontId="33" fillId="0" borderId="0" xfId="0" applyFont="1" applyAlignment="1">
      <alignment horizontal="left" vertical="center" wrapText="1"/>
    </xf>
    <xf numFmtId="0" fontId="33" fillId="0" borderId="0" xfId="0" applyFont="1" applyAlignment="1">
      <alignment horizontal="left" vertical="center"/>
    </xf>
    <xf numFmtId="0" fontId="30" fillId="0" borderId="9" xfId="0" applyFont="1" applyBorder="1" applyAlignment="1">
      <alignment horizontal="center" vertical="center"/>
    </xf>
    <xf numFmtId="0" fontId="29" fillId="28" borderId="9" xfId="0" applyNumberFormat="1" applyFont="1" applyFill="1" applyBorder="1" applyAlignment="1" applyProtection="1">
      <alignment horizontal="left" vertical="center" wrapText="1"/>
    </xf>
    <xf numFmtId="0" fontId="29" fillId="28" borderId="9" xfId="0" applyNumberFormat="1" applyFont="1" applyFill="1" applyBorder="1" applyAlignment="1" applyProtection="1">
      <alignment horizontal="center" vertical="center"/>
    </xf>
    <xf numFmtId="0" fontId="29" fillId="28" borderId="9" xfId="0" applyNumberFormat="1" applyFont="1" applyFill="1" applyBorder="1" applyAlignment="1" applyProtection="1">
      <alignment horizontal="center" vertical="center" wrapText="1"/>
    </xf>
    <xf numFmtId="0" fontId="57" fillId="28" borderId="9" xfId="0" applyNumberFormat="1" applyFont="1" applyFill="1" applyBorder="1" applyAlignment="1" applyProtection="1">
      <alignment horizontal="left" vertical="center" wrapText="1"/>
    </xf>
    <xf numFmtId="0" fontId="58" fillId="28" borderId="9" xfId="0" applyFont="1" applyFill="1" applyBorder="1" applyAlignment="1">
      <alignment horizontal="center" vertical="center"/>
    </xf>
    <xf numFmtId="0" fontId="58" fillId="28" borderId="9" xfId="0" applyFont="1" applyFill="1" applyBorder="1" applyAlignment="1">
      <alignment horizontal="left" vertical="center" wrapText="1"/>
    </xf>
    <xf numFmtId="0" fontId="58" fillId="28" borderId="9" xfId="0" applyFont="1" applyFill="1" applyBorder="1" applyAlignment="1">
      <alignment horizontal="left" vertical="center"/>
    </xf>
    <xf numFmtId="0" fontId="30" fillId="0" borderId="0" xfId="0" applyFont="1" applyAlignment="1">
      <alignment vertical="center"/>
    </xf>
    <xf numFmtId="0" fontId="33" fillId="0" borderId="9" xfId="0" applyFont="1" applyBorder="1" applyAlignment="1">
      <alignment vertical="center"/>
    </xf>
    <xf numFmtId="0" fontId="33" fillId="0" borderId="9" xfId="0" applyFont="1" applyBorder="1" applyAlignment="1">
      <alignment vertical="center" wrapText="1"/>
    </xf>
    <xf numFmtId="0" fontId="33" fillId="0" borderId="9" xfId="0" applyFont="1" applyBorder="1" applyAlignment="1">
      <alignment horizontal="center" vertical="center"/>
    </xf>
    <xf numFmtId="0" fontId="44" fillId="0" borderId="9" xfId="0" applyFont="1" applyBorder="1" applyAlignment="1">
      <alignment horizontal="left" vertical="center" wrapText="1"/>
    </xf>
    <xf numFmtId="0" fontId="33" fillId="0" borderId="9" xfId="0" applyFont="1" applyBorder="1" applyAlignment="1">
      <alignment horizontal="left" vertical="center" wrapText="1"/>
    </xf>
    <xf numFmtId="0" fontId="33" fillId="0" borderId="9" xfId="0" applyFont="1" applyBorder="1" applyAlignment="1">
      <alignment horizontal="left" vertical="center"/>
    </xf>
    <xf numFmtId="0" fontId="33" fillId="0" borderId="0" xfId="0" applyFont="1" applyAlignment="1">
      <alignment vertical="center"/>
    </xf>
    <xf numFmtId="0" fontId="35" fillId="0" borderId="9" xfId="0" applyFont="1" applyBorder="1" applyAlignment="1">
      <alignment vertical="center" wrapText="1"/>
    </xf>
    <xf numFmtId="0" fontId="47" fillId="0" borderId="0" xfId="0" applyNumberFormat="1" applyFont="1" applyFill="1" applyBorder="1" applyAlignment="1" applyProtection="1">
      <alignment horizontal="left" vertical="center" wrapText="1"/>
    </xf>
    <xf numFmtId="0" fontId="35" fillId="0" borderId="0" xfId="0" applyNumberFormat="1" applyFont="1" applyFill="1" applyBorder="1" applyAlignment="1" applyProtection="1">
      <alignment horizontal="center" wrapText="1"/>
      <protection locked="0"/>
    </xf>
    <xf numFmtId="0" fontId="33" fillId="0" borderId="0" xfId="0" applyNumberFormat="1" applyFont="1" applyFill="1" applyBorder="1" applyAlignment="1" applyProtection="1">
      <alignment horizontal="center" wrapText="1"/>
      <protection locked="0"/>
    </xf>
    <xf numFmtId="0" fontId="36" fillId="0" borderId="0" xfId="0" applyNumberFormat="1" applyFont="1" applyFill="1" applyBorder="1" applyAlignment="1" applyProtection="1">
      <alignment horizontal="center" wrapText="1"/>
      <protection locked="0"/>
    </xf>
    <xf numFmtId="0" fontId="40" fillId="0" borderId="0" xfId="0" applyFont="1" applyBorder="1" applyAlignment="1" applyProtection="1">
      <alignment horizontal="center" vertical="center"/>
      <protection locked="0"/>
    </xf>
    <xf numFmtId="0" fontId="40" fillId="0" borderId="0" xfId="0" applyFont="1" applyBorder="1" applyAlignment="1" applyProtection="1">
      <alignment horizontal="center" vertical="top"/>
      <protection locked="0"/>
    </xf>
    <xf numFmtId="0" fontId="20" fillId="0" borderId="23" xfId="63" applyFont="1" applyBorder="1" applyAlignment="1">
      <alignment vertical="center"/>
    </xf>
    <xf numFmtId="0" fontId="20" fillId="0" borderId="24" xfId="63" applyFont="1" applyBorder="1" applyAlignment="1">
      <alignment vertical="center"/>
    </xf>
    <xf numFmtId="0" fontId="20" fillId="0" borderId="25" xfId="63" applyFont="1" applyBorder="1" applyAlignment="1">
      <alignment vertical="center"/>
    </xf>
    <xf numFmtId="0" fontId="20" fillId="0" borderId="26" xfId="63" applyFont="1" applyBorder="1" applyAlignment="1">
      <alignment vertical="center"/>
    </xf>
    <xf numFmtId="0" fontId="20" fillId="0" borderId="27" xfId="63" applyFont="1" applyBorder="1" applyAlignment="1">
      <alignment vertical="center"/>
    </xf>
    <xf numFmtId="0" fontId="33" fillId="24" borderId="0" xfId="0" applyNumberFormat="1" applyFont="1" applyFill="1" applyBorder="1" applyAlignment="1" applyProtection="1">
      <alignment horizontal="left" vertical="center" wrapText="1"/>
    </xf>
    <xf numFmtId="0" fontId="33" fillId="28" borderId="0" xfId="0" applyNumberFormat="1" applyFont="1" applyFill="1" applyBorder="1" applyAlignment="1" applyProtection="1">
      <alignment vertical="center" wrapText="1"/>
    </xf>
    <xf numFmtId="0" fontId="33" fillId="28" borderId="0" xfId="65" applyNumberFormat="1" applyFont="1" applyFill="1" applyBorder="1" applyAlignment="1" applyProtection="1">
      <alignment horizontal="left" wrapText="1"/>
    </xf>
    <xf numFmtId="0" fontId="33" fillId="28" borderId="0" xfId="65" applyNumberFormat="1" applyFont="1" applyFill="1" applyBorder="1" applyAlignment="1" applyProtection="1">
      <alignment wrapText="1"/>
    </xf>
    <xf numFmtId="0" fontId="33" fillId="28" borderId="0" xfId="0" applyNumberFormat="1" applyFont="1" applyFill="1" applyBorder="1" applyAlignment="1" applyProtection="1">
      <alignment wrapText="1"/>
    </xf>
    <xf numFmtId="0" fontId="33" fillId="28" borderId="0" xfId="0" applyNumberFormat="1" applyFont="1" applyFill="1" applyBorder="1" applyAlignment="1" applyProtection="1">
      <alignment horizontal="left" wrapText="1"/>
    </xf>
    <xf numFmtId="0" fontId="33" fillId="0" borderId="29" xfId="0" applyNumberFormat="1" applyFont="1" applyFill="1" applyBorder="1" applyAlignment="1" applyProtection="1">
      <alignment vertical="center" wrapText="1"/>
    </xf>
    <xf numFmtId="0" fontId="33" fillId="0" borderId="29" xfId="0" applyNumberFormat="1" applyFont="1" applyFill="1" applyBorder="1" applyAlignment="1" applyProtection="1">
      <alignment horizontal="center" vertical="center" wrapText="1"/>
    </xf>
    <xf numFmtId="0" fontId="33" fillId="0" borderId="29" xfId="0" applyNumberFormat="1" applyFont="1" applyFill="1" applyBorder="1" applyAlignment="1" applyProtection="1">
      <alignment horizontal="center" vertical="center" wrapText="1"/>
      <protection locked="0"/>
    </xf>
    <xf numFmtId="0" fontId="44" fillId="0" borderId="29" xfId="0" applyNumberFormat="1" applyFont="1" applyFill="1" applyBorder="1" applyAlignment="1" applyProtection="1">
      <alignment horizontal="left" vertical="center" wrapText="1"/>
      <protection locked="0"/>
    </xf>
    <xf numFmtId="0" fontId="44" fillId="0" borderId="29" xfId="0" applyNumberFormat="1" applyFont="1" applyFill="1" applyBorder="1" applyAlignment="1" applyProtection="1">
      <alignment wrapText="1"/>
    </xf>
    <xf numFmtId="0" fontId="0" fillId="0" borderId="29" xfId="0" applyNumberFormat="1" applyFont="1" applyFill="1" applyBorder="1" applyAlignment="1" applyProtection="1">
      <alignment vertical="center" wrapText="1"/>
    </xf>
    <xf numFmtId="0" fontId="62" fillId="0" borderId="29" xfId="0" applyNumberFormat="1" applyFont="1" applyFill="1" applyBorder="1" applyAlignment="1" applyProtection="1">
      <alignment vertical="center" wrapText="1"/>
    </xf>
    <xf numFmtId="0" fontId="20" fillId="0" borderId="29" xfId="0" applyNumberFormat="1" applyFont="1" applyFill="1" applyBorder="1" applyAlignment="1" applyProtection="1">
      <alignment vertical="center" wrapText="1"/>
    </xf>
    <xf numFmtId="0" fontId="35" fillId="0" borderId="0" xfId="65" applyNumberFormat="1" applyFont="1" applyFill="1" applyBorder="1" applyAlignment="1" applyProtection="1">
      <alignment vertical="center" wrapText="1"/>
    </xf>
    <xf numFmtId="0" fontId="33" fillId="31" borderId="0" xfId="0" applyNumberFormat="1" applyFont="1" applyFill="1" applyBorder="1" applyAlignment="1" applyProtection="1">
      <alignment horizontal="center" vertical="center" wrapText="1"/>
    </xf>
    <xf numFmtId="0" fontId="48" fillId="0" borderId="0" xfId="0" applyFont="1" applyBorder="1" applyAlignment="1" applyProtection="1">
      <alignment horizontal="center"/>
    </xf>
    <xf numFmtId="0" fontId="49" fillId="0" borderId="0" xfId="0" applyNumberFormat="1" applyFont="1" applyBorder="1" applyAlignment="1" applyProtection="1">
      <alignment horizontal="center"/>
    </xf>
    <xf numFmtId="10" fontId="48" fillId="0" borderId="0" xfId="0" applyNumberFormat="1" applyFont="1" applyBorder="1" applyAlignment="1" applyProtection="1">
      <alignment horizontal="center"/>
    </xf>
    <xf numFmtId="0" fontId="40" fillId="0" borderId="0" xfId="0" applyFont="1" applyBorder="1" applyAlignment="1">
      <alignment vertical="center" wrapText="1"/>
    </xf>
    <xf numFmtId="0" fontId="46" fillId="32" borderId="0" xfId="0" applyNumberFormat="1" applyFont="1" applyFill="1" applyBorder="1" applyAlignment="1" applyProtection="1">
      <alignment vertical="center" wrapText="1"/>
    </xf>
    <xf numFmtId="0" fontId="36" fillId="28" borderId="0" xfId="0" applyNumberFormat="1" applyFont="1" applyFill="1" applyBorder="1" applyAlignment="1" applyProtection="1">
      <alignment horizontal="left" vertical="center"/>
    </xf>
    <xf numFmtId="0" fontId="0" fillId="25" borderId="0" xfId="0" applyFill="1" applyBorder="1"/>
    <xf numFmtId="0" fontId="0" fillId="0" borderId="0" xfId="0" applyFont="1" applyFill="1" applyBorder="1"/>
    <xf numFmtId="0" fontId="0" fillId="25" borderId="0" xfId="0" applyFill="1" applyBorder="1" applyAlignment="1">
      <alignment vertical="center"/>
    </xf>
    <xf numFmtId="0" fontId="0" fillId="0" borderId="0" xfId="0" applyFill="1" applyBorder="1"/>
    <xf numFmtId="0" fontId="0" fillId="0" borderId="0" xfId="0" applyBorder="1"/>
    <xf numFmtId="0" fontId="63" fillId="0" borderId="0" xfId="0" applyFont="1" applyFill="1" applyBorder="1" applyAlignment="1">
      <alignment vertical="center"/>
    </xf>
    <xf numFmtId="0" fontId="63" fillId="0" borderId="0" xfId="0" applyFont="1" applyBorder="1" applyAlignment="1">
      <alignment horizontal="center" vertical="center"/>
    </xf>
    <xf numFmtId="0" fontId="33" fillId="0" borderId="0" xfId="0" applyFont="1" applyBorder="1" applyAlignment="1">
      <alignment vertical="center"/>
    </xf>
    <xf numFmtId="0" fontId="33" fillId="0" borderId="29" xfId="0" applyNumberFormat="1" applyFont="1" applyFill="1" applyBorder="1" applyAlignment="1" applyProtection="1">
      <alignment horizontal="left" vertical="center" wrapText="1"/>
    </xf>
    <xf numFmtId="0" fontId="33" fillId="0" borderId="29" xfId="0" applyFont="1" applyFill="1" applyBorder="1" applyAlignment="1">
      <alignment horizontal="center" vertical="center"/>
    </xf>
    <xf numFmtId="0" fontId="35" fillId="0" borderId="0" xfId="0" applyNumberFormat="1" applyFont="1" applyFill="1" applyBorder="1" applyAlignment="1" applyProtection="1">
      <alignment vertical="center" wrapText="1"/>
    </xf>
    <xf numFmtId="0" fontId="36" fillId="0" borderId="0" xfId="0" applyNumberFormat="1" applyFont="1" applyFill="1" applyBorder="1" applyAlignment="1" applyProtection="1">
      <alignment horizontal="center" wrapText="1"/>
    </xf>
    <xf numFmtId="0" fontId="64" fillId="0" borderId="0" xfId="0" applyNumberFormat="1" applyFont="1" applyFill="1" applyBorder="1" applyAlignment="1" applyProtection="1">
      <alignment wrapText="1"/>
    </xf>
    <xf numFmtId="0" fontId="64" fillId="0" borderId="0" xfId="0" applyNumberFormat="1" applyFont="1" applyFill="1" applyBorder="1" applyAlignment="1" applyProtection="1"/>
    <xf numFmtId="0" fontId="62" fillId="0" borderId="0" xfId="0" applyNumberFormat="1" applyFont="1" applyFill="1" applyBorder="1" applyAlignment="1" applyProtection="1">
      <alignment horizontal="center" wrapText="1"/>
      <protection locked="0"/>
    </xf>
    <xf numFmtId="0" fontId="65" fillId="0" borderId="0" xfId="0" applyNumberFormat="1" applyFont="1" applyFill="1" applyBorder="1" applyAlignment="1" applyProtection="1">
      <alignment wrapText="1"/>
    </xf>
    <xf numFmtId="0" fontId="62" fillId="0" borderId="0" xfId="0" applyNumberFormat="1" applyFont="1" applyFill="1" applyBorder="1" applyAlignment="1" applyProtection="1">
      <alignment wrapText="1"/>
    </xf>
    <xf numFmtId="0" fontId="20" fillId="0" borderId="0" xfId="0" applyNumberFormat="1" applyFont="1" applyFill="1" applyBorder="1" applyAlignment="1" applyProtection="1">
      <alignment vertical="center" wrapText="1"/>
    </xf>
    <xf numFmtId="0" fontId="48" fillId="0" borderId="0" xfId="0" applyFont="1" applyFill="1" applyBorder="1" applyAlignment="1" applyProtection="1">
      <alignment horizontal="center" wrapText="1"/>
    </xf>
    <xf numFmtId="0" fontId="46" fillId="0" borderId="0" xfId="0" applyFont="1" applyFill="1" applyBorder="1" applyAlignment="1">
      <alignment horizontal="left" vertical="center" wrapText="1"/>
    </xf>
    <xf numFmtId="0" fontId="62" fillId="0" borderId="30" xfId="0" applyNumberFormat="1" applyFont="1" applyFill="1" applyBorder="1" applyAlignment="1" applyProtection="1">
      <alignment vertical="center" wrapText="1"/>
    </xf>
    <xf numFmtId="0" fontId="62" fillId="0" borderId="30" xfId="0" applyNumberFormat="1" applyFont="1" applyFill="1" applyBorder="1" applyAlignment="1" applyProtection="1">
      <alignment horizontal="center" vertical="center" wrapText="1"/>
    </xf>
    <xf numFmtId="0" fontId="20" fillId="0" borderId="31" xfId="0" applyFont="1" applyFill="1" applyBorder="1" applyAlignment="1">
      <alignment vertical="center" wrapText="1"/>
    </xf>
    <xf numFmtId="0" fontId="20" fillId="0" borderId="0" xfId="63" applyFont="1" applyFill="1" applyBorder="1" applyAlignment="1">
      <alignment horizontal="right" vertical="center"/>
    </xf>
    <xf numFmtId="0" fontId="40" fillId="0" borderId="0" xfId="0" applyFont="1" applyBorder="1" applyAlignment="1">
      <alignment horizontal="center" vertical="center"/>
    </xf>
    <xf numFmtId="0" fontId="33" fillId="0" borderId="0" xfId="65" applyFont="1" applyBorder="1" applyAlignment="1">
      <alignment horizontal="center"/>
    </xf>
    <xf numFmtId="0" fontId="35" fillId="0" borderId="0" xfId="0" applyNumberFormat="1" applyFont="1" applyFill="1" applyBorder="1" applyAlignment="1" applyProtection="1">
      <alignment horizontal="left" wrapText="1"/>
    </xf>
    <xf numFmtId="0" fontId="40" fillId="0" borderId="0" xfId="0" applyFont="1" applyBorder="1" applyAlignment="1">
      <alignment vertical="center"/>
    </xf>
    <xf numFmtId="0" fontId="33" fillId="0" borderId="0" xfId="0" applyNumberFormat="1" applyFont="1" applyFill="1" applyBorder="1" applyAlignment="1" applyProtection="1">
      <alignment horizontal="center" vertical="center" wrapText="1"/>
    </xf>
    <xf numFmtId="0" fontId="48" fillId="0" borderId="0" xfId="0" applyFont="1" applyBorder="1" applyAlignment="1" applyProtection="1">
      <alignment horizontal="center" vertical="center" wrapText="1"/>
    </xf>
    <xf numFmtId="10" fontId="48" fillId="0" borderId="0" xfId="0" applyNumberFormat="1" applyFont="1" applyBorder="1" applyAlignment="1" applyProtection="1">
      <alignment horizontal="center" vertical="center" wrapText="1"/>
    </xf>
    <xf numFmtId="0" fontId="48" fillId="0" borderId="0" xfId="0" applyFont="1" applyBorder="1" applyAlignment="1" applyProtection="1">
      <alignment horizontal="center" vertical="center"/>
    </xf>
    <xf numFmtId="0" fontId="49" fillId="0" borderId="0" xfId="0" applyNumberFormat="1" applyFont="1" applyBorder="1" applyAlignment="1" applyProtection="1">
      <alignment horizontal="center" vertical="center"/>
    </xf>
    <xf numFmtId="10" fontId="48" fillId="0" borderId="0" xfId="0" applyNumberFormat="1" applyFont="1" applyBorder="1" applyAlignment="1" applyProtection="1">
      <alignment horizontal="center" vertical="center"/>
    </xf>
    <xf numFmtId="0" fontId="48" fillId="0" borderId="0" xfId="0" applyFont="1" applyBorder="1" applyAlignment="1" applyProtection="1">
      <alignment horizontal="justify" vertical="center" wrapText="1"/>
    </xf>
    <xf numFmtId="0" fontId="35" fillId="0" borderId="0" xfId="65" applyNumberFormat="1" applyFont="1" applyFill="1" applyBorder="1" applyAlignment="1" applyProtection="1">
      <alignment wrapText="1"/>
    </xf>
    <xf numFmtId="0" fontId="46" fillId="0" borderId="0" xfId="0" applyNumberFormat="1" applyFont="1" applyFill="1" applyBorder="1" applyAlignment="1" applyProtection="1">
      <alignment vertical="center" wrapText="1"/>
    </xf>
    <xf numFmtId="0" fontId="40" fillId="0" borderId="0" xfId="0" applyFont="1" applyFill="1" applyBorder="1" applyAlignment="1">
      <alignment vertical="center"/>
    </xf>
    <xf numFmtId="0" fontId="48" fillId="0" borderId="0" xfId="0" applyFont="1" applyFill="1" applyBorder="1" applyAlignment="1" applyProtection="1">
      <alignment horizontal="center" vertical="center" wrapText="1"/>
    </xf>
    <xf numFmtId="0" fontId="33" fillId="28" borderId="0" xfId="0" applyNumberFormat="1" applyFont="1" applyFill="1" applyBorder="1" applyAlignment="1" applyProtection="1">
      <alignment horizontal="left" vertical="center" wrapText="1"/>
    </xf>
    <xf numFmtId="0" fontId="33" fillId="0" borderId="0" xfId="0" applyNumberFormat="1" applyFont="1" applyFill="1" applyBorder="1" applyAlignment="1" applyProtection="1">
      <alignment horizontal="left" vertical="center" wrapText="1"/>
    </xf>
    <xf numFmtId="0" fontId="36" fillId="28" borderId="0" xfId="0" applyNumberFormat="1" applyFont="1" applyFill="1" applyBorder="1" applyAlignment="1" applyProtection="1">
      <alignment horizontal="left" vertical="center" wrapText="1"/>
    </xf>
    <xf numFmtId="0" fontId="35" fillId="0" borderId="0" xfId="0" applyNumberFormat="1" applyFont="1" applyFill="1" applyBorder="1" applyAlignment="1" applyProtection="1">
      <alignment horizontal="left" vertical="center" wrapText="1"/>
    </xf>
    <xf numFmtId="0" fontId="65" fillId="0" borderId="31" xfId="0" applyNumberFormat="1" applyFont="1" applyFill="1" applyBorder="1" applyAlignment="1" applyProtection="1">
      <alignment wrapText="1"/>
    </xf>
    <xf numFmtId="0" fontId="40" fillId="31" borderId="0" xfId="0" applyFont="1" applyFill="1" applyBorder="1" applyAlignment="1">
      <alignment vertical="center"/>
    </xf>
    <xf numFmtId="0" fontId="33" fillId="31" borderId="0" xfId="65" applyFont="1" applyFill="1" applyBorder="1" applyAlignment="1">
      <alignment horizontal="center" vertical="center"/>
    </xf>
    <xf numFmtId="0" fontId="62" fillId="0" borderId="31" xfId="0" applyFont="1" applyFill="1" applyBorder="1" applyAlignment="1">
      <alignment vertical="center"/>
    </xf>
    <xf numFmtId="0" fontId="62" fillId="0" borderId="31" xfId="0" applyNumberFormat="1" applyFont="1" applyFill="1" applyBorder="1" applyAlignment="1" applyProtection="1">
      <alignment horizontal="center" vertical="center"/>
    </xf>
    <xf numFmtId="0" fontId="62" fillId="0" borderId="31" xfId="0" applyFont="1" applyFill="1" applyBorder="1" applyAlignment="1">
      <alignment vertical="center" wrapText="1"/>
    </xf>
    <xf numFmtId="0" fontId="20" fillId="0" borderId="31" xfId="0" applyNumberFormat="1" applyFont="1" applyFill="1" applyBorder="1" applyAlignment="1" applyProtection="1">
      <alignment vertical="center" wrapText="1"/>
    </xf>
    <xf numFmtId="0" fontId="33" fillId="31" borderId="0" xfId="0" applyFont="1" applyFill="1" applyBorder="1" applyAlignment="1">
      <alignment horizontal="center" vertical="center" wrapText="1"/>
    </xf>
    <xf numFmtId="0" fontId="42" fillId="0" borderId="0" xfId="0" applyNumberFormat="1" applyFont="1" applyBorder="1" applyAlignment="1" applyProtection="1">
      <alignment horizontal="center" vertical="center" wrapText="1"/>
    </xf>
    <xf numFmtId="0" fontId="35" fillId="0" borderId="0" xfId="65" applyFont="1" applyBorder="1"/>
    <xf numFmtId="0" fontId="35" fillId="0" borderId="0" xfId="65" applyFont="1" applyBorder="1" applyAlignment="1">
      <alignment wrapText="1"/>
    </xf>
    <xf numFmtId="0" fontId="36" fillId="0" borderId="0" xfId="0" applyNumberFormat="1" applyFont="1" applyFill="1" applyBorder="1" applyAlignment="1" applyProtection="1">
      <alignment horizontal="center" vertical="center" wrapText="1"/>
    </xf>
    <xf numFmtId="0" fontId="35" fillId="0" borderId="0" xfId="0" applyNumberFormat="1" applyFont="1" applyFill="1" applyBorder="1" applyAlignment="1" applyProtection="1">
      <alignment horizontal="left" wrapText="1"/>
      <protection locked="0"/>
    </xf>
    <xf numFmtId="0" fontId="40" fillId="0" borderId="0" xfId="0" applyFont="1" applyBorder="1" applyAlignment="1" applyProtection="1">
      <alignment horizontal="left" vertical="center"/>
      <protection locked="0"/>
    </xf>
    <xf numFmtId="0" fontId="40" fillId="0" borderId="0" xfId="0" applyFont="1" applyBorder="1" applyAlignment="1" applyProtection="1">
      <alignment horizontal="left" vertical="top"/>
      <protection locked="0"/>
    </xf>
    <xf numFmtId="0" fontId="44" fillId="0" borderId="0" xfId="0" applyNumberFormat="1" applyFont="1" applyFill="1" applyBorder="1" applyAlignment="1" applyProtection="1">
      <alignment horizontal="left" wrapText="1"/>
      <protection locked="0"/>
    </xf>
    <xf numFmtId="0" fontId="33" fillId="0" borderId="32" xfId="0" applyNumberFormat="1" applyFont="1" applyFill="1" applyBorder="1" applyAlignment="1" applyProtection="1">
      <alignment vertical="center" wrapText="1"/>
    </xf>
    <xf numFmtId="0" fontId="33" fillId="0" borderId="32" xfId="0" applyNumberFormat="1" applyFont="1" applyFill="1" applyBorder="1" applyAlignment="1" applyProtection="1">
      <alignment horizontal="center" vertical="center"/>
    </xf>
    <xf numFmtId="0" fontId="33"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7" fillId="0" borderId="32" xfId="0" applyNumberFormat="1" applyFont="1" applyFill="1" applyBorder="1" applyAlignment="1" applyProtection="1">
      <alignment horizontal="left" vertical="center" wrapText="1"/>
    </xf>
    <xf numFmtId="0" fontId="33" fillId="0" borderId="29" xfId="0" applyNumberFormat="1" applyFont="1" applyFill="1" applyBorder="1" applyAlignment="1" applyProtection="1">
      <alignment horizontal="center" vertical="center"/>
    </xf>
    <xf numFmtId="0" fontId="47" fillId="0" borderId="29" xfId="0" applyNumberFormat="1" applyFont="1" applyFill="1" applyBorder="1" applyAlignment="1" applyProtection="1">
      <alignment horizontal="left" vertical="center" wrapText="1"/>
    </xf>
    <xf numFmtId="0" fontId="33" fillId="0" borderId="31" xfId="0" applyNumberFormat="1" applyFont="1" applyFill="1" applyBorder="1" applyAlignment="1" applyProtection="1">
      <alignment horizontal="center" vertical="center"/>
    </xf>
    <xf numFmtId="0" fontId="33" fillId="0" borderId="31" xfId="0" applyNumberFormat="1" applyFont="1" applyFill="1" applyBorder="1" applyAlignment="1" applyProtection="1">
      <alignment horizontal="center" vertical="center" wrapText="1"/>
      <protection locked="0"/>
    </xf>
    <xf numFmtId="0" fontId="44" fillId="0" borderId="31" xfId="0" applyNumberFormat="1" applyFont="1" applyFill="1" applyBorder="1" applyAlignment="1" applyProtection="1">
      <alignment horizontal="left" vertical="center" wrapText="1"/>
      <protection locked="0"/>
    </xf>
    <xf numFmtId="0" fontId="47" fillId="0" borderId="31" xfId="0" applyNumberFormat="1" applyFont="1" applyFill="1" applyBorder="1" applyAlignment="1" applyProtection="1">
      <alignment horizontal="left" vertical="center" wrapText="1"/>
    </xf>
    <xf numFmtId="0" fontId="33" fillId="0" borderId="31" xfId="0" applyNumberFormat="1" applyFont="1" applyFill="1" applyBorder="1" applyAlignment="1" applyProtection="1">
      <alignment vertical="center" wrapText="1"/>
    </xf>
    <xf numFmtId="0" fontId="40" fillId="0" borderId="29" xfId="0" applyNumberFormat="1" applyFont="1" applyFill="1" applyBorder="1" applyAlignment="1" applyProtection="1">
      <alignment vertical="center" wrapText="1"/>
    </xf>
    <xf numFmtId="0" fontId="40" fillId="0" borderId="31" xfId="0" applyNumberFormat="1" applyFont="1" applyFill="1" applyBorder="1" applyAlignment="1" applyProtection="1">
      <alignment vertical="center" wrapText="1"/>
    </xf>
    <xf numFmtId="0" fontId="62" fillId="0" borderId="31" xfId="0" applyNumberFormat="1" applyFont="1" applyFill="1" applyBorder="1" applyAlignment="1" applyProtection="1">
      <alignment vertical="center" wrapText="1"/>
    </xf>
    <xf numFmtId="0" fontId="33" fillId="0" borderId="31" xfId="0" applyNumberFormat="1" applyFont="1" applyFill="1" applyBorder="1" applyAlignment="1" applyProtection="1">
      <alignment horizontal="center" vertical="center" wrapText="1"/>
    </xf>
    <xf numFmtId="0" fontId="44" fillId="0" borderId="31" xfId="0" applyNumberFormat="1" applyFont="1" applyFill="1" applyBorder="1" applyAlignment="1" applyProtection="1">
      <alignment wrapText="1"/>
    </xf>
    <xf numFmtId="0" fontId="33" fillId="0" borderId="32" xfId="0" applyFont="1" applyBorder="1" applyAlignment="1">
      <alignment vertical="center" wrapText="1"/>
    </xf>
    <xf numFmtId="0" fontId="33" fillId="0" borderId="29" xfId="0" applyFont="1" applyBorder="1" applyAlignment="1">
      <alignment vertical="center" wrapText="1"/>
    </xf>
    <xf numFmtId="0" fontId="33" fillId="0" borderId="31" xfId="0" applyFont="1" applyBorder="1" applyAlignment="1">
      <alignment vertical="center" wrapText="1"/>
    </xf>
    <xf numFmtId="0" fontId="33" fillId="0" borderId="32" xfId="0" applyFont="1" applyFill="1" applyBorder="1" applyAlignment="1">
      <alignment vertical="center" wrapText="1"/>
    </xf>
    <xf numFmtId="0" fontId="33" fillId="0" borderId="29" xfId="0" applyFont="1" applyFill="1" applyBorder="1" applyAlignment="1">
      <alignment vertical="center" wrapText="1"/>
    </xf>
    <xf numFmtId="0" fontId="33" fillId="0" borderId="31" xfId="0" applyFont="1" applyFill="1" applyBorder="1" applyAlignment="1">
      <alignment vertical="center" wrapText="1"/>
    </xf>
    <xf numFmtId="0" fontId="35" fillId="0" borderId="29" xfId="0" applyNumberFormat="1" applyFont="1" applyFill="1" applyBorder="1" applyAlignment="1" applyProtection="1">
      <alignment vertical="center" wrapText="1"/>
    </xf>
    <xf numFmtId="0" fontId="33" fillId="0" borderId="28" xfId="0" applyNumberFormat="1" applyFont="1" applyFill="1" applyBorder="1" applyAlignment="1" applyProtection="1">
      <alignment vertical="center" wrapText="1"/>
    </xf>
    <xf numFmtId="0" fontId="33" fillId="0" borderId="28" xfId="0" applyNumberFormat="1" applyFont="1" applyFill="1" applyBorder="1" applyAlignment="1" applyProtection="1">
      <alignment horizontal="center" vertical="center"/>
    </xf>
    <xf numFmtId="0" fontId="33" fillId="0" borderId="28" xfId="0" applyNumberFormat="1" applyFont="1" applyFill="1" applyBorder="1" applyAlignment="1" applyProtection="1">
      <alignment horizontal="center" vertical="center" wrapText="1"/>
      <protection locked="0"/>
    </xf>
    <xf numFmtId="0" fontId="44" fillId="0" borderId="28" xfId="0" applyNumberFormat="1" applyFont="1" applyFill="1" applyBorder="1" applyAlignment="1" applyProtection="1">
      <alignment horizontal="left" vertical="center" wrapText="1"/>
      <protection locked="0"/>
    </xf>
    <xf numFmtId="0" fontId="47" fillId="0" borderId="28" xfId="0" applyNumberFormat="1" applyFont="1" applyFill="1" applyBorder="1" applyAlignment="1" applyProtection="1">
      <alignment horizontal="left" vertical="center" wrapText="1"/>
    </xf>
    <xf numFmtId="0" fontId="62" fillId="0" borderId="28" xfId="0" applyNumberFormat="1" applyFont="1" applyFill="1" applyBorder="1" applyAlignment="1" applyProtection="1">
      <alignment vertical="center" wrapText="1"/>
    </xf>
    <xf numFmtId="0" fontId="62" fillId="0" borderId="28" xfId="0" applyNumberFormat="1" applyFont="1" applyFill="1" applyBorder="1" applyAlignment="1" applyProtection="1">
      <alignment horizontal="center" vertical="center" wrapText="1"/>
    </xf>
    <xf numFmtId="0" fontId="65" fillId="0" borderId="28" xfId="0" applyNumberFormat="1" applyFont="1" applyFill="1" applyBorder="1" applyAlignment="1" applyProtection="1">
      <alignment wrapText="1"/>
    </xf>
    <xf numFmtId="0" fontId="20" fillId="0" borderId="28" xfId="0" applyFont="1" applyFill="1" applyBorder="1" applyAlignment="1">
      <alignment vertical="center" wrapText="1"/>
    </xf>
    <xf numFmtId="0" fontId="33" fillId="0" borderId="32"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left" vertical="center" wrapText="1"/>
    </xf>
    <xf numFmtId="0" fontId="33" fillId="0" borderId="32" xfId="0" applyNumberFormat="1" applyFont="1" applyFill="1" applyBorder="1" applyAlignment="1" applyProtection="1">
      <alignment horizontal="left" vertical="center" wrapText="1"/>
    </xf>
    <xf numFmtId="0" fontId="20" fillId="0" borderId="32" xfId="0" applyNumberFormat="1" applyFont="1" applyFill="1" applyBorder="1" applyAlignment="1" applyProtection="1">
      <alignment vertical="center" wrapText="1"/>
    </xf>
    <xf numFmtId="0" fontId="44" fillId="0" borderId="29" xfId="0" applyNumberFormat="1" applyFont="1" applyFill="1" applyBorder="1" applyAlignment="1" applyProtection="1">
      <alignment horizontal="left" vertical="center" wrapText="1"/>
    </xf>
    <xf numFmtId="0" fontId="33" fillId="0" borderId="31" xfId="0" applyFont="1" applyFill="1" applyBorder="1" applyAlignment="1">
      <alignment horizontal="center" vertical="center"/>
    </xf>
    <xf numFmtId="0" fontId="44" fillId="0" borderId="31" xfId="0" applyNumberFormat="1" applyFont="1" applyFill="1" applyBorder="1" applyAlignment="1" applyProtection="1">
      <alignment horizontal="left" vertical="center" wrapText="1"/>
    </xf>
    <xf numFmtId="0" fontId="33" fillId="0" borderId="31" xfId="0" applyNumberFormat="1" applyFont="1" applyFill="1" applyBorder="1" applyAlignment="1" applyProtection="1">
      <alignment horizontal="left" vertical="center" wrapText="1"/>
    </xf>
    <xf numFmtId="0" fontId="60" fillId="0" borderId="0" xfId="0" applyFont="1"/>
    <xf numFmtId="0" fontId="60" fillId="0" borderId="0" xfId="0" applyFont="1" applyAlignment="1">
      <alignment horizontal="center" vertical="center"/>
    </xf>
    <xf numFmtId="0" fontId="60" fillId="0" borderId="0" xfId="0" applyFont="1" applyAlignment="1">
      <alignment wrapText="1"/>
    </xf>
    <xf numFmtId="0" fontId="60" fillId="0" borderId="0" xfId="0" applyFont="1" applyAlignment="1">
      <alignment horizontal="center"/>
    </xf>
    <xf numFmtId="0" fontId="68" fillId="0" borderId="0" xfId="0" applyFont="1" applyAlignment="1">
      <alignment horizontal="left" vertical="center" wrapText="1"/>
    </xf>
    <xf numFmtId="0" fontId="60" fillId="0" borderId="0" xfId="0" applyFont="1" applyAlignment="1">
      <alignment horizontal="left" vertical="center"/>
    </xf>
    <xf numFmtId="0" fontId="69" fillId="0" borderId="30" xfId="0" applyFont="1" applyBorder="1" applyAlignment="1">
      <alignment horizontal="center" vertical="center" wrapText="1"/>
    </xf>
    <xf numFmtId="0" fontId="69" fillId="0" borderId="0" xfId="0" applyFont="1"/>
    <xf numFmtId="0" fontId="33" fillId="0" borderId="30" xfId="0" applyNumberFormat="1" applyFont="1" applyFill="1" applyBorder="1" applyAlignment="1" applyProtection="1">
      <alignment horizontal="center" vertical="center" wrapText="1"/>
    </xf>
    <xf numFmtId="0" fontId="33" fillId="0" borderId="30" xfId="0" applyNumberFormat="1" applyFont="1" applyFill="1" applyBorder="1" applyAlignment="1" applyProtection="1">
      <alignment vertical="center" wrapText="1"/>
    </xf>
    <xf numFmtId="0" fontId="33" fillId="0" borderId="30" xfId="0" applyNumberFormat="1" applyFont="1" applyFill="1" applyBorder="1" applyAlignment="1" applyProtection="1">
      <alignment horizontal="center" vertical="center"/>
    </xf>
    <xf numFmtId="0" fontId="33" fillId="0" borderId="30" xfId="0" applyNumberFormat="1" applyFont="1" applyFill="1" applyBorder="1" applyAlignment="1" applyProtection="1">
      <alignment horizontal="center" vertical="center" wrapText="1"/>
      <protection locked="0"/>
    </xf>
    <xf numFmtId="0" fontId="44" fillId="0" borderId="30" xfId="0" applyNumberFormat="1" applyFont="1" applyFill="1" applyBorder="1" applyAlignment="1" applyProtection="1">
      <alignment horizontal="left" vertical="center" wrapText="1"/>
      <protection locked="0"/>
    </xf>
    <xf numFmtId="0" fontId="0" fillId="0" borderId="30" xfId="0" applyBorder="1"/>
    <xf numFmtId="0" fontId="60" fillId="0" borderId="30" xfId="63" applyFont="1" applyFill="1" applyBorder="1" applyAlignment="1">
      <alignment vertical="center" wrapText="1"/>
    </xf>
    <xf numFmtId="0" fontId="40" fillId="0" borderId="30" xfId="0" applyFont="1" applyFill="1" applyBorder="1" applyAlignment="1">
      <alignment horizontal="center" vertical="center"/>
    </xf>
    <xf numFmtId="0" fontId="33" fillId="0" borderId="30" xfId="0" applyNumberFormat="1" applyFont="1" applyFill="1" applyBorder="1" applyAlignment="1" applyProtection="1">
      <alignment horizontal="left" vertical="center" wrapText="1"/>
    </xf>
    <xf numFmtId="0" fontId="44" fillId="0" borderId="30" xfId="0" applyNumberFormat="1" applyFont="1" applyFill="1" applyBorder="1" applyAlignment="1" applyProtection="1">
      <alignment horizontal="left" vertical="center" wrapText="1"/>
    </xf>
    <xf numFmtId="0" fontId="33" fillId="0" borderId="30" xfId="0" applyFont="1" applyFill="1" applyBorder="1" applyAlignment="1">
      <alignment vertical="center" wrapText="1"/>
    </xf>
    <xf numFmtId="0" fontId="33" fillId="0" borderId="30" xfId="0" applyFont="1" applyFill="1" applyBorder="1" applyAlignment="1">
      <alignment vertical="center"/>
    </xf>
    <xf numFmtId="0" fontId="62" fillId="0" borderId="30" xfId="0" applyFont="1" applyFill="1" applyBorder="1" applyAlignment="1">
      <alignment vertical="center"/>
    </xf>
    <xf numFmtId="0" fontId="62" fillId="0" borderId="30" xfId="0" applyNumberFormat="1" applyFont="1" applyFill="1" applyBorder="1" applyAlignment="1" applyProtection="1">
      <alignment horizontal="center" vertical="center"/>
    </xf>
    <xf numFmtId="0" fontId="33" fillId="0" borderId="30" xfId="0" applyFont="1" applyFill="1" applyBorder="1" applyAlignment="1">
      <alignment horizontal="center" vertical="center"/>
    </xf>
    <xf numFmtId="0" fontId="33" fillId="0" borderId="30" xfId="65" applyFont="1" applyFill="1" applyBorder="1" applyAlignment="1">
      <alignment horizontal="center" vertical="center"/>
    </xf>
    <xf numFmtId="0" fontId="63" fillId="0" borderId="30" xfId="0" applyFont="1" applyFill="1" applyBorder="1" applyAlignment="1">
      <alignment horizontal="center" vertical="center"/>
    </xf>
    <xf numFmtId="0" fontId="40" fillId="0" borderId="30" xfId="0" applyFont="1" applyFill="1" applyBorder="1" applyAlignment="1">
      <alignment horizontal="center"/>
    </xf>
    <xf numFmtId="0" fontId="60" fillId="0" borderId="30" xfId="0" applyFont="1" applyBorder="1" applyAlignment="1">
      <alignment horizontal="left"/>
    </xf>
    <xf numFmtId="165" fontId="25" fillId="35" borderId="9" xfId="63" applyNumberFormat="1" applyFont="1" applyFill="1" applyBorder="1" applyAlignment="1" applyProtection="1">
      <alignment horizontal="center" vertical="center"/>
      <protection locked="0"/>
    </xf>
    <xf numFmtId="0" fontId="25" fillId="35" borderId="28" xfId="63" applyFont="1" applyFill="1" applyBorder="1" applyAlignment="1" applyProtection="1">
      <alignment horizontal="center" vertical="center"/>
      <protection locked="0"/>
    </xf>
    <xf numFmtId="0" fontId="29" fillId="35" borderId="16" xfId="63" applyFont="1" applyFill="1" applyBorder="1" applyAlignment="1">
      <alignment vertical="center" wrapText="1"/>
    </xf>
    <xf numFmtId="0" fontId="29" fillId="35" borderId="17" xfId="63" applyFont="1" applyFill="1" applyBorder="1" applyAlignment="1">
      <alignment vertical="center" wrapText="1"/>
    </xf>
    <xf numFmtId="0" fontId="32" fillId="35" borderId="9" xfId="63" applyFont="1" applyFill="1" applyBorder="1" applyAlignment="1">
      <alignment horizontal="center" vertical="center" wrapText="1"/>
    </xf>
    <xf numFmtId="0" fontId="32" fillId="35" borderId="19" xfId="63" applyFont="1" applyFill="1" applyBorder="1" applyAlignment="1">
      <alignment horizontal="center" vertical="center" wrapText="1"/>
    </xf>
    <xf numFmtId="0" fontId="36" fillId="35" borderId="28" xfId="0" applyNumberFormat="1" applyFont="1" applyFill="1" applyBorder="1" applyAlignment="1" applyProtection="1">
      <alignment horizontal="left" vertical="center" wrapText="1"/>
    </xf>
    <xf numFmtId="0" fontId="36" fillId="35" borderId="28" xfId="0" applyNumberFormat="1" applyFont="1" applyFill="1" applyBorder="1" applyAlignment="1" applyProtection="1">
      <alignment horizontal="center" vertical="center"/>
    </xf>
    <xf numFmtId="0" fontId="36" fillId="35" borderId="28" xfId="0" applyNumberFormat="1" applyFont="1" applyFill="1" applyBorder="1" applyAlignment="1" applyProtection="1">
      <alignment horizontal="center" vertical="center" wrapText="1"/>
      <protection locked="0"/>
    </xf>
    <xf numFmtId="0" fontId="41" fillId="37" borderId="28" xfId="0" applyFont="1" applyFill="1" applyBorder="1" applyAlignment="1">
      <alignment horizontal="left" vertical="top"/>
    </xf>
    <xf numFmtId="0" fontId="61" fillId="35" borderId="28" xfId="0" applyNumberFormat="1" applyFont="1" applyFill="1" applyBorder="1" applyAlignment="1" applyProtection="1">
      <alignment vertical="center" wrapText="1"/>
    </xf>
    <xf numFmtId="0" fontId="66" fillId="35" borderId="28" xfId="0" applyNumberFormat="1" applyFont="1" applyFill="1" applyBorder="1" applyAlignment="1" applyProtection="1">
      <alignment horizontal="center" vertical="center" wrapText="1"/>
    </xf>
    <xf numFmtId="0" fontId="47" fillId="37" borderId="28" xfId="0" applyNumberFormat="1" applyFont="1" applyFill="1" applyBorder="1" applyAlignment="1" applyProtection="1">
      <alignment horizontal="left" vertical="center" wrapText="1"/>
    </xf>
    <xf numFmtId="0" fontId="36" fillId="35" borderId="28" xfId="0" applyNumberFormat="1" applyFont="1" applyFill="1" applyBorder="1" applyAlignment="1" applyProtection="1">
      <alignment vertical="center" wrapText="1"/>
    </xf>
    <xf numFmtId="0" fontId="44" fillId="37" borderId="28" xfId="0" applyNumberFormat="1" applyFont="1" applyFill="1" applyBorder="1" applyAlignment="1" applyProtection="1">
      <alignment vertical="center" wrapText="1"/>
    </xf>
    <xf numFmtId="0" fontId="70" fillId="38" borderId="30" xfId="0" applyNumberFormat="1" applyFont="1" applyFill="1" applyBorder="1" applyAlignment="1" applyProtection="1">
      <alignment horizontal="left" vertical="center" wrapText="1"/>
    </xf>
    <xf numFmtId="0" fontId="70" fillId="37" borderId="30" xfId="0" applyNumberFormat="1" applyFont="1" applyFill="1" applyBorder="1" applyAlignment="1" applyProtection="1">
      <alignment horizontal="center" vertical="center" wrapText="1"/>
    </xf>
    <xf numFmtId="0" fontId="71" fillId="37" borderId="30" xfId="0" applyNumberFormat="1" applyFont="1" applyFill="1" applyBorder="1" applyAlignment="1" applyProtection="1">
      <alignment horizontal="left" vertical="center" wrapText="1"/>
    </xf>
    <xf numFmtId="0" fontId="72" fillId="37" borderId="30" xfId="0" applyFont="1" applyFill="1" applyBorder="1" applyAlignment="1">
      <alignment horizontal="center" vertical="center" wrapText="1"/>
    </xf>
    <xf numFmtId="0" fontId="73" fillId="37" borderId="30" xfId="0" applyFont="1" applyFill="1" applyBorder="1" applyAlignment="1">
      <alignment horizontal="left" vertical="center" wrapText="1"/>
    </xf>
    <xf numFmtId="0" fontId="74" fillId="37" borderId="30" xfId="0" applyNumberFormat="1" applyFont="1" applyFill="1" applyBorder="1" applyAlignment="1" applyProtection="1">
      <alignment horizontal="left" vertical="center" wrapText="1"/>
    </xf>
    <xf numFmtId="0" fontId="72" fillId="37" borderId="30" xfId="0" applyFont="1" applyFill="1" applyBorder="1" applyAlignment="1">
      <alignment horizontal="left" vertical="center" wrapText="1"/>
    </xf>
    <xf numFmtId="0" fontId="60" fillId="0" borderId="31" xfId="0" applyNumberFormat="1" applyFont="1" applyFill="1" applyBorder="1" applyAlignment="1" applyProtection="1">
      <alignment vertical="center" wrapText="1"/>
    </xf>
    <xf numFmtId="0" fontId="35" fillId="0" borderId="29" xfId="0" applyFont="1" applyFill="1" applyBorder="1" applyAlignment="1">
      <alignment vertical="center" wrapText="1"/>
    </xf>
    <xf numFmtId="0" fontId="35" fillId="0" borderId="32" xfId="0" applyNumberFormat="1" applyFont="1" applyFill="1" applyBorder="1" applyAlignment="1" applyProtection="1">
      <alignment vertical="center" wrapText="1"/>
    </xf>
    <xf numFmtId="0" fontId="35" fillId="0" borderId="29" xfId="0" applyFont="1" applyFill="1" applyBorder="1" applyAlignment="1">
      <alignment horizontal="left" vertical="center" wrapText="1"/>
    </xf>
    <xf numFmtId="0" fontId="35" fillId="0" borderId="29" xfId="0" applyFont="1" applyFill="1" applyBorder="1" applyAlignment="1">
      <alignment vertical="center"/>
    </xf>
    <xf numFmtId="0" fontId="47" fillId="0" borderId="36" xfId="0" applyNumberFormat="1" applyFont="1" applyFill="1" applyBorder="1" applyAlignment="1" applyProtection="1">
      <alignment horizontal="left" vertical="center" wrapText="1"/>
    </xf>
    <xf numFmtId="0" fontId="33" fillId="0" borderId="37" xfId="0" applyNumberFormat="1" applyFont="1" applyFill="1" applyBorder="1" applyAlignment="1" applyProtection="1">
      <alignment vertical="center" wrapText="1"/>
    </xf>
    <xf numFmtId="0" fontId="33" fillId="0" borderId="37" xfId="0" applyNumberFormat="1" applyFont="1" applyFill="1" applyBorder="1" applyAlignment="1" applyProtection="1">
      <alignment horizontal="center" vertical="center"/>
    </xf>
    <xf numFmtId="0" fontId="44" fillId="0" borderId="37" xfId="0" applyNumberFormat="1" applyFont="1" applyFill="1" applyBorder="1" applyAlignment="1" applyProtection="1">
      <alignment horizontal="left" vertical="center" wrapText="1"/>
      <protection locked="0"/>
    </xf>
    <xf numFmtId="0" fontId="33" fillId="0" borderId="38" xfId="0" applyNumberFormat="1" applyFont="1" applyFill="1" applyBorder="1" applyAlignment="1" applyProtection="1">
      <alignment vertical="center" wrapText="1"/>
    </xf>
    <xf numFmtId="0" fontId="33" fillId="0" borderId="38" xfId="0" applyNumberFormat="1" applyFont="1" applyFill="1" applyBorder="1" applyAlignment="1" applyProtection="1">
      <alignment horizontal="center" vertical="center"/>
    </xf>
    <xf numFmtId="0" fontId="44" fillId="0" borderId="38" xfId="0" applyNumberFormat="1" applyFont="1" applyFill="1" applyBorder="1" applyAlignment="1" applyProtection="1">
      <alignment horizontal="left" vertical="center" wrapText="1"/>
      <protection locked="0"/>
    </xf>
    <xf numFmtId="0" fontId="44" fillId="0" borderId="24" xfId="0" applyNumberFormat="1" applyFont="1" applyFill="1" applyBorder="1" applyAlignment="1" applyProtection="1">
      <alignment horizontal="left" vertical="center" wrapText="1"/>
      <protection locked="0"/>
    </xf>
    <xf numFmtId="0" fontId="33" fillId="0" borderId="24" xfId="0" applyNumberFormat="1" applyFont="1" applyFill="1" applyBorder="1" applyAlignment="1" applyProtection="1">
      <alignment horizontal="center" vertical="center"/>
    </xf>
    <xf numFmtId="0" fontId="33" fillId="0" borderId="24" xfId="0" applyNumberFormat="1" applyFont="1" applyFill="1" applyBorder="1" applyAlignment="1" applyProtection="1">
      <alignment vertical="center" wrapText="1"/>
    </xf>
    <xf numFmtId="0" fontId="33" fillId="0" borderId="24" xfId="0" applyNumberFormat="1" applyFont="1" applyFill="1" applyBorder="1" applyAlignment="1" applyProtection="1">
      <alignment horizontal="center" vertical="center" wrapText="1"/>
    </xf>
    <xf numFmtId="0" fontId="33" fillId="0" borderId="38"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left" vertical="center" wrapText="1"/>
    </xf>
    <xf numFmtId="0" fontId="60" fillId="0" borderId="39" xfId="63" applyFont="1" applyFill="1" applyBorder="1" applyAlignment="1">
      <alignment vertical="center" wrapText="1"/>
    </xf>
    <xf numFmtId="0" fontId="33" fillId="0" borderId="39" xfId="0" applyNumberFormat="1" applyFont="1" applyFill="1" applyBorder="1" applyAlignment="1" applyProtection="1">
      <alignment horizontal="center" vertical="center"/>
    </xf>
    <xf numFmtId="0" fontId="33" fillId="0" borderId="39"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left" vertical="center" wrapText="1"/>
      <protection locked="0"/>
    </xf>
    <xf numFmtId="0" fontId="47" fillId="0" borderId="39" xfId="0" applyNumberFormat="1" applyFont="1" applyFill="1" applyBorder="1" applyAlignment="1" applyProtection="1">
      <alignment horizontal="left" vertical="center" wrapText="1"/>
    </xf>
    <xf numFmtId="0" fontId="33" fillId="0" borderId="40" xfId="0" applyNumberFormat="1" applyFont="1" applyFill="1" applyBorder="1" applyAlignment="1" applyProtection="1">
      <alignment vertical="center" wrapText="1"/>
    </xf>
    <xf numFmtId="0" fontId="33" fillId="0" borderId="0" xfId="0" applyNumberFormat="1" applyFont="1" applyFill="1" applyBorder="1" applyAlignment="1" applyProtection="1">
      <alignment horizontal="center" vertical="center"/>
    </xf>
    <xf numFmtId="0" fontId="33" fillId="0" borderId="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left" vertical="center" wrapText="1"/>
      <protection locked="0"/>
    </xf>
    <xf numFmtId="0" fontId="33" fillId="0" borderId="37" xfId="0" applyNumberFormat="1" applyFont="1" applyFill="1" applyBorder="1" applyAlignment="1" applyProtection="1">
      <alignment horizontal="center" vertical="center" wrapText="1"/>
      <protection locked="0"/>
    </xf>
    <xf numFmtId="0" fontId="47" fillId="0" borderId="37" xfId="0" applyNumberFormat="1" applyFont="1" applyFill="1" applyBorder="1" applyAlignment="1" applyProtection="1">
      <alignment horizontal="left" vertical="center" wrapText="1"/>
    </xf>
    <xf numFmtId="0" fontId="33" fillId="0" borderId="42" xfId="0" applyNumberFormat="1" applyFont="1" applyFill="1" applyBorder="1" applyAlignment="1" applyProtection="1">
      <alignment vertical="center" wrapText="1"/>
    </xf>
    <xf numFmtId="0" fontId="33" fillId="0" borderId="42" xfId="0" applyNumberFormat="1" applyFont="1" applyFill="1" applyBorder="1" applyAlignment="1" applyProtection="1">
      <alignment horizontal="center" vertical="center"/>
    </xf>
    <xf numFmtId="0" fontId="33" fillId="0" borderId="42" xfId="0" applyNumberFormat="1" applyFont="1" applyFill="1" applyBorder="1" applyAlignment="1" applyProtection="1">
      <alignment horizontal="center" vertical="center" wrapText="1"/>
      <protection locked="0"/>
    </xf>
    <xf numFmtId="0" fontId="44" fillId="0" borderId="42" xfId="0" applyNumberFormat="1" applyFont="1" applyFill="1" applyBorder="1" applyAlignment="1" applyProtection="1">
      <alignment horizontal="left" vertical="center" wrapText="1"/>
      <protection locked="0"/>
    </xf>
    <xf numFmtId="0" fontId="47" fillId="0" borderId="42" xfId="0" applyNumberFormat="1" applyFont="1" applyFill="1" applyBorder="1" applyAlignment="1" applyProtection="1">
      <alignment horizontal="left" vertical="center" wrapText="1"/>
    </xf>
    <xf numFmtId="0" fontId="33" fillId="0" borderId="41" xfId="0" applyNumberFormat="1" applyFont="1" applyFill="1" applyBorder="1" applyAlignment="1" applyProtection="1">
      <alignment horizontal="center" vertical="center" wrapText="1"/>
    </xf>
    <xf numFmtId="0" fontId="33" fillId="0" borderId="41" xfId="0" applyNumberFormat="1" applyFont="1" applyFill="1" applyBorder="1" applyAlignment="1" applyProtection="1">
      <alignment vertical="center" wrapText="1"/>
    </xf>
    <xf numFmtId="0" fontId="33" fillId="0" borderId="41" xfId="0" applyNumberFormat="1" applyFont="1" applyFill="1" applyBorder="1" applyAlignment="1" applyProtection="1">
      <alignment horizontal="center" vertical="center"/>
    </xf>
    <xf numFmtId="0" fontId="33" fillId="0" borderId="41"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left" vertical="center" wrapText="1"/>
      <protection locked="0"/>
    </xf>
    <xf numFmtId="0" fontId="60" fillId="0" borderId="41" xfId="0" applyFont="1" applyBorder="1" applyAlignment="1">
      <alignment horizontal="left"/>
    </xf>
    <xf numFmtId="0" fontId="0" fillId="0" borderId="41" xfId="0" applyBorder="1"/>
    <xf numFmtId="0" fontId="44" fillId="35" borderId="28"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xf>
    <xf numFmtId="0" fontId="75" fillId="0" borderId="0" xfId="0" applyNumberFormat="1" applyFont="1" applyFill="1" applyBorder="1" applyAlignment="1" applyProtection="1">
      <alignment horizontal="left" wrapText="1"/>
      <protection locked="0"/>
    </xf>
    <xf numFmtId="0" fontId="47" fillId="0" borderId="43" xfId="0" applyNumberFormat="1" applyFont="1" applyFill="1" applyBorder="1" applyAlignment="1" applyProtection="1">
      <alignment horizontal="left" vertical="center" wrapText="1"/>
    </xf>
    <xf numFmtId="0" fontId="29" fillId="35" borderId="9" xfId="63" applyFont="1" applyFill="1" applyBorder="1" applyAlignment="1">
      <alignment horizontal="left" vertical="center" wrapText="1"/>
    </xf>
    <xf numFmtId="0" fontId="21" fillId="0" borderId="0" xfId="63" applyFont="1" applyBorder="1" applyAlignment="1">
      <alignment horizontal="center" vertical="center" textRotation="90"/>
    </xf>
    <xf numFmtId="0" fontId="26" fillId="35" borderId="9" xfId="63" applyFont="1" applyFill="1" applyBorder="1" applyAlignment="1">
      <alignment horizontal="center" vertical="center"/>
    </xf>
    <xf numFmtId="0" fontId="28" fillId="36" borderId="9" xfId="63" applyFont="1" applyFill="1" applyBorder="1" applyAlignment="1" applyProtection="1">
      <alignment horizontal="center" vertical="center"/>
      <protection locked="0"/>
    </xf>
    <xf numFmtId="0" fontId="29" fillId="35" borderId="9" xfId="63" applyFont="1" applyFill="1" applyBorder="1" applyAlignment="1" applyProtection="1">
      <alignment horizontal="center" vertical="center" wrapText="1"/>
      <protection locked="0"/>
    </xf>
    <xf numFmtId="166" fontId="25" fillId="35" borderId="9" xfId="63" applyNumberFormat="1" applyFont="1" applyFill="1" applyBorder="1" applyAlignment="1" applyProtection="1">
      <alignment horizontal="center" vertical="center"/>
      <protection locked="0"/>
    </xf>
    <xf numFmtId="0" fontId="25" fillId="35" borderId="9" xfId="63" applyFont="1" applyFill="1" applyBorder="1" applyAlignment="1" applyProtection="1">
      <alignment horizontal="center" vertical="center"/>
      <protection locked="0"/>
    </xf>
    <xf numFmtId="0" fontId="29" fillId="35" borderId="16" xfId="63" applyFont="1" applyFill="1" applyBorder="1" applyAlignment="1">
      <alignment horizontal="left" vertical="center" wrapText="1"/>
    </xf>
    <xf numFmtId="0" fontId="26" fillId="28" borderId="9" xfId="0" applyFont="1" applyFill="1" applyBorder="1" applyAlignment="1">
      <alignment horizontal="center" vertical="center"/>
    </xf>
    <xf numFmtId="0" fontId="67" fillId="37" borderId="33" xfId="0" applyFont="1" applyFill="1" applyBorder="1" applyAlignment="1">
      <alignment horizontal="center" vertical="center"/>
    </xf>
    <xf numFmtId="0" fontId="67" fillId="37" borderId="34" xfId="0" applyFont="1" applyFill="1" applyBorder="1" applyAlignment="1">
      <alignment horizontal="center" vertical="center"/>
    </xf>
    <xf numFmtId="0" fontId="67" fillId="37" borderId="35" xfId="0" applyFont="1" applyFill="1" applyBorder="1" applyAlignment="1">
      <alignment horizontal="center" vertical="center"/>
    </xf>
    <xf numFmtId="0" fontId="76" fillId="35" borderId="28" xfId="0" applyNumberFormat="1" applyFont="1" applyFill="1" applyBorder="1" applyAlignment="1" applyProtection="1">
      <alignment horizontal="left" vertical="center" wrapText="1"/>
      <protection locked="0"/>
    </xf>
  </cellXfs>
  <cellStyles count="94">
    <cellStyle name="20 % - Accent1 2" xfId="7"/>
    <cellStyle name="20 % - Accent2 2" xfId="8"/>
    <cellStyle name="20 % - Accent3 2" xfId="9"/>
    <cellStyle name="20 % - Accent4 2" xfId="10"/>
    <cellStyle name="20 % - Accent5 2" xfId="11"/>
    <cellStyle name="20 % - Accent6 2" xfId="12"/>
    <cellStyle name="20% - Accent1" xfId="1"/>
    <cellStyle name="20% - Accent2" xfId="2"/>
    <cellStyle name="20% - Accent3" xfId="3"/>
    <cellStyle name="20% - Accent4" xfId="4"/>
    <cellStyle name="20% - Accent5" xfId="5"/>
    <cellStyle name="20% - Accent6" xfId="6"/>
    <cellStyle name="40 % - Accent1 2" xfId="19"/>
    <cellStyle name="40 % - Accent1 2 2" xfId="85"/>
    <cellStyle name="40 % - Accent2 2" xfId="20"/>
    <cellStyle name="40 % - Accent3 2" xfId="21"/>
    <cellStyle name="40 % - Accent4 2" xfId="22"/>
    <cellStyle name="40 % - Accent5 2" xfId="23"/>
    <cellStyle name="40 % - Accent5 2 2" xfId="86"/>
    <cellStyle name="40 % - Accent6 2" xfId="24"/>
    <cellStyle name="40% - Accent1" xfId="13"/>
    <cellStyle name="40% - Accent1 2" xfId="83"/>
    <cellStyle name="40% - Accent2" xfId="14"/>
    <cellStyle name="40% - Accent3" xfId="15"/>
    <cellStyle name="40% - Accent4" xfId="16"/>
    <cellStyle name="40% - Accent5" xfId="17"/>
    <cellStyle name="40% - Accent5 2" xfId="84"/>
    <cellStyle name="40% - Accent6" xfId="18"/>
    <cellStyle name="60 % - Accent1 2" xfId="31"/>
    <cellStyle name="60 % - Accent2 2" xfId="32"/>
    <cellStyle name="60 % - Accent3 2" xfId="33"/>
    <cellStyle name="60 % - Accent4 2" xfId="34"/>
    <cellStyle name="60 % - Accent5 2" xfId="35"/>
    <cellStyle name="60 % - Accent5 2 2" xfId="88"/>
    <cellStyle name="60 % - Accent6 2" xfId="36"/>
    <cellStyle name="60% - Accent1" xfId="25"/>
    <cellStyle name="60% - Accent2" xfId="26"/>
    <cellStyle name="60% - Accent3" xfId="27"/>
    <cellStyle name="60% - Accent4" xfId="28"/>
    <cellStyle name="60% - Accent5" xfId="29"/>
    <cellStyle name="60% - Accent5 2" xfId="87"/>
    <cellStyle name="60% - Accent6" xfId="30"/>
    <cellStyle name="Accent1 2" xfId="37"/>
    <cellStyle name="Accent2 2" xfId="38"/>
    <cellStyle name="Accent3 2" xfId="39"/>
    <cellStyle name="Accent4 2" xfId="40"/>
    <cellStyle name="Accent5 2" xfId="41"/>
    <cellStyle name="Accent5 2 2" xfId="89"/>
    <cellStyle name="Accent6 2" xfId="42"/>
    <cellStyle name="Avertissement 2" xfId="43"/>
    <cellStyle name="Bad" xfId="44"/>
    <cellStyle name="Calcul 2" xfId="45"/>
    <cellStyle name="Calcul 2 2" xfId="90"/>
    <cellStyle name="Calculation" xfId="46"/>
    <cellStyle name="Calculation 2" xfId="91"/>
    <cellStyle name="Cellule liée 2" xfId="47"/>
    <cellStyle name="Check Cell" xfId="48"/>
    <cellStyle name="Commentaire 2" xfId="49"/>
    <cellStyle name="Entrée 2" xfId="50"/>
    <cellStyle name="Explanatory Text" xfId="51"/>
    <cellStyle name="Good" xfId="52"/>
    <cellStyle name="Heading 1" xfId="53"/>
    <cellStyle name="Heading 2" xfId="54"/>
    <cellStyle name="Heading 3" xfId="55"/>
    <cellStyle name="Heading 4" xfId="56"/>
    <cellStyle name="Input" xfId="57"/>
    <cellStyle name="Insatisfaisant 2" xfId="58"/>
    <cellStyle name="Linked Cell" xfId="59"/>
    <cellStyle name="Neutral" xfId="60"/>
    <cellStyle name="Neutre 2" xfId="61"/>
    <cellStyle name="Normal" xfId="0" builtinId="0"/>
    <cellStyle name="Normal 2" xfId="62"/>
    <cellStyle name="Normal 2 2" xfId="63"/>
    <cellStyle name="Normal 2 3" xfId="64"/>
    <cellStyle name="Normal 3" xfId="65"/>
    <cellStyle name="Normal 4" xfId="66"/>
    <cellStyle name="Normal_Table_de_correspondance_18062009_pour_site_internet" xfId="67"/>
    <cellStyle name="Note" xfId="68"/>
    <cellStyle name="Output" xfId="69"/>
    <cellStyle name="Output 2" xfId="92"/>
    <cellStyle name="Satisfaisant 2" xfId="70"/>
    <cellStyle name="Sortie 2" xfId="71"/>
    <cellStyle name="Sortie 2 2" xfId="93"/>
    <cellStyle name="styPerc1d" xfId="72"/>
    <cellStyle name="Texte explicatif 2" xfId="73"/>
    <cellStyle name="Title" xfId="74"/>
    <cellStyle name="Titre 1" xfId="75"/>
    <cellStyle name="Titre 1 2" xfId="76"/>
    <cellStyle name="Titre 2 2" xfId="77"/>
    <cellStyle name="Titre 3 2" xfId="78"/>
    <cellStyle name="Titre 4 2" xfId="79"/>
    <cellStyle name="Total 2" xfId="80"/>
    <cellStyle name="Vérification 2" xfId="81"/>
    <cellStyle name="Warning Text" xfId="82"/>
  </cellStyles>
  <dxfs count="118">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CC7B38"/>
      <rgbColor rgb="00008000"/>
      <rgbColor rgb="00000080"/>
      <rgbColor rgb="007F9A48"/>
      <rgbColor rgb="00800080"/>
      <rgbColor rgb="003C8DA3"/>
      <rgbColor rgb="00C0C0C0"/>
      <rgbColor rgb="00808080"/>
      <rgbColor rgb="004BACC6"/>
      <rgbColor rgb="009E413E"/>
      <rgbColor rgb="00FFFFCC"/>
      <rgbColor rgb="00CCFFFF"/>
      <rgbColor rgb="00660066"/>
      <rgbColor rgb="00FF8080"/>
      <rgbColor rgb="000066CC"/>
      <rgbColor rgb="00CCCCFF"/>
      <rgbColor rgb="00000080"/>
      <rgbColor rgb="00FF00FF"/>
      <rgbColor rgb="00F79646"/>
      <rgbColor rgb="0000FFFF"/>
      <rgbColor rgb="008064A2"/>
      <rgbColor rgb="00800000"/>
      <rgbColor rgb="004F81BD"/>
      <rgbColor rgb="000000FF"/>
      <rgbColor rgb="0000CCFF"/>
      <rgbColor rgb="009BBB59"/>
      <rgbColor rgb="00CCFFCC"/>
      <rgbColor rgb="00FFFF99"/>
      <rgbColor rgb="0099CCFF"/>
      <rgbColor rgb="00FF99CC"/>
      <rgbColor rgb="00CC99FF"/>
      <rgbColor rgb="00FFCC99"/>
      <rgbColor rgb="0040699C"/>
      <rgbColor rgb="0033CCCC"/>
      <rgbColor rgb="0099CC00"/>
      <rgbColor rgb="00FFCC00"/>
      <rgbColor rgb="00FF9900"/>
      <rgbColor rgb="00FF6600"/>
      <rgbColor rgb="00666699"/>
      <rgbColor rgb="00969696"/>
      <rgbColor rgb="00003366"/>
      <rgbColor rgb="00339966"/>
      <rgbColor rgb="00003300"/>
      <rgbColor rgb="00695185"/>
      <rgbColor rgb="00993300"/>
      <rgbColor rgb="00C0504D"/>
      <rgbColor rgb="00333399"/>
      <rgbColor rgb="00333333"/>
    </indexedColors>
    <mruColors>
      <color rgb="FF283C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hPercent val="140"/>
      <c:rotY val="20"/>
      <c:depthPercent val="100"/>
      <c:rAngAx val="1"/>
    </c:view3D>
    <c:floor>
      <c:thickness val="0"/>
      <c:spPr>
        <a:noFill/>
        <a:ln w="3175">
          <a:solidFill>
            <a:srgbClr val="808080"/>
          </a:solidFill>
          <a:prstDash val="solid"/>
        </a:ln>
      </c:spPr>
    </c:floor>
    <c:sideWall>
      <c:thickness val="0"/>
      <c:spPr>
        <a:noFill/>
        <a:ln w="25400">
          <a:noFill/>
        </a:ln>
      </c:spPr>
    </c:sideWall>
    <c:backWall>
      <c:thickness val="0"/>
      <c:spPr>
        <a:noFill/>
        <a:ln w="25400">
          <a:noFill/>
        </a:ln>
      </c:spPr>
    </c:backWall>
    <c:plotArea>
      <c:layout>
        <c:manualLayout>
          <c:layoutTarget val="inner"/>
          <c:xMode val="edge"/>
          <c:yMode val="edge"/>
          <c:x val="0.42132416165090386"/>
          <c:y val="9.5923486031844946E-2"/>
          <c:w val="0.52966466036113502"/>
          <c:h val="0.86810754858819772"/>
        </c:manualLayout>
      </c:layout>
      <c:bar3DChart>
        <c:barDir val="bar"/>
        <c:grouping val="clustered"/>
        <c:varyColors val="0"/>
        <c:ser>
          <c:idx val="0"/>
          <c:order val="0"/>
          <c:spPr>
            <a:solidFill>
              <a:srgbClr val="4F81BD"/>
            </a:solidFill>
            <a:ln w="25400">
              <a:noFill/>
            </a:ln>
          </c:spPr>
          <c:invertIfNegative val="0"/>
          <c:dPt>
            <c:idx val="0"/>
            <c:invertIfNegative val="0"/>
            <c:bubble3D val="0"/>
            <c:spPr>
              <a:solidFill>
                <a:srgbClr val="40699C"/>
              </a:solidFill>
              <a:ln w="25400">
                <a:noFill/>
              </a:ln>
            </c:spPr>
          </c:dPt>
          <c:dPt>
            <c:idx val="1"/>
            <c:invertIfNegative val="0"/>
            <c:bubble3D val="0"/>
            <c:spPr>
              <a:solidFill>
                <a:srgbClr val="9E413E"/>
              </a:solidFill>
              <a:ln w="25400">
                <a:noFill/>
              </a:ln>
            </c:spPr>
          </c:dPt>
          <c:dPt>
            <c:idx val="2"/>
            <c:invertIfNegative val="0"/>
            <c:bubble3D val="0"/>
            <c:spPr>
              <a:solidFill>
                <a:srgbClr val="7F9A48"/>
              </a:solidFill>
              <a:ln w="25400">
                <a:noFill/>
              </a:ln>
            </c:spPr>
          </c:dPt>
          <c:dPt>
            <c:idx val="3"/>
            <c:invertIfNegative val="0"/>
            <c:bubble3D val="0"/>
            <c:spPr>
              <a:solidFill>
                <a:srgbClr val="695185"/>
              </a:solidFill>
              <a:ln w="25400">
                <a:noFill/>
              </a:ln>
            </c:spPr>
          </c:dPt>
          <c:dPt>
            <c:idx val="4"/>
            <c:invertIfNegative val="0"/>
            <c:bubble3D val="0"/>
            <c:spPr>
              <a:solidFill>
                <a:srgbClr val="3C8DA3"/>
              </a:solidFill>
              <a:ln w="25400">
                <a:noFill/>
              </a:ln>
            </c:spPr>
          </c:dPt>
          <c:dPt>
            <c:idx val="5"/>
            <c:invertIfNegative val="0"/>
            <c:bubble3D val="0"/>
            <c:spPr>
              <a:solidFill>
                <a:srgbClr val="CC7B38"/>
              </a:solidFill>
              <a:ln w="25400">
                <a:noFill/>
              </a:ln>
            </c:spPr>
          </c:dPt>
          <c:dPt>
            <c:idx val="7"/>
            <c:invertIfNegative val="0"/>
            <c:bubble3D val="0"/>
            <c:spPr>
              <a:solidFill>
                <a:srgbClr val="C0504D"/>
              </a:solidFill>
              <a:ln w="25400">
                <a:noFill/>
              </a:ln>
            </c:spPr>
          </c:dPt>
          <c:dPt>
            <c:idx val="8"/>
            <c:invertIfNegative val="0"/>
            <c:bubble3D val="0"/>
            <c:spPr>
              <a:solidFill>
                <a:srgbClr val="9BBB59"/>
              </a:solidFill>
              <a:ln w="25400">
                <a:noFill/>
              </a:ln>
            </c:spPr>
          </c:dPt>
          <c:dPt>
            <c:idx val="9"/>
            <c:invertIfNegative val="0"/>
            <c:bubble3D val="0"/>
            <c:spPr>
              <a:solidFill>
                <a:srgbClr val="8064A2"/>
              </a:solidFill>
              <a:ln w="25400">
                <a:noFill/>
              </a:ln>
            </c:spPr>
          </c:dPt>
          <c:dPt>
            <c:idx val="10"/>
            <c:invertIfNegative val="0"/>
            <c:bubble3D val="0"/>
            <c:spPr>
              <a:solidFill>
                <a:srgbClr val="4BACC6"/>
              </a:solidFill>
              <a:ln w="25400">
                <a:noFill/>
              </a:ln>
            </c:spPr>
          </c:dPt>
          <c:dPt>
            <c:idx val="11"/>
            <c:invertIfNegative val="0"/>
            <c:bubble3D val="0"/>
            <c:spPr>
              <a:solidFill>
                <a:srgbClr val="F79646"/>
              </a:solidFill>
              <a:ln w="25400">
                <a:noFill/>
              </a:ln>
            </c:spPr>
          </c:dPt>
          <c:dLbls>
            <c:spPr>
              <a:noFill/>
              <a:ln w="25400">
                <a:noFill/>
              </a:ln>
            </c:spPr>
            <c:txPr>
              <a:bodyPr/>
              <a:lstStyle/>
              <a:p>
                <a:pPr>
                  <a:defRPr sz="10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 GLOBAL'!$C$102:$C$114</c:f>
              <c:strCache>
                <c:ptCount val="13"/>
                <c:pt idx="0">
                  <c:v>13 – LES DISPOSITIONS DE MANAGEMENT (si plus de 5 employés)</c:v>
                </c:pt>
                <c:pt idx="1">
                  <c:v>12 - LE DEVELOPPEMENT DURABLE</c:v>
                </c:pt>
                <c:pt idx="2">
                  <c:v>11 - LE SUIVI DE LA QUALITE ET LA FIDELISATION DU CLIENT</c:v>
                </c:pt>
                <c:pt idx="3">
                  <c:v>10 - LE PETIT DEJEUNER</c:v>
                </c:pt>
                <c:pt idx="4">
                  <c:v>9 - LE BAR (si existant).</c:v>
                </c:pt>
                <c:pt idx="5">
                  <c:v>8 - LES CHAMBRES SUPPLEMENTAIRES </c:v>
                </c:pt>
                <c:pt idx="6">
                  <c:v>7 - LA SALLE DE BAINS</c:v>
                </c:pt>
                <c:pt idx="7">
                  <c:v>6 - LA CHAMBRE </c:v>
                </c:pt>
                <c:pt idx="8">
                  <c:v>5 - LES ESPACES COMMUNS</c:v>
                </c:pt>
                <c:pt idx="9">
                  <c:v>4 - L'ACCUEIL DU CLIENT - LA PRISE EN CHARGE DURANT LE SEJOUR - LE DEPART </c:v>
                </c:pt>
                <c:pt idx="10">
                  <c:v>3 - L'ACHEMINEMENT SUR LE LIEU - LES EXTERIEURS - LA SIGNALISATION - LA TERRASSE</c:v>
                </c:pt>
                <c:pt idx="11">
                  <c:v>2 - LA RESERVATION TELEPHONIQUE - LA DEMANDE D'INFORMATIONS</c:v>
                </c:pt>
                <c:pt idx="12">
                  <c:v>1 - PROMOTION ET COMMUNICATION</c:v>
                </c:pt>
              </c:strCache>
            </c:strRef>
          </c:cat>
          <c:val>
            <c:numRef>
              <c:f>'RESULTAT GLOBAL'!$F$102:$F$114</c:f>
              <c:numCache>
                <c:formatCode>0.00%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hape val="cylinder"/>
        </c:ser>
        <c:dLbls>
          <c:showLegendKey val="0"/>
          <c:showVal val="0"/>
          <c:showCatName val="0"/>
          <c:showSerName val="0"/>
          <c:showPercent val="0"/>
          <c:showBubbleSize val="0"/>
        </c:dLbls>
        <c:gapWidth val="66"/>
        <c:shape val="box"/>
        <c:axId val="101318656"/>
        <c:axId val="101320192"/>
        <c:axId val="0"/>
      </c:bar3DChart>
      <c:catAx>
        <c:axId val="101318656"/>
        <c:scaling>
          <c:orientation val="minMax"/>
        </c:scaling>
        <c:delete val="0"/>
        <c:axPos val="l"/>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1320192"/>
        <c:crossesAt val="0"/>
        <c:auto val="1"/>
        <c:lblAlgn val="ctr"/>
        <c:lblOffset val="100"/>
        <c:tickLblSkip val="1"/>
        <c:tickMarkSkip val="1"/>
        <c:noMultiLvlLbl val="0"/>
      </c:catAx>
      <c:valAx>
        <c:axId val="101320192"/>
        <c:scaling>
          <c:orientation val="minMax"/>
          <c:max val="1"/>
          <c:min val="0"/>
        </c:scaling>
        <c:delete val="0"/>
        <c:axPos val="b"/>
        <c:majorGridlines>
          <c:spPr>
            <a:ln w="3175">
              <a:solidFill>
                <a:srgbClr val="808080"/>
              </a:solidFill>
              <a:prstDash val="solid"/>
            </a:ln>
          </c:spPr>
        </c:majorGridlines>
        <c:numFmt formatCode="0.0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1318656"/>
        <c:crossesAt val="1"/>
        <c:crossBetween val="between"/>
        <c:majorUnit val="0.2"/>
        <c:minorUnit val="0.05"/>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http://www.entreprises.gouv.fr/marques-nationales-tourisme/presentation-la-marque-qualite-tourisme" TargetMode="External"/><Relationship Id="rId1" Type="http://schemas.openxmlformats.org/officeDocument/2006/relationships/chart" Target="../charts/chart1.xml"/><Relationship Id="rId5" Type="http://schemas.openxmlformats.org/officeDocument/2006/relationships/image" Target="../media/image2.jpeg"/><Relationship Id="rId4" Type="http://schemas.openxmlformats.org/officeDocument/2006/relationships/hyperlink" Target="http://www.entreprises.gouv.fr/" TargetMode="External"/></Relationships>
</file>

<file path=xl/drawings/drawing1.xml><?xml version="1.0" encoding="utf-8"?>
<xdr:wsDr xmlns:xdr="http://schemas.openxmlformats.org/drawingml/2006/spreadsheetDrawing" xmlns:a="http://schemas.openxmlformats.org/drawingml/2006/main">
  <xdr:twoCellAnchor>
    <xdr:from>
      <xdr:col>2</xdr:col>
      <xdr:colOff>114300</xdr:colOff>
      <xdr:row>43</xdr:row>
      <xdr:rowOff>123825</xdr:rowOff>
    </xdr:from>
    <xdr:to>
      <xdr:col>9</xdr:col>
      <xdr:colOff>571500</xdr:colOff>
      <xdr:row>73</xdr:row>
      <xdr:rowOff>66675</xdr:rowOff>
    </xdr:to>
    <xdr:graphicFrame macro="">
      <xdr:nvGraphicFramePr>
        <xdr:cNvPr id="10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122465</xdr:colOff>
      <xdr:row>25</xdr:row>
      <xdr:rowOff>221796</xdr:rowOff>
    </xdr:from>
    <xdr:to>
      <xdr:col>9</xdr:col>
      <xdr:colOff>627290</xdr:colOff>
      <xdr:row>34</xdr:row>
      <xdr:rowOff>27214</xdr:rowOff>
    </xdr:to>
    <xdr:pic>
      <xdr:nvPicPr>
        <xdr:cNvPr id="1026" name="Image 3">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cstate="print"/>
        <a:srcRect l="9859" t="9970" r="2817" b="9063"/>
        <a:stretch/>
      </xdr:blipFill>
      <xdr:spPr bwMode="auto">
        <a:xfrm>
          <a:off x="8967108" y="5229225"/>
          <a:ext cx="2695575" cy="2486025"/>
        </a:xfrm>
        <a:prstGeom prst="rect">
          <a:avLst/>
        </a:prstGeom>
        <a:noFill/>
        <a:ln w="9525">
          <a:noFill/>
          <a:round/>
          <a:headEnd/>
          <a:tailEnd/>
        </a:ln>
        <a:effectLst/>
      </xdr:spPr>
    </xdr:pic>
    <xdr:clientData/>
  </xdr:twoCellAnchor>
  <xdr:twoCellAnchor editAs="oneCell">
    <xdr:from>
      <xdr:col>7</xdr:col>
      <xdr:colOff>380999</xdr:colOff>
      <xdr:row>34</xdr:row>
      <xdr:rowOff>204107</xdr:rowOff>
    </xdr:from>
    <xdr:to>
      <xdr:col>9</xdr:col>
      <xdr:colOff>171449</xdr:colOff>
      <xdr:row>40</xdr:row>
      <xdr:rowOff>6967</xdr:rowOff>
    </xdr:to>
    <xdr:pic>
      <xdr:nvPicPr>
        <xdr:cNvPr id="2" name="Image 1">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225642" y="7892143"/>
          <a:ext cx="1981200" cy="12588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gcis.gouv.fr/Users/x-dream/AppData/Local/Temp/RESTAURANT%20-%20VILLE%20JJMMAAAA%20V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T GLOBAL"/>
      <sheetName val="SAISIE HOTEL"/>
      <sheetName val="PLAN D'ACTIONS"/>
      <sheetName val="Feuil1"/>
      <sheetName val="PLAN ACTION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83C89"/>
  </sheetPr>
  <dimension ref="A1:AO114"/>
  <sheetViews>
    <sheetView showGridLines="0" tabSelected="1" view="pageBreakPreview" zoomScale="70" zoomScaleNormal="75" zoomScaleSheetLayoutView="70" workbookViewId="0">
      <selection activeCell="C3" sqref="C3:J3"/>
    </sheetView>
  </sheetViews>
  <sheetFormatPr baseColWidth="10" defaultColWidth="8.28515625" defaultRowHeight="12.75" x14ac:dyDescent="0.2"/>
  <cols>
    <col min="1" max="1" width="2.140625" style="1" customWidth="1"/>
    <col min="2" max="2" width="4.140625" style="1" customWidth="1"/>
    <col min="3" max="3" width="73.85546875" style="1" customWidth="1"/>
    <col min="4" max="4" width="14.42578125" style="1" customWidth="1"/>
    <col min="5" max="7" width="12.7109375" style="1" customWidth="1"/>
    <col min="8" max="8" width="21.42578125" style="1" customWidth="1"/>
    <col min="9" max="9" width="11.42578125" style="1" customWidth="1"/>
    <col min="10" max="10" width="11" style="1" customWidth="1"/>
    <col min="11" max="11" width="6.7109375" style="1" customWidth="1"/>
    <col min="12" max="12" width="9.5703125" style="1" customWidth="1"/>
    <col min="13" max="15" width="0" style="1" hidden="1" customWidth="1"/>
    <col min="16" max="17" width="15.7109375" style="1" hidden="1" customWidth="1"/>
    <col min="18" max="21" width="0" style="1" hidden="1" customWidth="1"/>
    <col min="22" max="22" width="66" style="1" hidden="1" customWidth="1"/>
    <col min="23" max="23" width="15.28515625" style="2" hidden="1" customWidth="1"/>
    <col min="24" max="24" width="16.5703125" style="2" hidden="1" customWidth="1"/>
    <col min="25" max="25" width="14.85546875" style="2" hidden="1" customWidth="1"/>
    <col min="26" max="28" width="4" style="2" hidden="1" customWidth="1"/>
    <col min="29" max="29" width="15.85546875" style="2" hidden="1" customWidth="1"/>
    <col min="30" max="30" width="15.5703125" style="2" hidden="1" customWidth="1"/>
    <col min="31" max="31" width="12.5703125" style="2" hidden="1" customWidth="1"/>
    <col min="32" max="32" width="12.28515625" style="2" hidden="1" customWidth="1"/>
    <col min="33" max="33" width="3.140625" style="2" hidden="1" customWidth="1"/>
    <col min="34" max="34" width="4.140625" style="2" hidden="1" customWidth="1"/>
    <col min="35" max="35" width="0" style="1" hidden="1" customWidth="1"/>
    <col min="36" max="36" width="43.5703125" style="3" hidden="1" customWidth="1"/>
    <col min="37" max="37" width="20.42578125" style="4" customWidth="1"/>
    <col min="38" max="38" width="39.42578125" style="5" customWidth="1"/>
    <col min="39" max="39" width="30.42578125" style="5" customWidth="1"/>
    <col min="40" max="40" width="25.140625" style="5" customWidth="1"/>
    <col min="41" max="41" width="10" style="5" customWidth="1"/>
    <col min="42" max="16384" width="8.28515625" style="1"/>
  </cols>
  <sheetData>
    <row r="1" spans="1:41" x14ac:dyDescent="0.2">
      <c r="B1" s="6"/>
      <c r="C1" s="6"/>
      <c r="D1" s="6"/>
      <c r="E1" s="6"/>
      <c r="F1" s="6"/>
      <c r="G1" s="6"/>
      <c r="H1" s="6"/>
      <c r="I1" s="6"/>
      <c r="J1" s="6"/>
      <c r="K1" s="6"/>
      <c r="L1" s="6"/>
      <c r="M1" s="6"/>
    </row>
    <row r="2" spans="1:41" x14ac:dyDescent="0.2">
      <c r="A2" s="6"/>
      <c r="B2" s="6"/>
      <c r="C2" s="6"/>
      <c r="D2" s="6"/>
      <c r="E2" s="6"/>
      <c r="F2" s="6"/>
      <c r="H2" s="6"/>
      <c r="I2" s="6"/>
      <c r="J2" s="6"/>
      <c r="K2" s="6"/>
      <c r="T2" s="430"/>
      <c r="U2" s="6"/>
      <c r="V2" s="8"/>
      <c r="W2" s="9" t="s">
        <v>0</v>
      </c>
      <c r="X2" s="10"/>
      <c r="Y2" s="11"/>
      <c r="Z2" s="12"/>
      <c r="AA2" s="13"/>
      <c r="AB2" s="12"/>
      <c r="AC2" s="14"/>
      <c r="AD2" s="11"/>
      <c r="AE2" s="15"/>
      <c r="AF2" s="15"/>
      <c r="AG2" s="15"/>
      <c r="AH2" s="15"/>
      <c r="AJ2" s="16"/>
      <c r="AL2" s="17"/>
      <c r="AM2" s="17"/>
      <c r="AN2" s="17"/>
      <c r="AO2" s="17"/>
    </row>
    <row r="3" spans="1:41" ht="37.5" customHeight="1" x14ac:dyDescent="0.2">
      <c r="A3" s="6"/>
      <c r="B3" s="6"/>
      <c r="C3" s="431" t="s">
        <v>809</v>
      </c>
      <c r="D3" s="431"/>
      <c r="E3" s="431"/>
      <c r="F3" s="431"/>
      <c r="G3" s="431"/>
      <c r="H3" s="431"/>
      <c r="I3" s="431"/>
      <c r="J3" s="431"/>
      <c r="K3" s="6"/>
      <c r="T3" s="430"/>
      <c r="U3" s="6"/>
      <c r="V3" s="6"/>
      <c r="W3" s="9" t="s">
        <v>1</v>
      </c>
      <c r="X3" s="10"/>
      <c r="Y3" s="11"/>
      <c r="Z3" s="12"/>
      <c r="AA3" s="13"/>
      <c r="AB3" s="12"/>
      <c r="AC3" s="14"/>
      <c r="AD3" s="11"/>
      <c r="AE3" s="15"/>
      <c r="AF3" s="15"/>
      <c r="AG3" s="15"/>
      <c r="AH3" s="15"/>
      <c r="AJ3" s="16"/>
      <c r="AL3" s="17"/>
      <c r="AM3" s="17"/>
      <c r="AN3" s="17"/>
      <c r="AO3" s="17"/>
    </row>
    <row r="4" spans="1:41" ht="18" customHeight="1" x14ac:dyDescent="0.2">
      <c r="A4" s="6"/>
      <c r="B4" s="6"/>
      <c r="C4" s="6"/>
      <c r="D4" s="6"/>
      <c r="E4" s="6"/>
      <c r="F4" s="6"/>
      <c r="G4" s="6"/>
      <c r="H4" s="6"/>
      <c r="I4" s="6"/>
      <c r="J4" s="6"/>
      <c r="K4" s="6"/>
      <c r="T4" s="430"/>
      <c r="U4" s="6"/>
      <c r="V4" s="6"/>
      <c r="W4" s="18" t="s">
        <v>2</v>
      </c>
      <c r="X4" s="10"/>
      <c r="Y4" s="19"/>
      <c r="Z4" s="13"/>
      <c r="AA4" s="13"/>
      <c r="AB4" s="13"/>
      <c r="AC4" s="14"/>
      <c r="AD4" s="19"/>
      <c r="AE4" s="15"/>
      <c r="AF4" s="15"/>
      <c r="AG4" s="15"/>
      <c r="AH4" s="15"/>
      <c r="AJ4" s="16"/>
      <c r="AL4" s="17"/>
      <c r="AM4" s="17"/>
      <c r="AN4" s="17"/>
      <c r="AO4" s="17"/>
    </row>
    <row r="5" spans="1:41" ht="29.25" customHeight="1" x14ac:dyDescent="0.2">
      <c r="A5" s="6"/>
      <c r="B5" s="20"/>
      <c r="C5" s="432" t="s">
        <v>3</v>
      </c>
      <c r="D5" s="432"/>
      <c r="E5" s="432"/>
      <c r="F5" s="432"/>
      <c r="G5" s="432"/>
      <c r="H5" s="432"/>
      <c r="I5" s="432"/>
      <c r="J5" s="432"/>
      <c r="K5" s="6"/>
      <c r="T5" s="430"/>
      <c r="U5" s="6"/>
      <c r="V5" s="6"/>
      <c r="W5" s="21"/>
      <c r="X5" s="10"/>
      <c r="Y5" s="11"/>
      <c r="Z5" s="13"/>
      <c r="AA5" s="13"/>
      <c r="AB5" s="13"/>
      <c r="AC5" s="14"/>
      <c r="AD5" s="11"/>
      <c r="AE5" s="15"/>
      <c r="AF5" s="15"/>
      <c r="AG5" s="15"/>
      <c r="AH5" s="15"/>
      <c r="AJ5" s="16"/>
      <c r="AL5" s="17"/>
      <c r="AM5" s="17"/>
      <c r="AN5" s="17"/>
      <c r="AO5" s="17"/>
    </row>
    <row r="6" spans="1:41" ht="9" customHeight="1" x14ac:dyDescent="0.2">
      <c r="A6" s="6"/>
      <c r="B6" s="6"/>
      <c r="C6" s="22"/>
      <c r="D6" s="6"/>
      <c r="E6" s="6"/>
      <c r="F6" s="6"/>
      <c r="G6" s="6"/>
      <c r="H6" s="6"/>
      <c r="I6" s="6"/>
      <c r="J6" s="23"/>
      <c r="K6" s="6"/>
      <c r="T6" s="430"/>
      <c r="U6" s="6"/>
      <c r="V6" s="6"/>
      <c r="W6" s="21"/>
      <c r="X6" s="24"/>
      <c r="Y6" s="11"/>
      <c r="Z6" s="13"/>
      <c r="AA6" s="13"/>
      <c r="AB6" s="13"/>
      <c r="AC6" s="14"/>
      <c r="AD6" s="11"/>
      <c r="AE6" s="15"/>
      <c r="AF6" s="15"/>
      <c r="AG6" s="15"/>
      <c r="AH6" s="15"/>
      <c r="AJ6" s="16"/>
      <c r="AL6" s="17"/>
      <c r="AM6" s="17"/>
      <c r="AN6" s="17"/>
      <c r="AO6" s="17"/>
    </row>
    <row r="7" spans="1:41" x14ac:dyDescent="0.2">
      <c r="A7" s="6"/>
      <c r="B7" s="6"/>
      <c r="C7" s="22"/>
      <c r="D7" s="6"/>
      <c r="E7" s="6"/>
      <c r="F7" s="6"/>
      <c r="G7" s="6"/>
      <c r="H7" s="6"/>
      <c r="I7" s="6"/>
      <c r="J7" s="23"/>
      <c r="K7" s="6"/>
      <c r="T7" s="430"/>
      <c r="U7" s="6"/>
      <c r="V7" s="6"/>
      <c r="W7" s="21"/>
      <c r="X7" s="24"/>
      <c r="Y7" s="11"/>
      <c r="Z7" s="13"/>
      <c r="AA7" s="13"/>
      <c r="AB7" s="13"/>
      <c r="AC7" s="14"/>
      <c r="AD7" s="11"/>
      <c r="AE7" s="15"/>
      <c r="AF7" s="15"/>
      <c r="AG7" s="15"/>
      <c r="AH7" s="15"/>
      <c r="AJ7" s="16"/>
      <c r="AL7" s="17"/>
      <c r="AM7" s="17"/>
      <c r="AN7" s="17"/>
      <c r="AO7" s="17"/>
    </row>
    <row r="8" spans="1:41" ht="18.75" customHeight="1" x14ac:dyDescent="0.2">
      <c r="A8" s="6"/>
      <c r="B8" s="6"/>
      <c r="C8" s="25" t="s">
        <v>4</v>
      </c>
      <c r="D8" s="433"/>
      <c r="E8" s="433"/>
      <c r="F8" s="433"/>
      <c r="G8" s="433"/>
      <c r="H8" s="433"/>
      <c r="I8" s="433"/>
      <c r="J8" s="23"/>
      <c r="K8" s="6"/>
      <c r="T8" s="430"/>
      <c r="U8" s="6"/>
      <c r="V8" s="26"/>
      <c r="W8" s="21"/>
      <c r="X8" s="10"/>
      <c r="Y8" s="11"/>
      <c r="Z8" s="13"/>
      <c r="AA8" s="13"/>
      <c r="AB8" s="13"/>
      <c r="AC8" s="14"/>
      <c r="AD8" s="11"/>
      <c r="AE8" s="15"/>
      <c r="AF8" s="15"/>
      <c r="AG8" s="15"/>
      <c r="AH8" s="15"/>
      <c r="AJ8" s="16"/>
      <c r="AL8" s="17"/>
      <c r="AM8" s="17"/>
      <c r="AN8" s="17"/>
      <c r="AO8" s="17"/>
    </row>
    <row r="9" spans="1:41" ht="6" customHeight="1" x14ac:dyDescent="0.2">
      <c r="A9" s="6"/>
      <c r="B9" s="6"/>
      <c r="C9" s="25"/>
      <c r="D9" s="27"/>
      <c r="E9" s="6"/>
      <c r="F9" s="6"/>
      <c r="G9" s="6"/>
      <c r="H9" s="6"/>
      <c r="I9" s="6"/>
      <c r="J9" s="23"/>
      <c r="K9" s="6"/>
      <c r="T9" s="430"/>
      <c r="U9" s="6"/>
      <c r="V9" s="26"/>
      <c r="W9" s="21"/>
      <c r="X9" s="24"/>
      <c r="Y9" s="11"/>
      <c r="Z9" s="13"/>
      <c r="AA9" s="13"/>
      <c r="AB9" s="13"/>
      <c r="AC9" s="14"/>
      <c r="AD9" s="11"/>
      <c r="AE9" s="15"/>
      <c r="AF9" s="15"/>
      <c r="AG9" s="15"/>
      <c r="AH9" s="15"/>
      <c r="AJ9" s="16"/>
      <c r="AL9" s="17"/>
      <c r="AM9" s="17"/>
      <c r="AN9" s="17"/>
      <c r="AO9" s="17"/>
    </row>
    <row r="10" spans="1:41" ht="18.75" customHeight="1" x14ac:dyDescent="0.2">
      <c r="A10" s="6"/>
      <c r="B10" s="6"/>
      <c r="C10" s="25" t="s">
        <v>5</v>
      </c>
      <c r="D10" s="433"/>
      <c r="E10" s="433"/>
      <c r="F10" s="433"/>
      <c r="G10" s="433"/>
      <c r="H10" s="433"/>
      <c r="I10" s="433"/>
      <c r="J10" s="23"/>
      <c r="K10" s="6"/>
      <c r="T10" s="430"/>
      <c r="U10" s="6"/>
      <c r="V10" s="28"/>
      <c r="W10" s="21"/>
      <c r="X10" s="10"/>
      <c r="Y10" s="11"/>
      <c r="Z10" s="13"/>
      <c r="AA10" s="13"/>
      <c r="AB10" s="13"/>
      <c r="AC10" s="14"/>
      <c r="AD10" s="11"/>
      <c r="AE10" s="15"/>
      <c r="AF10" s="15"/>
      <c r="AG10" s="15"/>
      <c r="AH10" s="15"/>
      <c r="AJ10" s="16"/>
      <c r="AL10" s="17"/>
      <c r="AM10" s="17"/>
      <c r="AN10" s="17"/>
      <c r="AO10" s="17"/>
    </row>
    <row r="11" spans="1:41" ht="6" customHeight="1" x14ac:dyDescent="0.2">
      <c r="A11" s="6"/>
      <c r="B11" s="6"/>
      <c r="C11" s="25"/>
      <c r="D11" s="27"/>
      <c r="E11" s="6"/>
      <c r="F11" s="6"/>
      <c r="G11" s="6"/>
      <c r="H11" s="6"/>
      <c r="I11" s="6"/>
      <c r="J11" s="23"/>
      <c r="K11" s="6"/>
      <c r="T11" s="430"/>
      <c r="U11" s="6"/>
      <c r="V11" s="28"/>
      <c r="W11" s="21"/>
      <c r="X11" s="10"/>
      <c r="Y11" s="11"/>
      <c r="Z11" s="13"/>
      <c r="AA11" s="13"/>
      <c r="AB11" s="13"/>
      <c r="AC11" s="14"/>
      <c r="AD11" s="11"/>
      <c r="AE11" s="15"/>
      <c r="AF11" s="15"/>
      <c r="AG11" s="15"/>
      <c r="AH11" s="15"/>
      <c r="AJ11" s="16"/>
      <c r="AL11" s="17"/>
      <c r="AM11" s="17"/>
      <c r="AN11" s="17"/>
      <c r="AO11" s="17"/>
    </row>
    <row r="12" spans="1:41" ht="18.75" customHeight="1" x14ac:dyDescent="0.2">
      <c r="A12" s="6"/>
      <c r="B12" s="6"/>
      <c r="C12" s="25" t="s">
        <v>6</v>
      </c>
      <c r="D12" s="433"/>
      <c r="E12" s="433"/>
      <c r="F12" s="433"/>
      <c r="G12" s="433"/>
      <c r="H12" s="433"/>
      <c r="I12" s="433"/>
      <c r="J12" s="23"/>
      <c r="K12" s="6"/>
      <c r="T12" s="430"/>
      <c r="U12" s="6"/>
      <c r="V12" s="28"/>
      <c r="W12" s="21"/>
      <c r="X12" s="10"/>
      <c r="Y12" s="11"/>
      <c r="Z12" s="13"/>
      <c r="AA12" s="13"/>
      <c r="AB12" s="13"/>
      <c r="AC12" s="14"/>
      <c r="AD12" s="11"/>
      <c r="AE12" s="15"/>
      <c r="AF12" s="15"/>
      <c r="AG12" s="15"/>
      <c r="AH12" s="15"/>
      <c r="AJ12" s="16"/>
      <c r="AL12" s="17"/>
      <c r="AM12" s="17"/>
      <c r="AN12" s="17"/>
      <c r="AO12" s="17"/>
    </row>
    <row r="13" spans="1:41" ht="6" customHeight="1" x14ac:dyDescent="0.2">
      <c r="A13" s="6"/>
      <c r="B13" s="6"/>
      <c r="C13" s="25"/>
      <c r="D13" s="27"/>
      <c r="E13" s="6"/>
      <c r="F13" s="6"/>
      <c r="G13" s="6"/>
      <c r="H13" s="6"/>
      <c r="I13" s="6"/>
      <c r="J13" s="23"/>
      <c r="K13" s="6"/>
      <c r="T13" s="430"/>
      <c r="U13" s="6"/>
      <c r="V13" s="28"/>
      <c r="W13" s="21"/>
      <c r="X13" s="10"/>
      <c r="Y13" s="11"/>
      <c r="Z13" s="13"/>
      <c r="AA13" s="13"/>
      <c r="AB13" s="13"/>
      <c r="AC13" s="14"/>
      <c r="AD13" s="11"/>
      <c r="AE13" s="15"/>
      <c r="AF13" s="15"/>
      <c r="AG13" s="15"/>
      <c r="AH13" s="15"/>
      <c r="AJ13" s="16"/>
      <c r="AL13" s="17"/>
      <c r="AM13" s="17"/>
      <c r="AN13" s="17"/>
      <c r="AO13" s="17"/>
    </row>
    <row r="14" spans="1:41" ht="18.75" customHeight="1" x14ac:dyDescent="0.2">
      <c r="A14" s="6"/>
      <c r="B14" s="6"/>
      <c r="C14" s="25" t="s">
        <v>7</v>
      </c>
      <c r="D14" s="433" t="s">
        <v>8</v>
      </c>
      <c r="E14" s="433"/>
      <c r="F14" s="433"/>
      <c r="G14" s="433"/>
      <c r="H14" s="433"/>
      <c r="I14" s="433"/>
      <c r="J14" s="23"/>
      <c r="K14" s="6"/>
      <c r="M14" s="1" t="s">
        <v>8</v>
      </c>
      <c r="N14" s="1" t="s">
        <v>9</v>
      </c>
      <c r="T14" s="430"/>
      <c r="U14" s="6"/>
      <c r="V14" s="28"/>
      <c r="W14" s="21"/>
      <c r="X14" s="10"/>
      <c r="Y14" s="11"/>
      <c r="Z14" s="13"/>
      <c r="AA14" s="13"/>
      <c r="AB14" s="13"/>
      <c r="AC14" s="14"/>
      <c r="AD14" s="11"/>
      <c r="AE14" s="15"/>
      <c r="AF14" s="15"/>
      <c r="AG14" s="15"/>
      <c r="AH14" s="15"/>
      <c r="AJ14" s="16"/>
      <c r="AL14" s="17"/>
      <c r="AM14" s="17"/>
      <c r="AN14" s="17"/>
      <c r="AO14" s="17"/>
    </row>
    <row r="15" spans="1:41" ht="6" customHeight="1" x14ac:dyDescent="0.2">
      <c r="A15" s="6"/>
      <c r="B15" s="6"/>
      <c r="C15" s="25"/>
      <c r="D15" s="27"/>
      <c r="E15" s="6"/>
      <c r="F15" s="6"/>
      <c r="G15" s="6"/>
      <c r="H15" s="6"/>
      <c r="I15" s="6"/>
      <c r="J15" s="23"/>
      <c r="K15" s="6"/>
      <c r="T15" s="430"/>
      <c r="U15" s="6"/>
      <c r="V15" s="28"/>
      <c r="W15" s="21"/>
      <c r="X15" s="10"/>
      <c r="Y15" s="11"/>
      <c r="Z15" s="13"/>
      <c r="AA15" s="13"/>
      <c r="AB15" s="13"/>
      <c r="AC15" s="14"/>
      <c r="AD15" s="11"/>
      <c r="AE15" s="15"/>
      <c r="AF15" s="15"/>
      <c r="AG15" s="15"/>
      <c r="AH15" s="15"/>
      <c r="AJ15" s="16"/>
      <c r="AL15" s="17"/>
      <c r="AM15" s="17"/>
      <c r="AN15" s="17"/>
      <c r="AO15" s="17"/>
    </row>
    <row r="16" spans="1:41" ht="18.75" customHeight="1" x14ac:dyDescent="0.2">
      <c r="A16" s="6"/>
      <c r="B16" s="6"/>
      <c r="C16" s="25" t="s">
        <v>10</v>
      </c>
      <c r="D16" s="433"/>
      <c r="E16" s="433"/>
      <c r="F16" s="433"/>
      <c r="G16" s="433"/>
      <c r="H16" s="433"/>
      <c r="I16" s="433"/>
      <c r="J16" s="23"/>
      <c r="K16" s="6"/>
      <c r="M16" s="1" t="s">
        <v>8</v>
      </c>
      <c r="N16" s="1" t="s">
        <v>9</v>
      </c>
      <c r="T16" s="430"/>
      <c r="U16" s="6"/>
      <c r="V16" s="28"/>
      <c r="W16" s="21"/>
      <c r="X16" s="10"/>
      <c r="Y16" s="11"/>
      <c r="Z16" s="13"/>
      <c r="AA16" s="13"/>
      <c r="AB16" s="13"/>
      <c r="AC16" s="14"/>
      <c r="AD16" s="11"/>
      <c r="AE16" s="15"/>
      <c r="AF16" s="15"/>
      <c r="AG16" s="15"/>
      <c r="AH16" s="15"/>
      <c r="AJ16" s="16"/>
      <c r="AL16" s="17"/>
      <c r="AM16" s="17"/>
      <c r="AN16" s="17"/>
      <c r="AO16" s="17"/>
    </row>
    <row r="17" spans="1:41" ht="6" customHeight="1" x14ac:dyDescent="0.2">
      <c r="A17" s="6"/>
      <c r="B17" s="6"/>
      <c r="C17" s="29"/>
      <c r="D17" s="27"/>
      <c r="E17" s="6"/>
      <c r="F17" s="6"/>
      <c r="G17" s="6"/>
      <c r="H17" s="6"/>
      <c r="I17" s="6"/>
      <c r="J17" s="23"/>
      <c r="K17" s="6"/>
      <c r="T17" s="430"/>
      <c r="U17" s="6"/>
      <c r="V17" s="28"/>
      <c r="W17" s="21"/>
      <c r="X17" s="10"/>
      <c r="Y17" s="11"/>
      <c r="Z17" s="13"/>
      <c r="AA17" s="13"/>
      <c r="AB17" s="13"/>
      <c r="AC17" s="14"/>
      <c r="AD17" s="11"/>
      <c r="AE17" s="15"/>
      <c r="AF17" s="15"/>
      <c r="AG17" s="15"/>
      <c r="AH17" s="15"/>
      <c r="AJ17" s="16"/>
      <c r="AL17" s="17"/>
      <c r="AM17" s="17"/>
      <c r="AN17" s="17"/>
      <c r="AO17" s="17"/>
    </row>
    <row r="18" spans="1:41" ht="18.75" customHeight="1" x14ac:dyDescent="0.2">
      <c r="A18" s="6"/>
      <c r="B18" s="6"/>
      <c r="C18" s="25" t="s">
        <v>780</v>
      </c>
      <c r="D18" s="434"/>
      <c r="E18" s="434"/>
      <c r="F18" s="30"/>
      <c r="G18" s="435" t="s">
        <v>11</v>
      </c>
      <c r="H18" s="435"/>
      <c r="I18" s="435"/>
      <c r="J18" s="23"/>
      <c r="K18" s="6"/>
      <c r="T18" s="430"/>
      <c r="U18" s="6"/>
      <c r="V18" s="28"/>
      <c r="W18" s="21"/>
      <c r="X18" s="10"/>
      <c r="Y18" s="11"/>
      <c r="Z18" s="13"/>
      <c r="AA18" s="13"/>
      <c r="AB18" s="13"/>
      <c r="AC18" s="14"/>
      <c r="AD18" s="11"/>
      <c r="AE18" s="15"/>
      <c r="AF18" s="15"/>
      <c r="AG18" s="15"/>
      <c r="AH18" s="15"/>
      <c r="AJ18" s="16"/>
      <c r="AL18" s="17"/>
      <c r="AM18" s="17"/>
      <c r="AN18" s="17"/>
      <c r="AO18" s="17"/>
    </row>
    <row r="19" spans="1:41" ht="6" customHeight="1" x14ac:dyDescent="0.2">
      <c r="A19" s="6"/>
      <c r="B19" s="6"/>
      <c r="C19" s="29"/>
      <c r="D19" s="27"/>
      <c r="E19" s="6"/>
      <c r="F19" s="6"/>
      <c r="G19" s="6"/>
      <c r="H19" s="6"/>
      <c r="I19" s="6"/>
      <c r="J19" s="23"/>
      <c r="K19" s="6"/>
      <c r="T19" s="430"/>
      <c r="U19" s="6"/>
      <c r="V19" s="28"/>
      <c r="W19" s="21"/>
      <c r="X19" s="10"/>
      <c r="Y19" s="11"/>
      <c r="Z19" s="13"/>
      <c r="AA19" s="13"/>
      <c r="AB19" s="13"/>
      <c r="AC19" s="14"/>
      <c r="AD19" s="11"/>
      <c r="AE19" s="15"/>
      <c r="AF19" s="15"/>
      <c r="AG19" s="15"/>
      <c r="AH19" s="15"/>
      <c r="AJ19" s="16"/>
      <c r="AL19" s="17"/>
      <c r="AM19" s="17"/>
      <c r="AN19" s="17"/>
      <c r="AO19" s="17"/>
    </row>
    <row r="20" spans="1:41" ht="18.75" customHeight="1" x14ac:dyDescent="0.2">
      <c r="A20" s="6"/>
      <c r="B20" s="6"/>
      <c r="C20" s="25" t="s">
        <v>12</v>
      </c>
      <c r="D20" s="433"/>
      <c r="E20" s="433"/>
      <c r="F20" s="433"/>
      <c r="G20" s="433"/>
      <c r="H20" s="433"/>
      <c r="I20" s="433"/>
      <c r="J20" s="23"/>
      <c r="K20" s="6"/>
      <c r="T20" s="430"/>
      <c r="U20" s="6"/>
      <c r="V20" s="28"/>
      <c r="W20" s="21"/>
      <c r="X20" s="10"/>
      <c r="Y20" s="11"/>
      <c r="Z20" s="13"/>
      <c r="AA20" s="13"/>
      <c r="AB20" s="13"/>
      <c r="AC20" s="14"/>
      <c r="AD20" s="11"/>
      <c r="AE20" s="15"/>
      <c r="AF20" s="15"/>
      <c r="AG20" s="15"/>
      <c r="AH20" s="15"/>
      <c r="AJ20" s="16"/>
      <c r="AL20" s="17"/>
      <c r="AM20" s="17"/>
      <c r="AN20" s="17"/>
      <c r="AO20" s="17"/>
    </row>
    <row r="21" spans="1:41" ht="6" customHeight="1" x14ac:dyDescent="0.2">
      <c r="A21" s="6"/>
      <c r="B21" s="6"/>
      <c r="C21" s="29"/>
      <c r="D21" s="27"/>
      <c r="E21" s="6"/>
      <c r="F21" s="6"/>
      <c r="G21" s="6"/>
      <c r="H21" s="6"/>
      <c r="I21" s="6"/>
      <c r="J21" s="23"/>
      <c r="K21" s="6"/>
      <c r="T21" s="430"/>
      <c r="U21" s="6"/>
      <c r="V21" s="28"/>
      <c r="W21" s="21"/>
      <c r="X21" s="10"/>
      <c r="Y21" s="11"/>
      <c r="Z21" s="13"/>
      <c r="AA21" s="13"/>
      <c r="AB21" s="13"/>
      <c r="AC21" s="14"/>
      <c r="AD21" s="11"/>
      <c r="AE21" s="15"/>
      <c r="AF21" s="15"/>
      <c r="AG21" s="15"/>
      <c r="AH21" s="15"/>
      <c r="AJ21" s="16"/>
      <c r="AL21" s="17"/>
      <c r="AM21" s="17"/>
      <c r="AN21" s="17"/>
      <c r="AO21" s="17"/>
    </row>
    <row r="22" spans="1:41" ht="18.75" customHeight="1" x14ac:dyDescent="0.2">
      <c r="A22" s="6"/>
      <c r="B22" s="6"/>
      <c r="C22" s="25" t="s">
        <v>13</v>
      </c>
      <c r="D22" s="362" t="s">
        <v>0</v>
      </c>
      <c r="E22" s="31"/>
      <c r="F22" s="26"/>
      <c r="G22" s="26"/>
      <c r="H22" s="258" t="s">
        <v>778</v>
      </c>
      <c r="I22" s="363" t="s">
        <v>0</v>
      </c>
      <c r="J22" s="23"/>
      <c r="K22" s="6"/>
      <c r="R22" s="1" t="s">
        <v>0</v>
      </c>
      <c r="S22" s="1" t="s">
        <v>1</v>
      </c>
      <c r="T22" s="430"/>
      <c r="U22" s="6"/>
      <c r="V22" s="28"/>
      <c r="W22" s="21"/>
      <c r="X22" s="10"/>
      <c r="Y22" s="11"/>
      <c r="Z22" s="13"/>
      <c r="AA22" s="13"/>
      <c r="AB22" s="13"/>
      <c r="AC22" s="14"/>
      <c r="AD22" s="11"/>
      <c r="AE22" s="15"/>
      <c r="AF22" s="15"/>
      <c r="AG22" s="15"/>
      <c r="AH22" s="15"/>
      <c r="AJ22" s="16"/>
      <c r="AL22" s="17"/>
      <c r="AM22" s="17"/>
      <c r="AN22" s="17"/>
      <c r="AO22" s="17"/>
    </row>
    <row r="23" spans="1:41" x14ac:dyDescent="0.2">
      <c r="A23" s="6"/>
      <c r="B23" s="6"/>
      <c r="C23" s="32"/>
      <c r="D23" s="33"/>
      <c r="E23" s="33"/>
      <c r="F23" s="33"/>
      <c r="G23" s="33"/>
      <c r="H23" s="33"/>
      <c r="I23" s="33"/>
      <c r="J23" s="34"/>
      <c r="K23" s="6"/>
      <c r="T23" s="430"/>
      <c r="U23" s="6"/>
      <c r="V23" s="26"/>
      <c r="W23" s="21"/>
      <c r="X23" s="10"/>
      <c r="Y23" s="11"/>
      <c r="Z23" s="13"/>
      <c r="AA23" s="13"/>
      <c r="AB23" s="13"/>
      <c r="AC23" s="19"/>
      <c r="AD23" s="19"/>
      <c r="AE23" s="15"/>
      <c r="AF23" s="15"/>
      <c r="AG23" s="15"/>
      <c r="AH23" s="15"/>
      <c r="AJ23" s="16"/>
      <c r="AL23" s="17"/>
      <c r="AM23" s="17"/>
      <c r="AN23" s="17"/>
      <c r="AO23" s="17"/>
    </row>
    <row r="24" spans="1:41" ht="18" customHeight="1" x14ac:dyDescent="0.2">
      <c r="A24" s="6"/>
      <c r="B24" s="6"/>
      <c r="C24" s="6"/>
      <c r="D24" s="6"/>
      <c r="E24" s="6"/>
      <c r="F24" s="6"/>
      <c r="G24" s="6"/>
      <c r="H24" s="6"/>
      <c r="I24" s="6"/>
      <c r="J24" s="6"/>
      <c r="K24" s="6"/>
      <c r="T24" s="430"/>
      <c r="U24" s="6"/>
      <c r="V24" s="26"/>
      <c r="W24" s="21"/>
      <c r="X24" s="10"/>
      <c r="Y24" s="11"/>
      <c r="Z24" s="13"/>
      <c r="AA24" s="13"/>
      <c r="AB24" s="13"/>
      <c r="AC24" s="19"/>
      <c r="AD24" s="19"/>
      <c r="AE24" s="15"/>
      <c r="AF24" s="15"/>
      <c r="AG24" s="15"/>
      <c r="AH24" s="15"/>
      <c r="AJ24" s="16"/>
      <c r="AL24" s="17"/>
      <c r="AM24" s="17"/>
      <c r="AN24" s="17"/>
      <c r="AO24" s="17"/>
    </row>
    <row r="25" spans="1:41" s="36" customFormat="1" ht="32.25" customHeight="1" x14ac:dyDescent="0.2">
      <c r="A25" s="35"/>
      <c r="B25" s="35"/>
      <c r="C25" s="431" t="s">
        <v>14</v>
      </c>
      <c r="D25" s="431"/>
      <c r="E25" s="431"/>
      <c r="F25" s="431"/>
      <c r="G25" s="431"/>
      <c r="H25" s="431"/>
      <c r="I25" s="431"/>
      <c r="J25" s="431"/>
      <c r="K25" s="35"/>
      <c r="T25" s="7"/>
      <c r="U25" s="35"/>
      <c r="V25" s="37"/>
      <c r="W25" s="38"/>
      <c r="X25" s="39"/>
      <c r="Y25" s="40"/>
      <c r="Z25" s="41"/>
      <c r="AA25" s="41"/>
      <c r="AB25" s="41"/>
      <c r="AC25" s="42"/>
      <c r="AD25" s="42"/>
      <c r="AE25" s="43"/>
      <c r="AF25" s="43"/>
      <c r="AG25" s="43"/>
      <c r="AH25" s="43"/>
      <c r="AJ25" s="44"/>
      <c r="AK25" s="45"/>
      <c r="AL25" s="46"/>
      <c r="AM25" s="46"/>
      <c r="AN25" s="46"/>
      <c r="AO25" s="46"/>
    </row>
    <row r="26" spans="1:41" ht="18" customHeight="1" x14ac:dyDescent="0.2">
      <c r="A26" s="6"/>
      <c r="B26" s="20"/>
      <c r="C26" s="25"/>
      <c r="D26" s="6"/>
      <c r="E26" s="6"/>
      <c r="F26" s="6"/>
      <c r="G26" s="6"/>
      <c r="H26" s="6"/>
      <c r="I26" s="6"/>
      <c r="J26" s="23"/>
      <c r="K26" s="6"/>
      <c r="T26" s="7"/>
      <c r="U26" s="6"/>
      <c r="V26" s="6"/>
      <c r="W26" s="28"/>
      <c r="X26" s="15"/>
      <c r="Y26" s="15"/>
      <c r="Z26" s="47"/>
      <c r="AA26" s="47"/>
      <c r="AB26" s="47"/>
      <c r="AC26" s="15"/>
      <c r="AD26" s="15"/>
      <c r="AE26" s="48"/>
      <c r="AF26" s="15"/>
      <c r="AG26" s="15"/>
      <c r="AH26" s="15"/>
      <c r="AJ26" s="16"/>
      <c r="AL26" s="17"/>
      <c r="AM26" s="17"/>
      <c r="AN26" s="17"/>
      <c r="AO26" s="17"/>
    </row>
    <row r="27" spans="1:41" s="51" customFormat="1" ht="43.5" customHeight="1" x14ac:dyDescent="0.3">
      <c r="A27" s="6"/>
      <c r="B27" s="20"/>
      <c r="C27" s="364" t="s">
        <v>15</v>
      </c>
      <c r="D27" s="365"/>
      <c r="E27" s="366" t="s">
        <v>16</v>
      </c>
      <c r="F27" s="366" t="s">
        <v>17</v>
      </c>
      <c r="G27" s="366" t="s">
        <v>18</v>
      </c>
      <c r="H27" s="49"/>
      <c r="I27" s="49"/>
      <c r="J27" s="50"/>
      <c r="K27" s="49"/>
      <c r="M27" s="52"/>
      <c r="N27" s="53"/>
      <c r="O27" s="54"/>
      <c r="W27" s="55"/>
      <c r="X27" s="55"/>
      <c r="Y27" s="55"/>
      <c r="Z27" s="55"/>
      <c r="AA27" s="55"/>
      <c r="AB27" s="55"/>
      <c r="AC27" s="55"/>
      <c r="AD27" s="55"/>
      <c r="AE27" s="55"/>
      <c r="AF27" s="55"/>
      <c r="AG27" s="55"/>
      <c r="AH27" s="55"/>
      <c r="AJ27" s="56"/>
      <c r="AK27" s="57"/>
      <c r="AL27" s="58"/>
      <c r="AM27" s="58"/>
      <c r="AN27" s="58"/>
      <c r="AO27" s="58"/>
    </row>
    <row r="28" spans="1:41" s="67" customFormat="1" ht="18" customHeight="1" x14ac:dyDescent="0.2">
      <c r="A28" s="59"/>
      <c r="B28" s="60"/>
      <c r="C28" s="61" t="s">
        <v>19</v>
      </c>
      <c r="D28" s="62"/>
      <c r="E28" s="63">
        <v>0.85</v>
      </c>
      <c r="F28" s="64">
        <f>'SAISIE HOTEL'!AD437</f>
        <v>1</v>
      </c>
      <c r="G28" s="65" t="str">
        <f>IF(F28&gt;=E28,"OUI","NON")</f>
        <v>OUI</v>
      </c>
      <c r="H28" s="59"/>
      <c r="I28" s="59"/>
      <c r="J28" s="66"/>
      <c r="M28" s="59"/>
      <c r="N28" s="68"/>
      <c r="V28" s="69"/>
      <c r="W28" s="69"/>
      <c r="X28" s="69"/>
      <c r="Y28" s="69"/>
      <c r="Z28" s="69"/>
      <c r="AA28" s="69"/>
      <c r="AB28" s="69"/>
      <c r="AC28" s="69"/>
      <c r="AD28" s="69"/>
      <c r="AE28" s="69"/>
      <c r="AF28" s="69"/>
      <c r="AG28" s="69"/>
      <c r="AI28" s="70"/>
      <c r="AJ28" s="71"/>
      <c r="AK28" s="72"/>
      <c r="AL28" s="72"/>
      <c r="AM28" s="72"/>
      <c r="AN28" s="72"/>
    </row>
    <row r="29" spans="1:41" s="67" customFormat="1" ht="18" customHeight="1" x14ac:dyDescent="0.2">
      <c r="A29" s="59"/>
      <c r="B29" s="60"/>
      <c r="C29" s="73"/>
      <c r="D29" s="74"/>
      <c r="E29" s="75"/>
      <c r="F29" s="75"/>
      <c r="G29" s="76"/>
      <c r="H29" s="59"/>
      <c r="I29" s="59"/>
      <c r="J29" s="66"/>
      <c r="M29" s="59"/>
      <c r="N29" s="68"/>
      <c r="V29" s="69"/>
      <c r="W29" s="69"/>
      <c r="X29" s="69"/>
      <c r="Y29" s="69"/>
      <c r="Z29" s="69"/>
      <c r="AA29" s="69"/>
      <c r="AB29" s="69"/>
      <c r="AC29" s="69"/>
      <c r="AD29" s="69"/>
      <c r="AE29" s="69"/>
      <c r="AF29" s="69"/>
      <c r="AG29" s="69"/>
      <c r="AI29" s="70"/>
      <c r="AJ29" s="71"/>
      <c r="AK29" s="72"/>
      <c r="AL29" s="72"/>
      <c r="AM29" s="72"/>
      <c r="AN29" s="72"/>
    </row>
    <row r="30" spans="1:41" s="67" customFormat="1" ht="39.75" customHeight="1" x14ac:dyDescent="0.2">
      <c r="A30" s="59"/>
      <c r="B30" s="60"/>
      <c r="C30" s="436" t="s">
        <v>20</v>
      </c>
      <c r="D30" s="436"/>
      <c r="E30" s="366" t="s">
        <v>21</v>
      </c>
      <c r="F30" s="367" t="s">
        <v>17</v>
      </c>
      <c r="G30" s="366" t="s">
        <v>18</v>
      </c>
      <c r="H30" s="59"/>
      <c r="I30" s="59"/>
      <c r="J30" s="66"/>
      <c r="M30" s="59"/>
      <c r="N30" s="68"/>
      <c r="V30" s="69"/>
      <c r="W30" s="69"/>
      <c r="X30" s="69"/>
      <c r="Y30" s="69"/>
      <c r="Z30" s="69"/>
      <c r="AA30" s="69"/>
      <c r="AB30" s="69"/>
      <c r="AC30" s="69"/>
      <c r="AD30" s="69"/>
      <c r="AE30" s="69"/>
      <c r="AF30" s="69"/>
      <c r="AG30" s="69"/>
      <c r="AI30" s="77"/>
      <c r="AJ30" s="71"/>
      <c r="AK30" s="72"/>
      <c r="AL30" s="72"/>
      <c r="AM30" s="72"/>
      <c r="AN30" s="72"/>
    </row>
    <row r="31" spans="1:41" s="67" customFormat="1" ht="18" customHeight="1" x14ac:dyDescent="0.2">
      <c r="A31" s="59"/>
      <c r="B31" s="60"/>
      <c r="C31" s="61" t="str">
        <f>'SAISIE HOTEL'!AI431</f>
        <v>INFORMATION ET COMMUNICATION</v>
      </c>
      <c r="D31" s="78"/>
      <c r="E31" s="63">
        <v>0.8</v>
      </c>
      <c r="F31" s="79">
        <f>'SAISIE HOTEL'!AL433</f>
        <v>1</v>
      </c>
      <c r="G31" s="65" t="str">
        <f>IF(F31&gt;=E31,"OUI","NON")</f>
        <v>OUI</v>
      </c>
      <c r="H31" s="59"/>
      <c r="I31" s="59"/>
      <c r="J31" s="66"/>
      <c r="M31" s="59"/>
      <c r="N31" s="68"/>
      <c r="V31" s="69"/>
      <c r="W31" s="69"/>
      <c r="X31" s="69"/>
      <c r="Y31" s="69"/>
      <c r="Z31" s="69"/>
      <c r="AA31" s="69"/>
      <c r="AB31" s="69"/>
      <c r="AC31" s="69"/>
      <c r="AD31" s="69"/>
      <c r="AE31" s="69"/>
      <c r="AF31" s="69"/>
      <c r="AG31" s="69"/>
      <c r="AI31" s="77"/>
      <c r="AJ31" s="71"/>
      <c r="AK31" s="72"/>
      <c r="AL31" s="72"/>
      <c r="AM31" s="72"/>
      <c r="AN31" s="72"/>
    </row>
    <row r="32" spans="1:41" s="67" customFormat="1" ht="18" customHeight="1" x14ac:dyDescent="0.2">
      <c r="A32" s="59"/>
      <c r="B32" s="60"/>
      <c r="C32" s="61" t="str">
        <f>'SAISIE HOTEL'!AQ431</f>
        <v>SAVOIR-FAIRE ET SAVOIR-ETRE</v>
      </c>
      <c r="D32" s="78"/>
      <c r="E32" s="80">
        <v>0.8</v>
      </c>
      <c r="F32" s="81">
        <f>'SAISIE HOTEL'!AT433</f>
        <v>1</v>
      </c>
      <c r="G32" s="65" t="str">
        <f>IF(F32&gt;=E32,"OUI","NON")</f>
        <v>OUI</v>
      </c>
      <c r="H32" s="59"/>
      <c r="I32" s="59"/>
      <c r="J32" s="66"/>
      <c r="M32" s="59"/>
      <c r="N32" s="68"/>
      <c r="V32" s="69"/>
      <c r="W32" s="69"/>
      <c r="X32" s="69"/>
      <c r="Y32" s="69"/>
      <c r="Z32" s="69"/>
      <c r="AA32" s="69"/>
      <c r="AB32" s="69"/>
      <c r="AC32" s="69"/>
      <c r="AD32" s="69"/>
      <c r="AE32" s="69"/>
      <c r="AF32" s="69"/>
      <c r="AG32" s="69"/>
      <c r="AI32" s="77"/>
      <c r="AJ32" s="71"/>
      <c r="AK32" s="72"/>
      <c r="AL32" s="72"/>
      <c r="AM32" s="72"/>
      <c r="AN32" s="72"/>
    </row>
    <row r="33" spans="1:41" s="67" customFormat="1" ht="18" customHeight="1" x14ac:dyDescent="0.2">
      <c r="A33" s="59"/>
      <c r="B33" s="60"/>
      <c r="C33" s="61" t="s">
        <v>22</v>
      </c>
      <c r="D33" s="82"/>
      <c r="E33" s="80">
        <v>0.95</v>
      </c>
      <c r="F33" s="81">
        <f>'SAISIE HOTEL'!BB433</f>
        <v>1</v>
      </c>
      <c r="G33" s="65" t="str">
        <f>IF(F33&gt;=E33,"OUI","NON")</f>
        <v>OUI</v>
      </c>
      <c r="H33" s="59"/>
      <c r="I33" s="59"/>
      <c r="J33" s="66"/>
      <c r="M33" s="59"/>
      <c r="N33" s="68"/>
      <c r="V33" s="69"/>
      <c r="W33" s="69"/>
      <c r="X33" s="69"/>
      <c r="Y33" s="69"/>
      <c r="Z33" s="69"/>
      <c r="AA33" s="69"/>
      <c r="AB33" s="69"/>
      <c r="AC33" s="69"/>
      <c r="AD33" s="69"/>
      <c r="AE33" s="69"/>
      <c r="AF33" s="69"/>
      <c r="AG33" s="69"/>
      <c r="AI33" s="77"/>
      <c r="AJ33" s="71"/>
      <c r="AK33" s="72"/>
      <c r="AL33" s="72"/>
      <c r="AM33" s="72"/>
      <c r="AN33" s="72"/>
    </row>
    <row r="34" spans="1:41" s="67" customFormat="1" ht="18" customHeight="1" x14ac:dyDescent="0.2">
      <c r="A34" s="59"/>
      <c r="B34" s="60"/>
      <c r="C34" s="83" t="s">
        <v>23</v>
      </c>
      <c r="D34" s="84"/>
      <c r="E34" s="85"/>
      <c r="F34" s="86">
        <f>'SAISIE HOTEL'!BZ433</f>
        <v>1</v>
      </c>
      <c r="G34" s="87"/>
      <c r="H34" s="59"/>
      <c r="I34" s="59"/>
      <c r="J34" s="66"/>
      <c r="M34" s="59"/>
      <c r="N34" s="68"/>
      <c r="V34" s="69"/>
      <c r="W34" s="69"/>
      <c r="X34" s="69"/>
      <c r="Y34" s="69"/>
      <c r="Z34" s="69"/>
      <c r="AA34" s="69"/>
      <c r="AB34" s="69"/>
      <c r="AC34" s="69"/>
      <c r="AD34" s="69"/>
      <c r="AE34" s="69"/>
      <c r="AF34" s="69"/>
      <c r="AG34" s="69"/>
      <c r="AI34" s="77"/>
      <c r="AJ34" s="71"/>
      <c r="AK34" s="72"/>
      <c r="AL34" s="72"/>
      <c r="AM34" s="72"/>
      <c r="AN34" s="72"/>
    </row>
    <row r="35" spans="1:41" s="67" customFormat="1" ht="18" customHeight="1" x14ac:dyDescent="0.2">
      <c r="A35" s="59"/>
      <c r="B35" s="60"/>
      <c r="C35" s="83" t="s">
        <v>24</v>
      </c>
      <c r="D35" s="84"/>
      <c r="E35" s="85"/>
      <c r="F35" s="86">
        <f>'SAISIE HOTEL'!CH433</f>
        <v>1</v>
      </c>
      <c r="G35" s="88"/>
      <c r="H35" s="59"/>
      <c r="I35" s="59"/>
      <c r="J35" s="66"/>
      <c r="M35" s="59"/>
      <c r="N35" s="68"/>
      <c r="V35" s="69"/>
      <c r="W35" s="69"/>
      <c r="X35" s="69"/>
      <c r="Y35" s="69"/>
      <c r="Z35" s="69"/>
      <c r="AA35" s="69"/>
      <c r="AB35" s="69"/>
      <c r="AC35" s="69"/>
      <c r="AD35" s="69"/>
      <c r="AE35" s="69"/>
      <c r="AF35" s="69"/>
      <c r="AG35" s="69"/>
      <c r="AI35" s="77"/>
      <c r="AJ35" s="71"/>
      <c r="AK35" s="72"/>
      <c r="AL35" s="72"/>
      <c r="AM35" s="72"/>
      <c r="AN35" s="72"/>
    </row>
    <row r="36" spans="1:41" s="67" customFormat="1" ht="18" customHeight="1" x14ac:dyDescent="0.2">
      <c r="A36" s="59"/>
      <c r="B36" s="60"/>
      <c r="C36" s="83" t="s">
        <v>25</v>
      </c>
      <c r="D36" s="84"/>
      <c r="E36" s="85"/>
      <c r="F36" s="86">
        <f>'SAISIE HOTEL'!CP433</f>
        <v>1</v>
      </c>
      <c r="G36" s="89"/>
      <c r="H36" s="59"/>
      <c r="I36" s="59"/>
      <c r="J36" s="66"/>
      <c r="M36" s="59"/>
      <c r="N36" s="68"/>
      <c r="V36" s="69"/>
      <c r="W36" s="69"/>
      <c r="X36" s="69"/>
      <c r="Y36" s="69"/>
      <c r="Z36" s="69"/>
      <c r="AA36" s="69"/>
      <c r="AB36" s="69"/>
      <c r="AC36" s="69"/>
      <c r="AD36" s="69"/>
      <c r="AE36" s="69"/>
      <c r="AF36" s="69"/>
      <c r="AG36" s="69"/>
      <c r="AI36" s="77"/>
      <c r="AJ36" s="71"/>
      <c r="AK36" s="72"/>
      <c r="AL36" s="72"/>
      <c r="AM36" s="72"/>
      <c r="AN36" s="72"/>
    </row>
    <row r="37" spans="1:41" s="67" customFormat="1" ht="18" customHeight="1" x14ac:dyDescent="0.2">
      <c r="A37" s="59"/>
      <c r="B37" s="60"/>
      <c r="C37" s="61" t="str">
        <f>'SAISIE HOTEL'!BG431</f>
        <v>DEVELOPPEMENT DURABLE</v>
      </c>
      <c r="D37" s="90"/>
      <c r="E37" s="80">
        <v>0.8</v>
      </c>
      <c r="F37" s="79">
        <f>'SAISIE HOTEL'!BJ433</f>
        <v>1</v>
      </c>
      <c r="G37" s="65" t="str">
        <f>IF(F37&gt;=E37,"OUI","NON")</f>
        <v>OUI</v>
      </c>
      <c r="H37" s="59"/>
      <c r="I37" s="59"/>
      <c r="J37" s="66"/>
      <c r="M37" s="59"/>
      <c r="N37" s="68"/>
      <c r="V37" s="69"/>
      <c r="W37" s="69"/>
      <c r="X37" s="69"/>
      <c r="Y37" s="69"/>
      <c r="Z37" s="69"/>
      <c r="AA37" s="69"/>
      <c r="AB37" s="69"/>
      <c r="AC37" s="69"/>
      <c r="AD37" s="69"/>
      <c r="AE37" s="69"/>
      <c r="AF37" s="69"/>
      <c r="AG37" s="69"/>
      <c r="AI37" s="77"/>
      <c r="AJ37" s="71"/>
      <c r="AK37" s="72"/>
      <c r="AL37" s="72"/>
      <c r="AM37" s="72"/>
      <c r="AN37" s="72"/>
    </row>
    <row r="38" spans="1:41" s="67" customFormat="1" ht="18" customHeight="1" x14ac:dyDescent="0.2">
      <c r="A38" s="59"/>
      <c r="B38" s="60"/>
      <c r="C38" s="61" t="str">
        <f>'SAISIE HOTEL'!BO431</f>
        <v>QUALITE DE LA PRESTATION</v>
      </c>
      <c r="D38" s="90"/>
      <c r="E38" s="80">
        <v>0.8</v>
      </c>
      <c r="F38" s="79">
        <f>'SAISIE HOTEL'!BR433</f>
        <v>1</v>
      </c>
      <c r="G38" s="65" t="str">
        <f>IF(F38&gt;=E38,"OUI","NON")</f>
        <v>OUI</v>
      </c>
      <c r="H38" s="59"/>
      <c r="I38" s="59"/>
      <c r="J38" s="66"/>
      <c r="M38" s="59"/>
      <c r="N38" s="68"/>
      <c r="V38" s="69"/>
      <c r="W38" s="69"/>
      <c r="X38" s="69"/>
      <c r="Y38" s="69"/>
      <c r="Z38" s="69"/>
      <c r="AA38" s="69"/>
      <c r="AB38" s="69"/>
      <c r="AC38" s="69"/>
      <c r="AD38" s="69"/>
      <c r="AE38" s="69"/>
      <c r="AF38" s="69"/>
      <c r="AG38" s="69"/>
      <c r="AI38" s="77"/>
      <c r="AJ38" s="71"/>
      <c r="AK38" s="72"/>
      <c r="AL38" s="72"/>
      <c r="AM38" s="72"/>
      <c r="AN38" s="72"/>
    </row>
    <row r="39" spans="1:41" s="67" customFormat="1" ht="18" customHeight="1" x14ac:dyDescent="0.2">
      <c r="A39" s="59"/>
      <c r="B39" s="60"/>
      <c r="C39" s="73"/>
      <c r="D39" s="74"/>
      <c r="E39" s="75"/>
      <c r="F39" s="91"/>
      <c r="G39" s="59"/>
      <c r="H39" s="59"/>
      <c r="I39" s="59"/>
      <c r="J39" s="66"/>
      <c r="K39" s="59"/>
      <c r="M39" s="92"/>
      <c r="N39" s="68"/>
      <c r="W39" s="69"/>
      <c r="X39" s="69"/>
      <c r="Y39" s="69"/>
      <c r="Z39" s="69"/>
      <c r="AA39" s="69"/>
      <c r="AB39" s="69"/>
      <c r="AC39" s="69"/>
      <c r="AD39" s="69"/>
      <c r="AE39" s="69"/>
      <c r="AF39" s="69"/>
      <c r="AG39" s="69"/>
      <c r="AH39" s="69"/>
      <c r="AJ39" s="70"/>
      <c r="AK39" s="71"/>
      <c r="AL39" s="72"/>
      <c r="AM39" s="72"/>
      <c r="AN39" s="72"/>
      <c r="AO39" s="72"/>
    </row>
    <row r="40" spans="1:41" s="67" customFormat="1" ht="24" customHeight="1" x14ac:dyDescent="0.2">
      <c r="A40" s="59"/>
      <c r="B40" s="60"/>
      <c r="C40" s="429" t="s">
        <v>26</v>
      </c>
      <c r="D40" s="429"/>
      <c r="E40" s="429"/>
      <c r="F40" s="429"/>
      <c r="G40" s="93" t="str">
        <f>IF(OR('SAISIE HOTEL'!O379="NON",'SAISIE HOTEL'!O382="NON",'SAISIE HOTEL'!O386="NON",'SAISIE HOTEL'!O389="NON",'SAISIE HOTEL'!O393="NON"),"NON","OUI")</f>
        <v>OUI</v>
      </c>
      <c r="H40" s="59"/>
      <c r="I40" s="59"/>
      <c r="J40" s="66"/>
      <c r="M40" s="59"/>
      <c r="N40" s="68"/>
      <c r="V40" s="69"/>
      <c r="W40" s="69"/>
      <c r="X40" s="69"/>
      <c r="Y40" s="69"/>
      <c r="Z40" s="69"/>
      <c r="AA40" s="69"/>
      <c r="AB40" s="69"/>
      <c r="AC40" s="69"/>
      <c r="AD40" s="69"/>
      <c r="AE40" s="69"/>
      <c r="AF40" s="69"/>
      <c r="AG40" s="69"/>
      <c r="AI40" s="77"/>
      <c r="AJ40" s="71"/>
      <c r="AK40" s="72"/>
      <c r="AL40" s="72"/>
      <c r="AM40" s="72"/>
      <c r="AN40" s="72"/>
    </row>
    <row r="41" spans="1:41" s="100" customFormat="1" ht="13.5" customHeight="1" x14ac:dyDescent="0.2">
      <c r="A41" s="74"/>
      <c r="B41" s="94"/>
      <c r="C41" s="95"/>
      <c r="D41" s="96"/>
      <c r="E41" s="96"/>
      <c r="F41" s="96"/>
      <c r="G41" s="97"/>
      <c r="H41" s="98"/>
      <c r="I41" s="98"/>
      <c r="J41" s="99"/>
      <c r="M41" s="74"/>
      <c r="N41" s="101"/>
      <c r="V41" s="102"/>
      <c r="W41" s="102"/>
      <c r="X41" s="102"/>
      <c r="Y41" s="102"/>
      <c r="Z41" s="102"/>
      <c r="AA41" s="102"/>
      <c r="AB41" s="102"/>
      <c r="AC41" s="102"/>
      <c r="AD41" s="102"/>
      <c r="AE41" s="102"/>
      <c r="AF41" s="102"/>
      <c r="AG41" s="102"/>
      <c r="AI41" s="77"/>
      <c r="AJ41" s="71"/>
      <c r="AK41" s="72"/>
      <c r="AL41" s="72"/>
      <c r="AM41" s="72"/>
      <c r="AN41" s="72"/>
    </row>
    <row r="42" spans="1:41" s="67" customFormat="1" ht="18" customHeight="1" x14ac:dyDescent="0.2">
      <c r="A42" s="59"/>
      <c r="B42" s="60"/>
      <c r="C42" s="74"/>
      <c r="D42" s="74"/>
      <c r="E42" s="75"/>
      <c r="F42" s="91"/>
      <c r="K42" s="59"/>
      <c r="M42" s="92"/>
      <c r="N42" s="68"/>
      <c r="W42" s="69"/>
      <c r="X42" s="69"/>
      <c r="Y42" s="69"/>
      <c r="Z42" s="69"/>
      <c r="AA42" s="69"/>
      <c r="AB42" s="69"/>
      <c r="AC42" s="69"/>
      <c r="AD42" s="69"/>
      <c r="AE42" s="69"/>
      <c r="AF42" s="69"/>
      <c r="AG42" s="69"/>
      <c r="AH42" s="69"/>
      <c r="AJ42" s="70"/>
      <c r="AK42" s="71"/>
      <c r="AL42" s="72"/>
      <c r="AM42" s="72"/>
      <c r="AN42" s="72"/>
      <c r="AO42" s="72"/>
    </row>
    <row r="43" spans="1:41" ht="24" customHeight="1" x14ac:dyDescent="0.2">
      <c r="A43" s="6"/>
      <c r="B43" s="20"/>
      <c r="C43" s="429" t="s">
        <v>27</v>
      </c>
      <c r="D43" s="429"/>
      <c r="E43" s="429"/>
      <c r="F43" s="429"/>
      <c r="G43" s="103"/>
      <c r="H43" s="103"/>
      <c r="I43" s="103"/>
      <c r="J43" s="104"/>
      <c r="K43" s="6"/>
      <c r="M43" s="105"/>
      <c r="N43" s="68"/>
      <c r="AJ43" s="16"/>
      <c r="AL43" s="17"/>
      <c r="AM43" s="17"/>
      <c r="AN43" s="17"/>
      <c r="AO43" s="17"/>
    </row>
    <row r="44" spans="1:41" s="67" customFormat="1" ht="18" customHeight="1" x14ac:dyDescent="0.2">
      <c r="A44" s="59"/>
      <c r="B44" s="60"/>
      <c r="C44" s="106"/>
      <c r="D44" s="59"/>
      <c r="E44" s="59"/>
      <c r="F44" s="59"/>
      <c r="G44" s="59"/>
      <c r="H44" s="59"/>
      <c r="I44" s="59"/>
      <c r="J44" s="66"/>
      <c r="K44" s="59"/>
      <c r="M44" s="59"/>
      <c r="N44" s="68"/>
      <c r="W44" s="69"/>
      <c r="X44" s="69"/>
      <c r="Y44" s="69"/>
      <c r="Z44" s="69"/>
      <c r="AA44" s="69"/>
      <c r="AB44" s="69"/>
      <c r="AC44" s="69"/>
      <c r="AD44" s="69"/>
      <c r="AE44" s="69"/>
      <c r="AF44" s="69"/>
      <c r="AG44" s="69"/>
      <c r="AH44" s="69"/>
      <c r="AJ44" s="70"/>
      <c r="AK44" s="71"/>
      <c r="AL44" s="72"/>
      <c r="AM44" s="72"/>
      <c r="AN44" s="72"/>
      <c r="AO44" s="72"/>
    </row>
    <row r="45" spans="1:41" s="67" customFormat="1" ht="18" customHeight="1" x14ac:dyDescent="0.2">
      <c r="A45" s="59"/>
      <c r="B45" s="60"/>
      <c r="C45" s="106"/>
      <c r="D45" s="59"/>
      <c r="E45" s="59"/>
      <c r="F45" s="59"/>
      <c r="G45" s="59"/>
      <c r="H45" s="59"/>
      <c r="I45" s="59"/>
      <c r="J45" s="66"/>
      <c r="K45" s="59"/>
      <c r="M45" s="107"/>
      <c r="N45" s="68"/>
      <c r="W45" s="69"/>
      <c r="X45" s="69"/>
      <c r="Y45" s="69"/>
      <c r="Z45" s="69"/>
      <c r="AA45" s="69"/>
      <c r="AB45" s="69"/>
      <c r="AC45" s="69"/>
      <c r="AD45" s="69"/>
      <c r="AE45" s="69"/>
      <c r="AF45" s="69"/>
      <c r="AG45" s="69"/>
      <c r="AH45" s="69"/>
      <c r="AJ45" s="70"/>
      <c r="AK45" s="71"/>
      <c r="AL45" s="72"/>
      <c r="AM45" s="72"/>
      <c r="AN45" s="72"/>
      <c r="AO45" s="72"/>
    </row>
    <row r="46" spans="1:41" s="67" customFormat="1" ht="18" customHeight="1" x14ac:dyDescent="0.2">
      <c r="A46" s="59"/>
      <c r="B46" s="60"/>
      <c r="C46" s="106"/>
      <c r="D46" s="59"/>
      <c r="E46" s="59"/>
      <c r="F46" s="59"/>
      <c r="G46" s="59"/>
      <c r="H46" s="59"/>
      <c r="I46" s="59"/>
      <c r="J46" s="66"/>
      <c r="K46" s="59"/>
      <c r="W46" s="69"/>
      <c r="X46" s="69"/>
      <c r="Y46" s="69"/>
      <c r="Z46" s="69"/>
      <c r="AA46" s="69"/>
      <c r="AB46" s="69"/>
      <c r="AC46" s="69"/>
      <c r="AD46" s="69"/>
      <c r="AE46" s="69"/>
      <c r="AF46" s="69"/>
      <c r="AG46" s="69"/>
      <c r="AH46" s="69"/>
      <c r="AJ46" s="70"/>
      <c r="AK46" s="71"/>
      <c r="AL46" s="72"/>
      <c r="AM46" s="72"/>
      <c r="AN46" s="72"/>
      <c r="AO46" s="72"/>
    </row>
    <row r="47" spans="1:41" s="67" customFormat="1" ht="18" customHeight="1" x14ac:dyDescent="0.2">
      <c r="A47" s="59"/>
      <c r="B47" s="60"/>
      <c r="C47" s="106"/>
      <c r="D47" s="59"/>
      <c r="E47" s="59"/>
      <c r="F47" s="59"/>
      <c r="G47" s="59"/>
      <c r="H47" s="59"/>
      <c r="I47" s="59"/>
      <c r="J47" s="66"/>
      <c r="K47" s="59"/>
      <c r="W47" s="69"/>
      <c r="X47" s="69"/>
      <c r="Y47" s="69"/>
      <c r="Z47" s="69"/>
      <c r="AA47" s="69"/>
      <c r="AB47" s="69"/>
      <c r="AC47" s="69"/>
      <c r="AD47" s="69"/>
      <c r="AE47" s="69"/>
      <c r="AF47" s="69"/>
      <c r="AG47" s="69"/>
      <c r="AH47" s="69"/>
      <c r="AJ47" s="70"/>
      <c r="AK47" s="71"/>
      <c r="AL47" s="72"/>
      <c r="AM47" s="72"/>
      <c r="AN47" s="72"/>
      <c r="AO47" s="72"/>
    </row>
    <row r="48" spans="1:41" s="67" customFormat="1" ht="18" customHeight="1" x14ac:dyDescent="0.2">
      <c r="A48" s="59"/>
      <c r="B48" s="60"/>
      <c r="C48" s="106"/>
      <c r="D48" s="59"/>
      <c r="E48" s="59"/>
      <c r="F48" s="59"/>
      <c r="G48" s="59"/>
      <c r="H48" s="59"/>
      <c r="I48" s="59"/>
      <c r="J48" s="66"/>
      <c r="K48" s="59"/>
      <c r="W48" s="69"/>
      <c r="X48" s="69"/>
      <c r="Y48" s="69"/>
      <c r="Z48" s="69"/>
      <c r="AA48" s="69"/>
      <c r="AB48" s="69"/>
      <c r="AC48" s="69"/>
      <c r="AD48" s="69"/>
      <c r="AE48" s="69"/>
      <c r="AF48" s="69"/>
      <c r="AG48" s="69"/>
      <c r="AH48" s="69"/>
      <c r="AJ48" s="70"/>
      <c r="AK48" s="71"/>
      <c r="AL48" s="72"/>
      <c r="AM48" s="72"/>
      <c r="AN48" s="72"/>
      <c r="AO48" s="72"/>
    </row>
    <row r="49" spans="1:41" s="67" customFormat="1" ht="18" customHeight="1" x14ac:dyDescent="0.2">
      <c r="A49" s="59"/>
      <c r="B49" s="60"/>
      <c r="C49" s="106"/>
      <c r="D49" s="59"/>
      <c r="E49" s="59"/>
      <c r="F49" s="59"/>
      <c r="G49" s="59"/>
      <c r="H49" s="59"/>
      <c r="I49" s="59"/>
      <c r="J49" s="66"/>
      <c r="K49" s="59"/>
      <c r="W49" s="69"/>
      <c r="X49" s="69"/>
      <c r="Y49" s="69"/>
      <c r="Z49" s="69"/>
      <c r="AA49" s="69"/>
      <c r="AB49" s="69"/>
      <c r="AC49" s="69"/>
      <c r="AD49" s="69"/>
      <c r="AE49" s="69"/>
      <c r="AF49" s="69"/>
      <c r="AG49" s="69"/>
      <c r="AH49" s="69"/>
      <c r="AJ49" s="70"/>
      <c r="AK49" s="71"/>
      <c r="AL49" s="72"/>
      <c r="AM49" s="72"/>
      <c r="AN49" s="72"/>
      <c r="AO49" s="72"/>
    </row>
    <row r="50" spans="1:41" s="67" customFormat="1" ht="18" customHeight="1" x14ac:dyDescent="0.2">
      <c r="A50" s="59"/>
      <c r="B50" s="60"/>
      <c r="C50" s="106"/>
      <c r="D50" s="59"/>
      <c r="E50" s="59"/>
      <c r="F50" s="59"/>
      <c r="G50" s="101"/>
      <c r="H50" s="101"/>
      <c r="I50" s="59"/>
      <c r="J50" s="66"/>
      <c r="K50" s="59"/>
      <c r="W50" s="69"/>
      <c r="X50" s="69"/>
      <c r="Y50" s="69"/>
      <c r="Z50" s="69"/>
      <c r="AA50" s="69"/>
      <c r="AB50" s="69"/>
      <c r="AC50" s="69"/>
      <c r="AD50" s="69"/>
      <c r="AE50" s="69"/>
      <c r="AF50" s="69"/>
      <c r="AG50" s="69"/>
      <c r="AH50" s="69"/>
      <c r="AJ50" s="70"/>
      <c r="AK50" s="71"/>
      <c r="AL50" s="72"/>
      <c r="AM50" s="72"/>
      <c r="AN50" s="72"/>
      <c r="AO50" s="72"/>
    </row>
    <row r="51" spans="1:41" s="67" customFormat="1" ht="18" customHeight="1" x14ac:dyDescent="0.2">
      <c r="A51" s="59"/>
      <c r="B51" s="60"/>
      <c r="C51" s="106"/>
      <c r="D51" s="59"/>
      <c r="E51" s="59"/>
      <c r="F51" s="59"/>
      <c r="G51" s="101"/>
      <c r="H51" s="101"/>
      <c r="I51" s="59"/>
      <c r="J51" s="66"/>
      <c r="K51" s="59"/>
      <c r="W51" s="69"/>
      <c r="X51" s="69"/>
      <c r="Y51" s="69"/>
      <c r="Z51" s="69"/>
      <c r="AA51" s="69"/>
      <c r="AB51" s="69"/>
      <c r="AC51" s="69"/>
      <c r="AD51" s="69"/>
      <c r="AE51" s="69"/>
      <c r="AF51" s="69"/>
      <c r="AG51" s="69"/>
      <c r="AH51" s="69"/>
      <c r="AJ51" s="70"/>
      <c r="AK51" s="71"/>
      <c r="AL51" s="72"/>
      <c r="AM51" s="72"/>
      <c r="AN51" s="72"/>
      <c r="AO51" s="72"/>
    </row>
    <row r="52" spans="1:41" s="67" customFormat="1" ht="18" customHeight="1" x14ac:dyDescent="0.2">
      <c r="A52" s="59"/>
      <c r="B52" s="60"/>
      <c r="C52" s="106"/>
      <c r="D52" s="59"/>
      <c r="E52" s="59"/>
      <c r="F52" s="59"/>
      <c r="G52" s="101"/>
      <c r="H52" s="101"/>
      <c r="I52" s="59"/>
      <c r="J52" s="66"/>
      <c r="K52" s="59"/>
      <c r="W52" s="69"/>
      <c r="X52" s="69"/>
      <c r="Y52" s="69"/>
      <c r="Z52" s="69"/>
      <c r="AA52" s="69"/>
      <c r="AB52" s="69"/>
      <c r="AC52" s="69"/>
      <c r="AD52" s="69"/>
      <c r="AE52" s="69"/>
      <c r="AF52" s="69"/>
      <c r="AG52" s="69"/>
      <c r="AH52" s="69"/>
      <c r="AJ52" s="70"/>
      <c r="AK52" s="71"/>
      <c r="AL52" s="72"/>
      <c r="AM52" s="72"/>
      <c r="AN52" s="72"/>
      <c r="AO52" s="72"/>
    </row>
    <row r="53" spans="1:41" s="67" customFormat="1" ht="18" customHeight="1" x14ac:dyDescent="0.2">
      <c r="A53" s="59"/>
      <c r="B53" s="60"/>
      <c r="C53" s="106"/>
      <c r="D53" s="59"/>
      <c r="E53" s="59"/>
      <c r="F53" s="59"/>
      <c r="G53" s="101"/>
      <c r="H53" s="101"/>
      <c r="I53" s="59"/>
      <c r="J53" s="66"/>
      <c r="K53" s="59"/>
      <c r="W53" s="69"/>
      <c r="X53" s="69"/>
      <c r="Y53" s="69"/>
      <c r="Z53" s="69"/>
      <c r="AA53" s="69"/>
      <c r="AB53" s="69"/>
      <c r="AC53" s="69"/>
      <c r="AD53" s="69"/>
      <c r="AE53" s="69"/>
      <c r="AF53" s="69"/>
      <c r="AG53" s="69"/>
      <c r="AH53" s="69"/>
      <c r="AJ53" s="70"/>
      <c r="AK53" s="71"/>
      <c r="AL53" s="72"/>
      <c r="AM53" s="72"/>
      <c r="AN53" s="72"/>
      <c r="AO53" s="72"/>
    </row>
    <row r="54" spans="1:41" s="67" customFormat="1" ht="18" customHeight="1" x14ac:dyDescent="0.2">
      <c r="A54" s="59"/>
      <c r="B54" s="60"/>
      <c r="C54" s="106"/>
      <c r="D54" s="59"/>
      <c r="E54" s="59"/>
      <c r="F54" s="59"/>
      <c r="G54" s="101"/>
      <c r="H54" s="101"/>
      <c r="I54" s="59"/>
      <c r="J54" s="66"/>
      <c r="K54" s="59"/>
      <c r="W54" s="69"/>
      <c r="X54" s="69"/>
      <c r="Y54" s="69"/>
      <c r="Z54" s="69"/>
      <c r="AA54" s="69"/>
      <c r="AB54" s="69"/>
      <c r="AC54" s="69"/>
      <c r="AD54" s="69"/>
      <c r="AE54" s="69"/>
      <c r="AF54" s="69"/>
      <c r="AG54" s="69"/>
      <c r="AH54" s="69"/>
      <c r="AJ54" s="70"/>
      <c r="AK54" s="71"/>
      <c r="AL54" s="72"/>
      <c r="AM54" s="72"/>
      <c r="AN54" s="72"/>
      <c r="AO54" s="72"/>
    </row>
    <row r="55" spans="1:41" s="67" customFormat="1" ht="18" customHeight="1" x14ac:dyDescent="0.2">
      <c r="A55" s="59"/>
      <c r="B55" s="60"/>
      <c r="C55" s="106"/>
      <c r="D55" s="59"/>
      <c r="E55" s="59"/>
      <c r="F55" s="59"/>
      <c r="G55" s="101"/>
      <c r="H55" s="101"/>
      <c r="I55" s="59"/>
      <c r="J55" s="66"/>
      <c r="K55" s="59"/>
      <c r="W55" s="69"/>
      <c r="X55" s="69"/>
      <c r="Y55" s="69"/>
      <c r="Z55" s="69"/>
      <c r="AA55" s="69"/>
      <c r="AB55" s="69"/>
      <c r="AC55" s="69"/>
      <c r="AD55" s="69"/>
      <c r="AE55" s="69"/>
      <c r="AF55" s="69"/>
      <c r="AG55" s="69"/>
      <c r="AH55" s="69"/>
      <c r="AJ55" s="70"/>
      <c r="AK55" s="71"/>
      <c r="AL55" s="72"/>
      <c r="AM55" s="72"/>
      <c r="AN55" s="72"/>
      <c r="AO55" s="72"/>
    </row>
    <row r="56" spans="1:41" x14ac:dyDescent="0.2">
      <c r="C56" s="22"/>
      <c r="D56" s="6"/>
      <c r="E56" s="6"/>
      <c r="F56" s="6"/>
      <c r="G56" s="6"/>
      <c r="H56" s="6"/>
      <c r="I56" s="6"/>
      <c r="J56" s="23"/>
      <c r="AJ56" s="16"/>
      <c r="AL56" s="17"/>
      <c r="AM56" s="17"/>
      <c r="AN56" s="17"/>
      <c r="AO56" s="17"/>
    </row>
    <row r="57" spans="1:41" x14ac:dyDescent="0.2">
      <c r="C57" s="22"/>
      <c r="D57" s="6"/>
      <c r="E57" s="6"/>
      <c r="F57" s="6"/>
      <c r="G57" s="6"/>
      <c r="H57" s="6"/>
      <c r="I57" s="6"/>
      <c r="J57" s="23"/>
      <c r="AJ57" s="16"/>
      <c r="AL57" s="17"/>
      <c r="AM57" s="17"/>
      <c r="AN57" s="17"/>
      <c r="AO57" s="17"/>
    </row>
    <row r="58" spans="1:41" x14ac:dyDescent="0.2">
      <c r="C58" s="22"/>
      <c r="D58" s="6"/>
      <c r="E58" s="6"/>
      <c r="F58" s="6"/>
      <c r="G58" s="6"/>
      <c r="H58" s="6"/>
      <c r="I58" s="6"/>
      <c r="J58" s="23"/>
      <c r="AJ58" s="16"/>
      <c r="AL58" s="17"/>
      <c r="AM58" s="17"/>
      <c r="AN58" s="17"/>
      <c r="AO58" s="17"/>
    </row>
    <row r="59" spans="1:41" x14ac:dyDescent="0.2">
      <c r="C59" s="22"/>
      <c r="D59" s="6"/>
      <c r="E59" s="6"/>
      <c r="F59" s="6"/>
      <c r="G59" s="6"/>
      <c r="H59" s="6"/>
      <c r="I59" s="6"/>
      <c r="J59" s="23"/>
      <c r="AJ59" s="16"/>
      <c r="AL59" s="17"/>
      <c r="AM59" s="17"/>
      <c r="AN59" s="17"/>
      <c r="AO59" s="17"/>
    </row>
    <row r="60" spans="1:41" x14ac:dyDescent="0.2">
      <c r="C60" s="22"/>
      <c r="D60" s="6"/>
      <c r="E60" s="6"/>
      <c r="F60" s="6"/>
      <c r="G60" s="6"/>
      <c r="H60" s="6"/>
      <c r="I60" s="6"/>
      <c r="J60" s="23"/>
      <c r="AJ60" s="16"/>
      <c r="AL60" s="17"/>
      <c r="AM60" s="17"/>
      <c r="AN60" s="17"/>
      <c r="AO60" s="17"/>
    </row>
    <row r="61" spans="1:41" x14ac:dyDescent="0.2">
      <c r="C61" s="22"/>
      <c r="D61" s="6"/>
      <c r="E61" s="6"/>
      <c r="F61" s="6"/>
      <c r="G61" s="6"/>
      <c r="H61" s="6"/>
      <c r="I61" s="6"/>
      <c r="J61" s="23"/>
      <c r="AJ61" s="16"/>
      <c r="AL61" s="17"/>
      <c r="AM61" s="17"/>
      <c r="AN61" s="17"/>
      <c r="AO61" s="17"/>
    </row>
    <row r="62" spans="1:41" x14ac:dyDescent="0.2">
      <c r="C62" s="22"/>
      <c r="D62" s="6"/>
      <c r="E62" s="6"/>
      <c r="F62" s="6"/>
      <c r="G62" s="6"/>
      <c r="H62" s="6"/>
      <c r="I62" s="6"/>
      <c r="J62" s="23"/>
      <c r="AJ62" s="16"/>
      <c r="AL62" s="17"/>
      <c r="AM62" s="17"/>
      <c r="AN62" s="17"/>
      <c r="AO62" s="17"/>
    </row>
    <row r="63" spans="1:41" x14ac:dyDescent="0.2">
      <c r="C63" s="22"/>
      <c r="D63" s="6"/>
      <c r="E63" s="6"/>
      <c r="F63" s="6"/>
      <c r="G63" s="6"/>
      <c r="H63" s="6"/>
      <c r="I63" s="6"/>
      <c r="J63" s="23"/>
      <c r="AJ63" s="16"/>
      <c r="AL63" s="17"/>
      <c r="AM63" s="17"/>
      <c r="AN63" s="17"/>
      <c r="AO63" s="17"/>
    </row>
    <row r="64" spans="1:41" x14ac:dyDescent="0.2">
      <c r="C64" s="208"/>
      <c r="D64" s="6"/>
      <c r="E64" s="6"/>
      <c r="F64" s="6"/>
      <c r="G64" s="6"/>
      <c r="H64" s="6"/>
      <c r="I64" s="6"/>
      <c r="J64" s="209"/>
      <c r="AJ64" s="16"/>
      <c r="AL64" s="17"/>
      <c r="AM64" s="17"/>
      <c r="AN64" s="17"/>
      <c r="AO64" s="17"/>
    </row>
    <row r="65" spans="3:41" x14ac:dyDescent="0.2">
      <c r="C65" s="208"/>
      <c r="D65" s="6"/>
      <c r="E65" s="6"/>
      <c r="F65" s="6"/>
      <c r="G65" s="6"/>
      <c r="H65" s="6"/>
      <c r="I65" s="6"/>
      <c r="J65" s="209"/>
      <c r="AJ65" s="16"/>
      <c r="AL65" s="17"/>
      <c r="AM65" s="17"/>
      <c r="AN65" s="17"/>
      <c r="AO65" s="17"/>
    </row>
    <row r="66" spans="3:41" x14ac:dyDescent="0.2">
      <c r="C66" s="208"/>
      <c r="D66" s="6"/>
      <c r="E66" s="6"/>
      <c r="F66" s="6"/>
      <c r="G66" s="6"/>
      <c r="H66" s="6"/>
      <c r="I66" s="6"/>
      <c r="J66" s="209"/>
      <c r="AJ66" s="16"/>
    </row>
    <row r="67" spans="3:41" x14ac:dyDescent="0.2">
      <c r="C67" s="208"/>
      <c r="D67" s="6"/>
      <c r="E67" s="6"/>
      <c r="F67" s="6"/>
      <c r="G67" s="6"/>
      <c r="H67" s="6"/>
      <c r="I67" s="6"/>
      <c r="J67" s="209"/>
      <c r="AJ67" s="16"/>
      <c r="AL67" s="17"/>
      <c r="AM67" s="17"/>
      <c r="AN67" s="17"/>
      <c r="AO67" s="17"/>
    </row>
    <row r="68" spans="3:41" x14ac:dyDescent="0.2">
      <c r="C68" s="208"/>
      <c r="D68" s="6"/>
      <c r="E68" s="6"/>
      <c r="F68" s="6"/>
      <c r="G68" s="6"/>
      <c r="H68" s="6"/>
      <c r="I68" s="6"/>
      <c r="J68" s="209"/>
      <c r="AJ68" s="16"/>
      <c r="AL68" s="17"/>
      <c r="AM68" s="17"/>
      <c r="AN68" s="17"/>
      <c r="AO68" s="17"/>
    </row>
    <row r="69" spans="3:41" x14ac:dyDescent="0.2">
      <c r="C69" s="208"/>
      <c r="D69" s="6"/>
      <c r="E69" s="6"/>
      <c r="F69" s="6"/>
      <c r="G69" s="6"/>
      <c r="H69" s="6"/>
      <c r="I69" s="6"/>
      <c r="J69" s="209"/>
      <c r="AJ69" s="16"/>
      <c r="AL69" s="17"/>
      <c r="AM69" s="17"/>
      <c r="AN69" s="17"/>
      <c r="AO69" s="17"/>
    </row>
    <row r="70" spans="3:41" x14ac:dyDescent="0.2">
      <c r="C70" s="208"/>
      <c r="D70" s="6"/>
      <c r="E70" s="6"/>
      <c r="F70" s="6"/>
      <c r="G70" s="6"/>
      <c r="H70" s="6"/>
      <c r="I70" s="6"/>
      <c r="J70" s="209"/>
      <c r="AJ70" s="16"/>
      <c r="AL70" s="17"/>
      <c r="AM70" s="17"/>
      <c r="AN70" s="17"/>
      <c r="AO70" s="17"/>
    </row>
    <row r="71" spans="3:41" x14ac:dyDescent="0.2">
      <c r="C71" s="208"/>
      <c r="D71" s="6"/>
      <c r="E71" s="6"/>
      <c r="F71" s="6"/>
      <c r="G71" s="6"/>
      <c r="H71" s="6"/>
      <c r="I71" s="6"/>
      <c r="J71" s="209"/>
      <c r="AJ71" s="16"/>
      <c r="AL71" s="17"/>
      <c r="AM71" s="17"/>
      <c r="AN71" s="17"/>
      <c r="AO71" s="17"/>
    </row>
    <row r="72" spans="3:41" x14ac:dyDescent="0.2">
      <c r="C72" s="208"/>
      <c r="D72" s="6"/>
      <c r="E72" s="6"/>
      <c r="F72" s="6"/>
      <c r="G72" s="6"/>
      <c r="H72" s="6"/>
      <c r="I72" s="6"/>
      <c r="J72" s="209"/>
      <c r="AJ72" s="16"/>
      <c r="AL72" s="17"/>
      <c r="AM72" s="17"/>
      <c r="AN72" s="17"/>
      <c r="AO72" s="17"/>
    </row>
    <row r="73" spans="3:41" x14ac:dyDescent="0.2">
      <c r="C73" s="208"/>
      <c r="D73" s="6"/>
      <c r="E73" s="6"/>
      <c r="F73" s="6"/>
      <c r="G73" s="6"/>
      <c r="H73" s="6"/>
      <c r="I73" s="6"/>
      <c r="J73" s="209"/>
      <c r="AJ73" s="16"/>
      <c r="AL73" s="17"/>
      <c r="AM73" s="17"/>
      <c r="AN73" s="17"/>
      <c r="AO73" s="17"/>
    </row>
    <row r="74" spans="3:41" x14ac:dyDescent="0.2">
      <c r="C74" s="210"/>
      <c r="D74" s="211"/>
      <c r="E74" s="211"/>
      <c r="F74" s="211"/>
      <c r="G74" s="211"/>
      <c r="H74" s="211"/>
      <c r="I74" s="211"/>
      <c r="J74" s="212"/>
      <c r="AJ74" s="16"/>
      <c r="AL74" s="17"/>
      <c r="AM74" s="17"/>
      <c r="AN74" s="17"/>
      <c r="AO74" s="17"/>
    </row>
    <row r="75" spans="3:41" x14ac:dyDescent="0.2">
      <c r="AJ75" s="16"/>
      <c r="AL75" s="17"/>
      <c r="AM75" s="17"/>
      <c r="AN75" s="17"/>
      <c r="AO75" s="17"/>
    </row>
    <row r="76" spans="3:41" x14ac:dyDescent="0.2">
      <c r="AJ76" s="16"/>
      <c r="AL76" s="17"/>
      <c r="AM76" s="17"/>
      <c r="AN76" s="17"/>
      <c r="AO76" s="17"/>
    </row>
    <row r="77" spans="3:41" x14ac:dyDescent="0.2">
      <c r="AJ77" s="16"/>
      <c r="AL77" s="17"/>
      <c r="AM77" s="17"/>
      <c r="AN77" s="17"/>
      <c r="AO77" s="17"/>
    </row>
    <row r="78" spans="3:41" x14ac:dyDescent="0.2">
      <c r="AJ78" s="16"/>
      <c r="AL78" s="17"/>
      <c r="AM78" s="17"/>
      <c r="AN78" s="17"/>
      <c r="AO78" s="17"/>
    </row>
    <row r="79" spans="3:41" x14ac:dyDescent="0.2">
      <c r="AJ79" s="16"/>
      <c r="AL79" s="17"/>
      <c r="AM79" s="17"/>
      <c r="AN79" s="17"/>
      <c r="AO79" s="17"/>
    </row>
    <row r="80" spans="3:41" x14ac:dyDescent="0.2">
      <c r="AJ80" s="16"/>
      <c r="AL80" s="17"/>
      <c r="AM80" s="17"/>
      <c r="AN80" s="17"/>
      <c r="AO80" s="17"/>
    </row>
    <row r="81" spans="36:41" x14ac:dyDescent="0.2">
      <c r="AJ81" s="16"/>
      <c r="AL81" s="17"/>
      <c r="AM81" s="17"/>
      <c r="AN81" s="17"/>
      <c r="AO81" s="17"/>
    </row>
    <row r="82" spans="36:41" x14ac:dyDescent="0.2">
      <c r="AJ82" s="16"/>
      <c r="AL82" s="17"/>
      <c r="AM82" s="17"/>
      <c r="AN82" s="17"/>
      <c r="AO82" s="17"/>
    </row>
    <row r="83" spans="36:41" x14ac:dyDescent="0.2">
      <c r="AJ83" s="16"/>
      <c r="AL83" s="17"/>
      <c r="AM83" s="17"/>
      <c r="AN83" s="17"/>
      <c r="AO83" s="17"/>
    </row>
    <row r="84" spans="36:41" x14ac:dyDescent="0.2">
      <c r="AJ84" s="16"/>
      <c r="AL84" s="17"/>
      <c r="AM84" s="17"/>
      <c r="AN84" s="17"/>
      <c r="AO84" s="17"/>
    </row>
    <row r="85" spans="36:41" x14ac:dyDescent="0.2">
      <c r="AJ85" s="16"/>
      <c r="AL85" s="17"/>
      <c r="AM85" s="17"/>
      <c r="AN85" s="17"/>
      <c r="AO85" s="17"/>
    </row>
    <row r="86" spans="36:41" x14ac:dyDescent="0.2">
      <c r="AJ86" s="16"/>
      <c r="AL86" s="17"/>
      <c r="AM86" s="17"/>
      <c r="AN86" s="17"/>
      <c r="AO86" s="17"/>
    </row>
    <row r="87" spans="36:41" x14ac:dyDescent="0.2">
      <c r="AJ87" s="16"/>
      <c r="AL87" s="17"/>
      <c r="AM87" s="17"/>
      <c r="AN87" s="17"/>
      <c r="AO87" s="17"/>
    </row>
    <row r="88" spans="36:41" x14ac:dyDescent="0.2">
      <c r="AJ88" s="16"/>
      <c r="AL88" s="17"/>
      <c r="AM88" s="17"/>
      <c r="AN88" s="17"/>
      <c r="AO88" s="17"/>
    </row>
    <row r="89" spans="36:41" x14ac:dyDescent="0.2">
      <c r="AJ89" s="16"/>
      <c r="AL89" s="17"/>
      <c r="AM89" s="17"/>
      <c r="AN89" s="17"/>
      <c r="AO89" s="17"/>
    </row>
    <row r="90" spans="36:41" x14ac:dyDescent="0.2">
      <c r="AJ90" s="16"/>
      <c r="AL90" s="17"/>
      <c r="AM90" s="17"/>
      <c r="AN90" s="17"/>
      <c r="AO90" s="17"/>
    </row>
    <row r="91" spans="36:41" x14ac:dyDescent="0.2">
      <c r="AJ91" s="16"/>
      <c r="AL91" s="17"/>
      <c r="AM91" s="17"/>
      <c r="AN91" s="17"/>
      <c r="AO91" s="17"/>
    </row>
    <row r="92" spans="36:41" x14ac:dyDescent="0.2">
      <c r="AJ92" s="16"/>
      <c r="AL92" s="17"/>
      <c r="AM92" s="17"/>
      <c r="AN92" s="17"/>
      <c r="AO92" s="17"/>
    </row>
    <row r="93" spans="36:41" x14ac:dyDescent="0.2">
      <c r="AJ93" s="16"/>
      <c r="AL93" s="17"/>
      <c r="AM93" s="17"/>
      <c r="AN93" s="17"/>
      <c r="AO93" s="17"/>
    </row>
    <row r="94" spans="36:41" x14ac:dyDescent="0.2">
      <c r="AJ94" s="16"/>
      <c r="AL94" s="17"/>
      <c r="AM94" s="17"/>
      <c r="AN94" s="17"/>
      <c r="AO94" s="17"/>
    </row>
    <row r="95" spans="36:41" x14ac:dyDescent="0.2">
      <c r="AJ95" s="16"/>
      <c r="AL95" s="17"/>
      <c r="AM95" s="17"/>
      <c r="AN95" s="17"/>
      <c r="AO95" s="17"/>
    </row>
    <row r="96" spans="36:41" x14ac:dyDescent="0.2">
      <c r="AJ96" s="16"/>
      <c r="AL96" s="17"/>
      <c r="AM96" s="17"/>
      <c r="AN96" s="17"/>
      <c r="AO96" s="17"/>
    </row>
    <row r="97" spans="3:41" x14ac:dyDescent="0.2">
      <c r="AJ97" s="16"/>
      <c r="AL97" s="17"/>
      <c r="AM97" s="17"/>
      <c r="AN97" s="17"/>
      <c r="AO97" s="17"/>
    </row>
    <row r="102" spans="3:41" ht="15.75" x14ac:dyDescent="0.2">
      <c r="C102" s="61" t="str">
        <f>'SAISIE HOTEL'!M420</f>
        <v>13 – LES DISPOSITIONS DE MANAGEMENT (si plus de 5 employés)</v>
      </c>
      <c r="D102" s="62"/>
      <c r="E102" s="78"/>
      <c r="F102" s="108">
        <f>'SAISIE HOTEL'!AD429</f>
        <v>1</v>
      </c>
    </row>
    <row r="103" spans="3:41" ht="15.75" x14ac:dyDescent="0.2">
      <c r="C103" s="61" t="str">
        <f>'SAISIE HOTEL'!M395</f>
        <v>12 - LE DEVELOPPEMENT DURABLE</v>
      </c>
      <c r="D103" s="62"/>
      <c r="E103" s="78"/>
      <c r="F103" s="108">
        <f>'SAISIE HOTEL'!AD420</f>
        <v>1</v>
      </c>
    </row>
    <row r="104" spans="3:41" ht="15.75" x14ac:dyDescent="0.2">
      <c r="C104" s="61" t="str">
        <f>'SAISIE HOTEL'!M371</f>
        <v>11 - LE SUIVI DE LA QUALITE ET LA FIDELISATION DU CLIENT</v>
      </c>
      <c r="D104" s="62"/>
      <c r="E104" s="78"/>
      <c r="F104" s="108">
        <f>'SAISIE HOTEL'!AD395</f>
        <v>1</v>
      </c>
    </row>
    <row r="105" spans="3:41" ht="15.75" x14ac:dyDescent="0.2">
      <c r="C105" s="109" t="str">
        <f>'SAISIE HOTEL'!M342</f>
        <v>10 - LE PETIT DEJEUNER</v>
      </c>
      <c r="D105" s="110"/>
      <c r="E105" s="111"/>
      <c r="F105" s="108">
        <f>'SAISIE HOTEL'!AD371</f>
        <v>1</v>
      </c>
    </row>
    <row r="106" spans="3:41" ht="15.75" x14ac:dyDescent="0.2">
      <c r="C106" s="61" t="str">
        <f>'SAISIE HOTEL'!M315</f>
        <v>9 - LE BAR (si existant).</v>
      </c>
      <c r="D106" s="62"/>
      <c r="E106" s="78"/>
      <c r="F106" s="108">
        <f>'SAISIE HOTEL'!AD342</f>
        <v>1</v>
      </c>
    </row>
    <row r="107" spans="3:41" ht="15.75" x14ac:dyDescent="0.2">
      <c r="C107" s="61" t="str">
        <f>'SAISIE HOTEL'!M248</f>
        <v xml:space="preserve">8 - LES CHAMBRES SUPPLEMENTAIRES </v>
      </c>
      <c r="D107" s="62"/>
      <c r="E107" s="78"/>
      <c r="F107" s="108">
        <f>'SAISIE HOTEL'!AD315</f>
        <v>1</v>
      </c>
    </row>
    <row r="108" spans="3:41" ht="15.75" x14ac:dyDescent="0.2">
      <c r="C108" s="109" t="str">
        <f>'SAISIE HOTEL'!M223</f>
        <v>7 - LA SALLE DE BAINS</v>
      </c>
      <c r="D108" s="110"/>
      <c r="E108" s="111"/>
      <c r="F108" s="108">
        <f>'SAISIE HOTEL'!AD248</f>
        <v>1</v>
      </c>
    </row>
    <row r="109" spans="3:41" ht="15.75" x14ac:dyDescent="0.2">
      <c r="C109" s="61" t="str">
        <f>'SAISIE HOTEL'!M175</f>
        <v xml:space="preserve">6 - LA CHAMBRE </v>
      </c>
      <c r="D109" s="62"/>
      <c r="E109" s="78"/>
      <c r="F109" s="108">
        <f>'SAISIE HOTEL'!AD223</f>
        <v>1</v>
      </c>
    </row>
    <row r="110" spans="3:41" ht="15.75" x14ac:dyDescent="0.2">
      <c r="C110" s="61" t="str">
        <f>'SAISIE HOTEL'!M123</f>
        <v>5 - LES ESPACES COMMUNS</v>
      </c>
      <c r="D110" s="62"/>
      <c r="E110" s="78"/>
      <c r="F110" s="108">
        <f>'SAISIE HOTEL'!AD175</f>
        <v>1</v>
      </c>
    </row>
    <row r="111" spans="3:41" ht="15.75" x14ac:dyDescent="0.2">
      <c r="C111" s="61" t="str">
        <f>'SAISIE HOTEL'!M95</f>
        <v xml:space="preserve">4 - L'ACCUEIL DU CLIENT - LA PRISE EN CHARGE DURANT LE SEJOUR - LE DEPART </v>
      </c>
      <c r="D111" s="62"/>
      <c r="E111" s="78"/>
      <c r="F111" s="108">
        <f>'SAISIE HOTEL'!AD123</f>
        <v>1</v>
      </c>
    </row>
    <row r="112" spans="3:41" ht="15.75" x14ac:dyDescent="0.2">
      <c r="C112" s="61" t="s">
        <v>685</v>
      </c>
      <c r="D112" s="62"/>
      <c r="E112" s="78"/>
      <c r="F112" s="108">
        <f>'SAISIE HOTEL'!AD95</f>
        <v>1</v>
      </c>
    </row>
    <row r="113" spans="3:6" ht="15.75" x14ac:dyDescent="0.2">
      <c r="C113" s="61" t="str">
        <f>'SAISIE HOTEL'!M37</f>
        <v>2 - LA RESERVATION TELEPHONIQUE - LA DEMANDE D'INFORMATIONS</v>
      </c>
      <c r="D113" s="62"/>
      <c r="E113" s="78"/>
      <c r="F113" s="108">
        <f>'SAISIE HOTEL'!AD65</f>
        <v>1</v>
      </c>
    </row>
    <row r="114" spans="3:6" ht="15.75" x14ac:dyDescent="0.2">
      <c r="C114" s="61" t="str">
        <f>'SAISIE HOTEL'!M1</f>
        <v>1 - PROMOTION ET COMMUNICATION</v>
      </c>
      <c r="D114" s="62"/>
      <c r="E114" s="78"/>
      <c r="F114" s="108">
        <f>'SAISIE HOTEL'!AD37</f>
        <v>1</v>
      </c>
    </row>
  </sheetData>
  <sheetProtection password="E81C" sheet="1" objects="1" scenarios="1"/>
  <mergeCells count="15">
    <mergeCell ref="C43:F43"/>
    <mergeCell ref="T2:T24"/>
    <mergeCell ref="C3:J3"/>
    <mergeCell ref="C5:J5"/>
    <mergeCell ref="D8:I8"/>
    <mergeCell ref="D10:I10"/>
    <mergeCell ref="D12:I12"/>
    <mergeCell ref="D14:I14"/>
    <mergeCell ref="D16:I16"/>
    <mergeCell ref="D18:E18"/>
    <mergeCell ref="G18:I18"/>
    <mergeCell ref="D20:I20"/>
    <mergeCell ref="C25:J25"/>
    <mergeCell ref="C30:D30"/>
    <mergeCell ref="C40:F40"/>
  </mergeCells>
  <conditionalFormatting sqref="F31">
    <cfRule type="cellIs" dxfId="117" priority="1" stopIfTrue="1" operator="greaterThan">
      <formula>0.8</formula>
    </cfRule>
    <cfRule type="cellIs" dxfId="116" priority="2" stopIfTrue="1" operator="lessThan">
      <formula>$I$25</formula>
    </cfRule>
  </conditionalFormatting>
  <conditionalFormatting sqref="F32">
    <cfRule type="cellIs" dxfId="115" priority="3" stopIfTrue="1" operator="greaterThan">
      <formula>0.8</formula>
    </cfRule>
    <cfRule type="cellIs" dxfId="114" priority="4" stopIfTrue="1" operator="lessThan">
      <formula>$I$26</formula>
    </cfRule>
  </conditionalFormatting>
  <conditionalFormatting sqref="F37">
    <cfRule type="cellIs" dxfId="113" priority="5" stopIfTrue="1" operator="lessThan">
      <formula>0.8</formula>
    </cfRule>
    <cfRule type="cellIs" dxfId="112" priority="6" stopIfTrue="1" operator="greaterThan">
      <formula>0.8</formula>
    </cfRule>
    <cfRule type="cellIs" dxfId="111" priority="7" stopIfTrue="1" operator="lessThan">
      <formula>$I$28</formula>
    </cfRule>
  </conditionalFormatting>
  <conditionalFormatting sqref="F28">
    <cfRule type="cellIs" dxfId="110" priority="8" stopIfTrue="1" operator="lessThan">
      <formula>0.85</formula>
    </cfRule>
    <cfRule type="cellIs" dxfId="109" priority="9" stopIfTrue="1" operator="greaterThan">
      <formula>0.85</formula>
    </cfRule>
  </conditionalFormatting>
  <conditionalFormatting sqref="F38">
    <cfRule type="cellIs" dxfId="108" priority="10" stopIfTrue="1" operator="lessThan">
      <formula>0.8</formula>
    </cfRule>
    <cfRule type="cellIs" dxfId="107" priority="11" stopIfTrue="1" operator="greaterThan">
      <formula>0.8</formula>
    </cfRule>
  </conditionalFormatting>
  <conditionalFormatting sqref="F34:F36">
    <cfRule type="cellIs" dxfId="106" priority="12" stopIfTrue="1" operator="lessThan">
      <formula>0.9</formula>
    </cfRule>
    <cfRule type="cellIs" dxfId="105" priority="13" stopIfTrue="1" operator="greaterThan">
      <formula>0.9</formula>
    </cfRule>
    <cfRule type="cellIs" dxfId="104" priority="14" stopIfTrue="1" operator="equal">
      <formula>0.9</formula>
    </cfRule>
  </conditionalFormatting>
  <conditionalFormatting sqref="G33 G40:G41">
    <cfRule type="cellIs" dxfId="103" priority="15" stopIfTrue="1" operator="equal">
      <formula>"OUI"</formula>
    </cfRule>
    <cfRule type="cellIs" dxfId="102" priority="16" stopIfTrue="1" operator="equal">
      <formula>"NON"</formula>
    </cfRule>
  </conditionalFormatting>
  <conditionalFormatting sqref="G28:G29 G31:G32 G34:G38">
    <cfRule type="cellIs" dxfId="101" priority="17" stopIfTrue="1" operator="equal">
      <formula>"OUI"</formula>
    </cfRule>
  </conditionalFormatting>
  <conditionalFormatting sqref="F33">
    <cfRule type="cellIs" dxfId="100" priority="18" stopIfTrue="1" operator="lessThan">
      <formula>0.85</formula>
    </cfRule>
    <cfRule type="cellIs" dxfId="99" priority="19" stopIfTrue="1" operator="greaterThan">
      <formula>0.85</formula>
    </cfRule>
  </conditionalFormatting>
  <dataValidations count="3">
    <dataValidation type="list" allowBlank="1" showErrorMessage="1" sqref="D14:I14">
      <formula1>$L$14:$N$14</formula1>
      <formula2>0</formula2>
    </dataValidation>
    <dataValidation type="list" allowBlank="1" showErrorMessage="1" sqref="D22">
      <formula1>$Q$22:$S$22</formula1>
      <formula2>0</formula2>
    </dataValidation>
    <dataValidation type="list" allowBlank="1" showErrorMessage="1" sqref="I22">
      <formula1>$Q$22:$S$22</formula1>
    </dataValidation>
  </dataValidations>
  <printOptions horizontalCentered="1"/>
  <pageMargins left="0.78749999999999998" right="0.78749999999999998" top="0.78749999999999998" bottom="0.78749999999999998" header="0.51180555555555551" footer="0.51180555555555551"/>
  <pageSetup paperSize="8" firstPageNumber="0" orientation="landscape" horizontalDpi="300" verticalDpi="300" r:id="rId1"/>
  <headerFooter alignWithMargins="0"/>
  <rowBreaks count="1" manualBreakCount="1">
    <brk id="4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H490"/>
  <sheetViews>
    <sheetView view="pageBreakPreview" topLeftCell="L1" zoomScale="70" zoomScaleSheetLayoutView="70" workbookViewId="0">
      <selection activeCell="M1" sqref="M1"/>
    </sheetView>
  </sheetViews>
  <sheetFormatPr baseColWidth="10" defaultColWidth="11.42578125" defaultRowHeight="15.75" x14ac:dyDescent="0.25"/>
  <cols>
    <col min="1" max="1" width="13" style="112" hidden="1" customWidth="1"/>
    <col min="2" max="2" width="15.85546875" style="113" hidden="1" customWidth="1"/>
    <col min="3" max="3" width="14.28515625" style="113" hidden="1" customWidth="1"/>
    <col min="4" max="4" width="15.5703125" style="113" hidden="1" customWidth="1"/>
    <col min="5" max="5" width="6.28515625" style="113" hidden="1" customWidth="1"/>
    <col min="6" max="6" width="14.140625" style="113" hidden="1" customWidth="1"/>
    <col min="7" max="7" width="14.7109375" style="113" hidden="1" customWidth="1"/>
    <col min="8" max="8" width="13.85546875" style="112" hidden="1" customWidth="1"/>
    <col min="9" max="9" width="15.7109375" style="114" hidden="1" customWidth="1"/>
    <col min="10" max="10" width="17.140625" style="259" hidden="1" customWidth="1"/>
    <col min="11" max="11" width="11" style="259" hidden="1" customWidth="1"/>
    <col min="12" max="12" width="7.28515625" style="115" customWidth="1"/>
    <col min="13" max="13" width="81.5703125" style="116" customWidth="1"/>
    <col min="14" max="14" width="4.7109375" style="259" customWidth="1"/>
    <col min="15" max="15" width="20.85546875" style="207" customWidth="1"/>
    <col min="16" max="16" width="70.85546875" style="292" customWidth="1"/>
    <col min="17" max="17" width="11.42578125" style="117" hidden="1" customWidth="1"/>
    <col min="18" max="18" width="106.85546875" style="116" customWidth="1"/>
    <col min="19" max="19" width="14.85546875" style="116" customWidth="1"/>
    <col min="20" max="20" width="11.42578125" style="116" hidden="1" customWidth="1"/>
    <col min="21" max="21" width="11.42578125" style="112" hidden="1" customWidth="1"/>
    <col min="22" max="24" width="11.42578125" style="118" hidden="1" customWidth="1"/>
    <col min="25" max="25" width="11.42578125" style="260" hidden="1" customWidth="1"/>
    <col min="26" max="26" width="11.42578125" style="118" hidden="1" customWidth="1"/>
    <col min="27" max="27" width="11.42578125" style="260" hidden="1" customWidth="1"/>
    <col min="28" max="28" width="11.42578125" style="118" hidden="1" customWidth="1"/>
    <col min="29" max="29" width="11.42578125" style="260" hidden="1" customWidth="1"/>
    <col min="30" max="30" width="11.42578125" style="119" hidden="1" customWidth="1"/>
    <col min="31" max="79" width="11.42578125" style="118" hidden="1" customWidth="1"/>
    <col min="80" max="104" width="11.42578125" style="112" hidden="1" customWidth="1"/>
    <col min="105" max="111" width="11.42578125" style="112" customWidth="1"/>
    <col min="112" max="112" width="8.7109375" style="112" customWidth="1"/>
    <col min="113" max="156" width="11.42578125" style="112" customWidth="1"/>
    <col min="157" max="16384" width="11.42578125" style="112"/>
  </cols>
  <sheetData>
    <row r="1" spans="2:94" ht="30" customHeight="1" x14ac:dyDescent="0.25">
      <c r="H1" s="213" t="s">
        <v>687</v>
      </c>
      <c r="I1" s="121"/>
      <c r="J1" s="122"/>
      <c r="K1" s="122"/>
      <c r="L1" s="289"/>
      <c r="M1" s="368" t="s">
        <v>28</v>
      </c>
      <c r="N1" s="369" t="s">
        <v>29</v>
      </c>
      <c r="O1" s="370" t="s">
        <v>30</v>
      </c>
      <c r="P1" s="441" t="s">
        <v>31</v>
      </c>
      <c r="Q1" s="371"/>
      <c r="R1" s="372" t="s">
        <v>32</v>
      </c>
      <c r="S1" s="373" t="s">
        <v>686</v>
      </c>
      <c r="T1" s="123"/>
      <c r="V1" s="145" t="s">
        <v>33</v>
      </c>
      <c r="W1" s="145" t="s">
        <v>34</v>
      </c>
      <c r="X1" s="145" t="s">
        <v>35</v>
      </c>
      <c r="Y1" s="146" t="s">
        <v>36</v>
      </c>
      <c r="Z1" s="145" t="s">
        <v>37</v>
      </c>
      <c r="AA1" s="145" t="s">
        <v>38</v>
      </c>
      <c r="AB1" s="145" t="s">
        <v>39</v>
      </c>
      <c r="AC1" s="145" t="s">
        <v>40</v>
      </c>
      <c r="AD1" s="124" t="s">
        <v>41</v>
      </c>
      <c r="AE1" s="124"/>
      <c r="AF1" s="145" t="s">
        <v>42</v>
      </c>
      <c r="AG1" s="145" t="s">
        <v>43</v>
      </c>
      <c r="AH1" s="145" t="s">
        <v>37</v>
      </c>
      <c r="AI1" s="145" t="s">
        <v>38</v>
      </c>
      <c r="AJ1" s="145" t="s">
        <v>39</v>
      </c>
      <c r="AK1" s="286" t="s">
        <v>44</v>
      </c>
      <c r="AL1" s="178" t="s">
        <v>41</v>
      </c>
      <c r="AM1" s="124"/>
      <c r="AN1" s="145" t="s">
        <v>42</v>
      </c>
      <c r="AO1" s="145" t="s">
        <v>45</v>
      </c>
      <c r="AP1" s="145" t="s">
        <v>37</v>
      </c>
      <c r="AQ1" s="145" t="s">
        <v>38</v>
      </c>
      <c r="AR1" s="145" t="s">
        <v>39</v>
      </c>
      <c r="AS1" s="124" t="s">
        <v>40</v>
      </c>
      <c r="AT1" s="178" t="s">
        <v>41</v>
      </c>
      <c r="AU1" s="124"/>
      <c r="AV1" s="124" t="s">
        <v>42</v>
      </c>
      <c r="AW1" s="145" t="s">
        <v>45</v>
      </c>
      <c r="AX1" s="145" t="s">
        <v>37</v>
      </c>
      <c r="AY1" s="145" t="s">
        <v>38</v>
      </c>
      <c r="AZ1" s="145" t="s">
        <v>39</v>
      </c>
      <c r="BA1" s="124" t="s">
        <v>40</v>
      </c>
      <c r="BB1" s="178" t="s">
        <v>41</v>
      </c>
      <c r="BC1" s="124"/>
      <c r="BD1" s="124" t="s">
        <v>42</v>
      </c>
      <c r="BE1" s="145" t="s">
        <v>45</v>
      </c>
      <c r="BF1" s="145" t="s">
        <v>37</v>
      </c>
      <c r="BG1" s="145" t="s">
        <v>38</v>
      </c>
      <c r="BH1" s="145" t="s">
        <v>39</v>
      </c>
      <c r="BI1" s="124" t="s">
        <v>40</v>
      </c>
      <c r="BJ1" s="178" t="s">
        <v>41</v>
      </c>
      <c r="BK1" s="145"/>
      <c r="BL1" s="124" t="s">
        <v>42</v>
      </c>
      <c r="BM1" s="145" t="s">
        <v>45</v>
      </c>
      <c r="BN1" s="145" t="s">
        <v>37</v>
      </c>
      <c r="BO1" s="145" t="s">
        <v>38</v>
      </c>
      <c r="BP1" s="145" t="s">
        <v>39</v>
      </c>
      <c r="BQ1" s="124" t="s">
        <v>40</v>
      </c>
      <c r="BR1" s="178" t="s">
        <v>41</v>
      </c>
      <c r="BS1" s="145"/>
      <c r="BT1" s="124" t="s">
        <v>42</v>
      </c>
      <c r="BU1" s="145" t="s">
        <v>45</v>
      </c>
      <c r="BV1" s="145" t="s">
        <v>37</v>
      </c>
      <c r="BW1" s="145" t="s">
        <v>38</v>
      </c>
      <c r="BX1" s="145" t="s">
        <v>39</v>
      </c>
      <c r="BY1" s="124" t="s">
        <v>40</v>
      </c>
      <c r="BZ1" s="178" t="s">
        <v>41</v>
      </c>
      <c r="CA1" s="125"/>
      <c r="CB1" s="124" t="s">
        <v>42</v>
      </c>
      <c r="CC1" s="145" t="s">
        <v>45</v>
      </c>
      <c r="CD1" s="145" t="s">
        <v>37</v>
      </c>
      <c r="CE1" s="145" t="s">
        <v>38</v>
      </c>
      <c r="CF1" s="145" t="s">
        <v>39</v>
      </c>
      <c r="CG1" s="124" t="s">
        <v>40</v>
      </c>
      <c r="CH1" s="178" t="s">
        <v>41</v>
      </c>
      <c r="CJ1" s="124" t="s">
        <v>42</v>
      </c>
      <c r="CK1" s="145" t="s">
        <v>45</v>
      </c>
      <c r="CL1" s="145" t="s">
        <v>37</v>
      </c>
      <c r="CM1" s="145" t="s">
        <v>38</v>
      </c>
      <c r="CN1" s="145" t="s">
        <v>39</v>
      </c>
      <c r="CO1" s="124" t="s">
        <v>40</v>
      </c>
      <c r="CP1" s="178" t="s">
        <v>41</v>
      </c>
    </row>
    <row r="2" spans="2:94" s="126" customFormat="1" ht="18" customHeight="1" x14ac:dyDescent="0.25">
      <c r="B2" s="127"/>
      <c r="C2" s="127"/>
      <c r="D2" s="127"/>
      <c r="E2" s="127"/>
      <c r="F2" s="127"/>
      <c r="G2" s="127"/>
      <c r="H2" s="128"/>
      <c r="I2" s="261"/>
      <c r="J2" s="129"/>
      <c r="K2" s="129"/>
      <c r="L2" s="129"/>
      <c r="M2" s="261" t="s">
        <v>46</v>
      </c>
      <c r="N2" s="130"/>
      <c r="O2" s="203"/>
      <c r="P2" s="290"/>
      <c r="Q2" s="131"/>
      <c r="R2" s="129"/>
      <c r="S2" s="129"/>
      <c r="T2" s="129"/>
      <c r="Y2" s="127"/>
      <c r="Z2" s="132" t="s">
        <v>47</v>
      </c>
      <c r="AA2" s="127"/>
      <c r="AC2" s="127"/>
      <c r="AD2" s="127"/>
      <c r="AI2" s="177" t="s">
        <v>48</v>
      </c>
      <c r="AQ2" s="177" t="s">
        <v>49</v>
      </c>
      <c r="AY2" s="177" t="s">
        <v>50</v>
      </c>
      <c r="BG2" s="177" t="s">
        <v>51</v>
      </c>
      <c r="BO2" s="177" t="s">
        <v>52</v>
      </c>
      <c r="BW2" s="177" t="s">
        <v>53</v>
      </c>
      <c r="CE2" s="177" t="s">
        <v>54</v>
      </c>
      <c r="CM2" s="177" t="s">
        <v>55</v>
      </c>
    </row>
    <row r="3" spans="2:94" s="262" customFormat="1" ht="54.75" customHeight="1" x14ac:dyDescent="0.25">
      <c r="B3" s="259" t="s">
        <v>67</v>
      </c>
      <c r="C3" s="276" t="s">
        <v>28</v>
      </c>
      <c r="D3" s="261" t="s">
        <v>46</v>
      </c>
      <c r="E3" s="261"/>
      <c r="F3" s="261">
        <f>VLOOKUP(H3,Feuil1!A$1:B$5,2,0)</f>
        <v>0.1</v>
      </c>
      <c r="G3" s="259">
        <f>IF(H3="Information et Communication",1,IF(H3="Savoir-faire Savoir-être",2,IF(H3="Confort et hygiène",3,IF(H3="Qualité de la prestation",5,IF(H3="Développement Durable",4)))))</f>
        <v>1</v>
      </c>
      <c r="H3" s="214" t="s">
        <v>57</v>
      </c>
      <c r="I3" s="133" t="s">
        <v>58</v>
      </c>
      <c r="J3" s="263">
        <v>1</v>
      </c>
      <c r="K3" s="263">
        <f>IF(J3&gt;71,J3-17,J3)</f>
        <v>1</v>
      </c>
      <c r="L3" s="263">
        <f>IF(J3&lt;&gt;"",MAX(L$1:L2)+1,"")</f>
        <v>1</v>
      </c>
      <c r="M3" s="294" t="s">
        <v>59</v>
      </c>
      <c r="N3" s="295">
        <v>1</v>
      </c>
      <c r="O3" s="296" t="s">
        <v>0</v>
      </c>
      <c r="P3" s="297"/>
      <c r="Q3" s="298" t="str">
        <f>IF(ISERROR(SEARCH("Pas de NM possible",R3)),"","oui")</f>
        <v>oui</v>
      </c>
      <c r="R3" s="294" t="s">
        <v>60</v>
      </c>
      <c r="S3" s="294" t="s">
        <v>61</v>
      </c>
      <c r="T3" s="134"/>
      <c r="V3" s="264">
        <f>N3</f>
        <v>1</v>
      </c>
      <c r="W3" s="264">
        <f>IF(O3="OUI",1,IF(O3="NON",0,IF(O3="Non Mesuré","",0)))</f>
        <v>1</v>
      </c>
      <c r="X3" s="264">
        <f>IF(O3&lt;&gt;"Non Mesuré",V3*W3,"")</f>
        <v>1</v>
      </c>
      <c r="Y3" s="264"/>
      <c r="Z3" s="264">
        <f>IF(O3="Non Mesuré",V3,0)</f>
        <v>0</v>
      </c>
      <c r="AA3" s="264"/>
      <c r="AB3" s="264">
        <f>V3-Z3</f>
        <v>1</v>
      </c>
      <c r="AC3" s="264"/>
      <c r="AD3" s="265"/>
      <c r="AE3" s="265"/>
      <c r="AF3" s="266">
        <f>IF(G3=1,X3,"")</f>
        <v>1</v>
      </c>
      <c r="AG3" s="266"/>
      <c r="AH3" s="266">
        <f>IF(G3=1,Z3,"")</f>
        <v>0</v>
      </c>
      <c r="AI3" s="266"/>
      <c r="AJ3" s="266">
        <f>IF(G3=1,AB3,"")</f>
        <v>1</v>
      </c>
      <c r="AK3" s="267"/>
      <c r="AL3" s="268"/>
      <c r="AM3" s="266"/>
      <c r="AN3" s="266" t="str">
        <f>IF(G3=2,X3,"")</f>
        <v/>
      </c>
      <c r="AO3" s="266"/>
      <c r="AP3" s="266" t="str">
        <f>IF(G3=2,Z3,"")</f>
        <v/>
      </c>
      <c r="AQ3" s="266"/>
      <c r="AR3" s="266" t="str">
        <f>IF(G3=2,AB3,"")</f>
        <v/>
      </c>
      <c r="AS3" s="267"/>
      <c r="AT3" s="268"/>
      <c r="AU3" s="266"/>
      <c r="AV3" s="266" t="str">
        <f>IF(G3=3,X3,"")</f>
        <v/>
      </c>
      <c r="AW3" s="266"/>
      <c r="AX3" s="266" t="str">
        <f>IF(G3=3,Z3,"")</f>
        <v/>
      </c>
      <c r="AY3" s="266"/>
      <c r="AZ3" s="266" t="str">
        <f>IF(G3=3,AB3,"")</f>
        <v/>
      </c>
      <c r="BA3" s="267"/>
      <c r="BB3" s="268"/>
      <c r="BC3" s="266"/>
      <c r="BD3" s="266" t="str">
        <f>IF(G3=4,X3,"")</f>
        <v/>
      </c>
      <c r="BE3" s="266"/>
      <c r="BF3" s="266" t="str">
        <f>IF(G3=4,Z3,"")</f>
        <v/>
      </c>
      <c r="BG3" s="266"/>
      <c r="BH3" s="266" t="str">
        <f>IF(G3=4,AB3,"")</f>
        <v/>
      </c>
      <c r="BI3" s="267"/>
      <c r="BJ3" s="268"/>
      <c r="BK3" s="264"/>
      <c r="BL3" s="266" t="str">
        <f>IF(G3=5,X3,"")</f>
        <v/>
      </c>
      <c r="BM3" s="266"/>
      <c r="BN3" s="266" t="str">
        <f>IF(G3=5,Z3,"")</f>
        <v/>
      </c>
      <c r="BO3" s="266"/>
      <c r="BP3" s="266" t="str">
        <f>IF(G3=5,AB3,"")</f>
        <v/>
      </c>
      <c r="BQ3" s="267"/>
      <c r="BR3" s="268"/>
      <c r="BS3" s="264"/>
      <c r="BT3" s="266" t="str">
        <f>IF(A3=31,X3,"")</f>
        <v/>
      </c>
      <c r="BU3" s="266"/>
      <c r="BV3" s="266" t="str">
        <f>IF(A3=31,Z3,"")</f>
        <v/>
      </c>
      <c r="BW3" s="266"/>
      <c r="BX3" s="266" t="str">
        <f>IF(A3=31,AB3,"")</f>
        <v/>
      </c>
      <c r="BY3" s="267"/>
      <c r="BZ3" s="268"/>
      <c r="CA3" s="269"/>
      <c r="CB3" s="266" t="str">
        <f>IF(A3=32,X3,"")</f>
        <v/>
      </c>
      <c r="CC3" s="266"/>
      <c r="CD3" s="266" t="str">
        <f>IF(A3=32,Z3,"")</f>
        <v/>
      </c>
      <c r="CE3" s="266"/>
      <c r="CF3" s="266" t="str">
        <f>IF(A3=32,AB3,"")</f>
        <v/>
      </c>
      <c r="CG3" s="267"/>
      <c r="CJ3" s="266" t="str">
        <f>IF(A3=33,X3,"")</f>
        <v/>
      </c>
      <c r="CK3" s="266"/>
      <c r="CL3" s="266" t="str">
        <f>IF(A3=33,Z3,"")</f>
        <v/>
      </c>
      <c r="CM3" s="266"/>
      <c r="CN3" s="266" t="str">
        <f>IF(A3=33,AB3,"")</f>
        <v/>
      </c>
      <c r="CO3" s="267"/>
    </row>
    <row r="4" spans="2:94" s="262" customFormat="1" ht="34.5" customHeight="1" x14ac:dyDescent="0.25">
      <c r="B4" s="259" t="s">
        <v>67</v>
      </c>
      <c r="C4" s="276" t="s">
        <v>28</v>
      </c>
      <c r="D4" s="261" t="s">
        <v>46</v>
      </c>
      <c r="E4" s="261"/>
      <c r="F4" s="261">
        <f>VLOOKUP(H4,Feuil1!A$1:B$5,2,0)</f>
        <v>0.1</v>
      </c>
      <c r="G4" s="259">
        <f>IF(H4="Information et Communication",1,IF(H4="Savoir-faire Savoir-être",2,IF(H4="Confort et hygiène",3,IF(H4="Qualité de la prestation",5,IF(H4="Développement Durable",4)))))</f>
        <v>1</v>
      </c>
      <c r="H4" s="214" t="s">
        <v>57</v>
      </c>
      <c r="I4" s="133" t="s">
        <v>58</v>
      </c>
      <c r="J4" s="263">
        <v>1</v>
      </c>
      <c r="K4" s="263">
        <f>IF(J4&gt;71,J4-17,J4)</f>
        <v>1</v>
      </c>
      <c r="L4" s="263">
        <f>IF(J4&lt;&gt;"",MAX(L$1:L3)+1,"")</f>
        <v>2</v>
      </c>
      <c r="M4" s="390" t="s">
        <v>62</v>
      </c>
      <c r="N4" s="391">
        <v>1</v>
      </c>
      <c r="O4" s="411" t="s">
        <v>0</v>
      </c>
      <c r="P4" s="392"/>
      <c r="Q4" s="412" t="str">
        <f>IF(ISERROR(SEARCH("Pas de NM possible",R4)),"","oui")</f>
        <v>oui</v>
      </c>
      <c r="R4" s="390" t="s">
        <v>63</v>
      </c>
      <c r="S4" s="390" t="s">
        <v>61</v>
      </c>
      <c r="T4" s="134"/>
      <c r="V4" s="264">
        <f t="shared" ref="V4" si="0">N4</f>
        <v>1</v>
      </c>
      <c r="W4" s="264">
        <f t="shared" ref="W4" si="1">IF(O4="OUI",1,IF(O4="NON",0,IF(O4="Non Mesuré","",0)))</f>
        <v>1</v>
      </c>
      <c r="X4" s="264">
        <f t="shared" ref="X4" si="2">IF(O4&lt;&gt;"Non Mesuré",V4*W4,"")</f>
        <v>1</v>
      </c>
      <c r="Y4" s="264"/>
      <c r="Z4" s="264">
        <f t="shared" ref="Z4" si="3">IF(O4="Non Mesuré",V4,0)</f>
        <v>0</v>
      </c>
      <c r="AA4" s="264"/>
      <c r="AB4" s="264">
        <f t="shared" ref="AB4" si="4">V4-Z4</f>
        <v>1</v>
      </c>
      <c r="AC4" s="264"/>
      <c r="AD4" s="265"/>
      <c r="AE4" s="265"/>
      <c r="AF4" s="266">
        <f t="shared" ref="AF4" si="5">IF(G4=1,X4,"")</f>
        <v>1</v>
      </c>
      <c r="AG4" s="266"/>
      <c r="AH4" s="266">
        <f t="shared" ref="AH4" si="6">IF(G4=1,Z4,"")</f>
        <v>0</v>
      </c>
      <c r="AI4" s="266"/>
      <c r="AJ4" s="266">
        <f t="shared" ref="AJ4" si="7">IF(G4=1,AB4,"")</f>
        <v>1</v>
      </c>
      <c r="AK4" s="267"/>
      <c r="AL4" s="268"/>
      <c r="AM4" s="266"/>
      <c r="AN4" s="266" t="str">
        <f t="shared" ref="AN4" si="8">IF(G4=2,X4,"")</f>
        <v/>
      </c>
      <c r="AO4" s="266"/>
      <c r="AP4" s="266" t="str">
        <f t="shared" ref="AP4" si="9">IF(G4=2,Z4,"")</f>
        <v/>
      </c>
      <c r="AQ4" s="266"/>
      <c r="AR4" s="266" t="str">
        <f t="shared" ref="AR4" si="10">IF(G4=2,AB4,"")</f>
        <v/>
      </c>
      <c r="AS4" s="267"/>
      <c r="AT4" s="268"/>
      <c r="AU4" s="266"/>
      <c r="AV4" s="266" t="str">
        <f t="shared" ref="AV4" si="11">IF(G4=3,X4,"")</f>
        <v/>
      </c>
      <c r="AW4" s="266"/>
      <c r="AX4" s="266" t="str">
        <f t="shared" ref="AX4" si="12">IF(G4=3,Z4,"")</f>
        <v/>
      </c>
      <c r="AY4" s="266"/>
      <c r="AZ4" s="266" t="str">
        <f t="shared" ref="AZ4" si="13">IF(G4=3,AB4,"")</f>
        <v/>
      </c>
      <c r="BA4" s="267"/>
      <c r="BB4" s="268"/>
      <c r="BC4" s="266"/>
      <c r="BD4" s="266" t="str">
        <f t="shared" ref="BD4" si="14">IF(G4=4,X4,"")</f>
        <v/>
      </c>
      <c r="BE4" s="266"/>
      <c r="BF4" s="266" t="str">
        <f t="shared" ref="BF4" si="15">IF(G4=4,Z4,"")</f>
        <v/>
      </c>
      <c r="BG4" s="266"/>
      <c r="BH4" s="266" t="str">
        <f t="shared" ref="BH4" si="16">IF(G4=4,AB4,"")</f>
        <v/>
      </c>
      <c r="BI4" s="267"/>
      <c r="BJ4" s="268"/>
      <c r="BK4" s="264"/>
      <c r="BL4" s="266" t="str">
        <f t="shared" ref="BL4" si="17">IF(G4=5,X4,"")</f>
        <v/>
      </c>
      <c r="BM4" s="266"/>
      <c r="BN4" s="266" t="str">
        <f t="shared" ref="BN4" si="18">IF(G4=5,Z4,"")</f>
        <v/>
      </c>
      <c r="BO4" s="266"/>
      <c r="BP4" s="266" t="str">
        <f t="shared" ref="BP4" si="19">IF(G4=5,AB4,"")</f>
        <v/>
      </c>
      <c r="BQ4" s="267"/>
      <c r="BR4" s="268"/>
      <c r="BS4" s="264"/>
      <c r="BT4" s="266" t="str">
        <f t="shared" ref="BT4" si="20">IF(A4=31,X4,"")</f>
        <v/>
      </c>
      <c r="BU4" s="266"/>
      <c r="BV4" s="266" t="str">
        <f t="shared" ref="BV4" si="21">IF(A4=31,Z4,"")</f>
        <v/>
      </c>
      <c r="BW4" s="266"/>
      <c r="BX4" s="266" t="str">
        <f t="shared" ref="BX4" si="22">IF(A4=31,AB4,"")</f>
        <v/>
      </c>
      <c r="BY4" s="267"/>
      <c r="BZ4" s="268"/>
      <c r="CA4" s="269"/>
      <c r="CB4" s="266" t="str">
        <f t="shared" ref="CB4" si="23">IF(A4=32,X4,"")</f>
        <v/>
      </c>
      <c r="CC4" s="266"/>
      <c r="CD4" s="266" t="str">
        <f t="shared" ref="CD4" si="24">IF(A4=32,Z4,"")</f>
        <v/>
      </c>
      <c r="CE4" s="266"/>
      <c r="CF4" s="266" t="str">
        <f t="shared" ref="CF4" si="25">IF(A4=32,AB4,"")</f>
        <v/>
      </c>
      <c r="CG4" s="267"/>
      <c r="CJ4" s="266" t="str">
        <f t="shared" ref="CJ4" si="26">IF(A4=33,X4,"")</f>
        <v/>
      </c>
      <c r="CK4" s="266"/>
      <c r="CL4" s="266" t="str">
        <f t="shared" ref="CL4" si="27">IF(A4=33,Z4,"")</f>
        <v/>
      </c>
      <c r="CM4" s="266"/>
      <c r="CN4" s="266" t="str">
        <f t="shared" ref="CN4" si="28">IF(A4=33,AB4,"")</f>
        <v/>
      </c>
      <c r="CO4" s="267"/>
    </row>
    <row r="5" spans="2:94" s="262" customFormat="1" ht="34.5" customHeight="1" x14ac:dyDescent="0.25">
      <c r="B5" s="259" t="s">
        <v>67</v>
      </c>
      <c r="C5" s="276" t="s">
        <v>28</v>
      </c>
      <c r="D5" s="261" t="s">
        <v>46</v>
      </c>
      <c r="E5" s="261"/>
      <c r="F5" s="261">
        <f>VLOOKUP(H5,Feuil1!A$1:B$5,2,0)</f>
        <v>0.1</v>
      </c>
      <c r="G5" s="259">
        <f>IF(H5="Information et Communication",1,IF(H5="Savoir-faire Savoir-être",2,IF(H5="Confort et hygiène",3,IF(H5="Qualité de la prestation",5,IF(H5="Développement Durable",4)))))</f>
        <v>1</v>
      </c>
      <c r="H5" s="214" t="s">
        <v>57</v>
      </c>
      <c r="I5" s="133" t="s">
        <v>58</v>
      </c>
      <c r="J5" s="263">
        <v>1</v>
      </c>
      <c r="K5" s="263">
        <f>IF(J5&gt;71,J5-17,J5)</f>
        <v>1</v>
      </c>
      <c r="L5" s="263">
        <f>IF(J5&lt;&gt;"",MAX(L$1:L4)+1,"")</f>
        <v>3</v>
      </c>
      <c r="M5" s="413" t="s">
        <v>804</v>
      </c>
      <c r="N5" s="414">
        <v>1</v>
      </c>
      <c r="O5" s="415" t="s">
        <v>0</v>
      </c>
      <c r="P5" s="416"/>
      <c r="Q5" s="417"/>
      <c r="R5" s="413" t="s">
        <v>805</v>
      </c>
      <c r="S5" s="413" t="s">
        <v>61</v>
      </c>
      <c r="T5" s="134"/>
      <c r="V5" s="264">
        <f t="shared" ref="V5" si="29">N5</f>
        <v>1</v>
      </c>
      <c r="W5" s="264">
        <f t="shared" ref="W5" si="30">IF(O5="OUI",1,IF(O5="NON",0,IF(O5="Non Mesuré","",0)))</f>
        <v>1</v>
      </c>
      <c r="X5" s="264">
        <f t="shared" ref="X5" si="31">IF(O5&lt;&gt;"Non Mesuré",V5*W5,"")</f>
        <v>1</v>
      </c>
      <c r="Y5" s="264"/>
      <c r="Z5" s="264">
        <f t="shared" ref="Z5" si="32">IF(O5="Non Mesuré",V5,0)</f>
        <v>0</v>
      </c>
      <c r="AA5" s="264"/>
      <c r="AB5" s="264">
        <f t="shared" ref="AB5" si="33">V5-Z5</f>
        <v>1</v>
      </c>
      <c r="AC5" s="264"/>
      <c r="AD5" s="265"/>
      <c r="AE5" s="265"/>
      <c r="AF5" s="266">
        <f t="shared" ref="AF5" si="34">IF(G5=1,X5,"")</f>
        <v>1</v>
      </c>
      <c r="AG5" s="266"/>
      <c r="AH5" s="266">
        <f t="shared" ref="AH5" si="35">IF(G5=1,Z5,"")</f>
        <v>0</v>
      </c>
      <c r="AI5" s="266"/>
      <c r="AJ5" s="266">
        <f t="shared" ref="AJ5" si="36">IF(G5=1,AB5,"")</f>
        <v>1</v>
      </c>
      <c r="AK5" s="267"/>
      <c r="AL5" s="268"/>
      <c r="AM5" s="266"/>
      <c r="AN5" s="266" t="str">
        <f t="shared" ref="AN5" si="37">IF(G5=2,X5,"")</f>
        <v/>
      </c>
      <c r="AO5" s="266"/>
      <c r="AP5" s="266" t="str">
        <f t="shared" ref="AP5" si="38">IF(G5=2,Z5,"")</f>
        <v/>
      </c>
      <c r="AQ5" s="266"/>
      <c r="AR5" s="266" t="str">
        <f t="shared" ref="AR5" si="39">IF(G5=2,AB5,"")</f>
        <v/>
      </c>
      <c r="AS5" s="267"/>
      <c r="AT5" s="268"/>
      <c r="AU5" s="266"/>
      <c r="AV5" s="266" t="str">
        <f t="shared" ref="AV5" si="40">IF(G5=3,X5,"")</f>
        <v/>
      </c>
      <c r="AW5" s="266"/>
      <c r="AX5" s="266" t="str">
        <f t="shared" ref="AX5" si="41">IF(G5=3,Z5,"")</f>
        <v/>
      </c>
      <c r="AY5" s="266"/>
      <c r="AZ5" s="266" t="str">
        <f t="shared" ref="AZ5" si="42">IF(G5=3,AB5,"")</f>
        <v/>
      </c>
      <c r="BA5" s="267"/>
      <c r="BB5" s="268"/>
      <c r="BC5" s="266"/>
      <c r="BD5" s="266" t="str">
        <f t="shared" ref="BD5" si="43">IF(G5=4,X5,"")</f>
        <v/>
      </c>
      <c r="BE5" s="266"/>
      <c r="BF5" s="266" t="str">
        <f t="shared" ref="BF5" si="44">IF(G5=4,Z5,"")</f>
        <v/>
      </c>
      <c r="BG5" s="266"/>
      <c r="BH5" s="266" t="str">
        <f t="shared" ref="BH5" si="45">IF(G5=4,AB5,"")</f>
        <v/>
      </c>
      <c r="BI5" s="267"/>
      <c r="BJ5" s="268"/>
      <c r="BK5" s="264"/>
      <c r="BL5" s="266" t="str">
        <f t="shared" ref="BL5" si="46">IF(G5=5,X5,"")</f>
        <v/>
      </c>
      <c r="BM5" s="266"/>
      <c r="BN5" s="266" t="str">
        <f t="shared" ref="BN5" si="47">IF(G5=5,Z5,"")</f>
        <v/>
      </c>
      <c r="BO5" s="266"/>
      <c r="BP5" s="266" t="str">
        <f t="shared" ref="BP5" si="48">IF(G5=5,AB5,"")</f>
        <v/>
      </c>
      <c r="BQ5" s="267"/>
      <c r="BR5" s="268"/>
      <c r="BS5" s="264"/>
      <c r="BT5" s="266" t="str">
        <f t="shared" ref="BT5" si="49">IF(A5=31,X5,"")</f>
        <v/>
      </c>
      <c r="BU5" s="266"/>
      <c r="BV5" s="266" t="str">
        <f t="shared" ref="BV5" si="50">IF(A5=31,Z5,"")</f>
        <v/>
      </c>
      <c r="BW5" s="266"/>
      <c r="BX5" s="266" t="str">
        <f t="shared" ref="BX5" si="51">IF(A5=31,AB5,"")</f>
        <v/>
      </c>
      <c r="BY5" s="267"/>
      <c r="BZ5" s="268"/>
      <c r="CA5" s="269"/>
      <c r="CB5" s="266" t="str">
        <f t="shared" ref="CB5" si="52">IF(A5=32,X5,"")</f>
        <v/>
      </c>
      <c r="CC5" s="266"/>
      <c r="CD5" s="266" t="str">
        <f t="shared" ref="CD5" si="53">IF(A5=32,Z5,"")</f>
        <v/>
      </c>
      <c r="CE5" s="266"/>
      <c r="CF5" s="266" t="str">
        <f t="shared" ref="CF5" si="54">IF(A5=32,AB5,"")</f>
        <v/>
      </c>
      <c r="CG5" s="267"/>
      <c r="CJ5" s="266" t="str">
        <f t="shared" ref="CJ5" si="55">IF(A5=33,X5,"")</f>
        <v/>
      </c>
      <c r="CK5" s="266"/>
      <c r="CL5" s="266" t="str">
        <f t="shared" ref="CL5" si="56">IF(A5=33,Z5,"")</f>
        <v/>
      </c>
      <c r="CM5" s="266"/>
      <c r="CN5" s="266" t="str">
        <f t="shared" ref="CN5" si="57">IF(A5=33,AB5,"")</f>
        <v/>
      </c>
      <c r="CO5" s="267"/>
    </row>
    <row r="6" spans="2:94" s="262" customFormat="1" ht="34.5" customHeight="1" x14ac:dyDescent="0.25">
      <c r="B6" s="259"/>
      <c r="C6" s="276"/>
      <c r="D6" s="261"/>
      <c r="E6" s="261"/>
      <c r="F6" s="261"/>
      <c r="G6" s="259"/>
      <c r="H6" s="214"/>
      <c r="I6" s="133"/>
      <c r="J6" s="263"/>
      <c r="K6" s="263"/>
      <c r="L6" s="263"/>
      <c r="M6" s="134"/>
      <c r="N6" s="408"/>
      <c r="O6" s="409"/>
      <c r="P6" s="410"/>
      <c r="Q6" s="202"/>
      <c r="R6" s="134"/>
      <c r="S6" s="134"/>
      <c r="T6" s="134"/>
      <c r="V6" s="264"/>
      <c r="W6" s="264"/>
      <c r="X6" s="264"/>
      <c r="Y6" s="264"/>
      <c r="Z6" s="264"/>
      <c r="AA6" s="264"/>
      <c r="AB6" s="264"/>
      <c r="AC6" s="264"/>
      <c r="AD6" s="265"/>
      <c r="AE6" s="265"/>
      <c r="AF6" s="266"/>
      <c r="AG6" s="266"/>
      <c r="AH6" s="266"/>
      <c r="AI6" s="266"/>
      <c r="AJ6" s="266"/>
      <c r="AK6" s="267"/>
      <c r="AL6" s="268"/>
      <c r="AM6" s="266"/>
      <c r="AN6" s="266"/>
      <c r="AO6" s="266"/>
      <c r="AP6" s="266"/>
      <c r="AQ6" s="266"/>
      <c r="AR6" s="266"/>
      <c r="AS6" s="267"/>
      <c r="AT6" s="268"/>
      <c r="AU6" s="266"/>
      <c r="AV6" s="266"/>
      <c r="AW6" s="266"/>
      <c r="AX6" s="266"/>
      <c r="AY6" s="266"/>
      <c r="AZ6" s="266"/>
      <c r="BA6" s="267"/>
      <c r="BB6" s="268"/>
      <c r="BC6" s="266"/>
      <c r="BD6" s="266"/>
      <c r="BE6" s="266"/>
      <c r="BF6" s="266"/>
      <c r="BG6" s="266"/>
      <c r="BH6" s="266"/>
      <c r="BI6" s="267"/>
      <c r="BJ6" s="268"/>
      <c r="BK6" s="264"/>
      <c r="BL6" s="266"/>
      <c r="BM6" s="266"/>
      <c r="BN6" s="266"/>
      <c r="BO6" s="266"/>
      <c r="BP6" s="266"/>
      <c r="BQ6" s="267"/>
      <c r="BR6" s="268"/>
      <c r="BS6" s="264"/>
      <c r="BT6" s="266"/>
      <c r="BU6" s="266"/>
      <c r="BV6" s="266"/>
      <c r="BW6" s="266"/>
      <c r="BX6" s="266"/>
      <c r="BY6" s="267"/>
      <c r="BZ6" s="268"/>
      <c r="CA6" s="269"/>
      <c r="CB6" s="266"/>
      <c r="CC6" s="266"/>
      <c r="CD6" s="266"/>
      <c r="CE6" s="266"/>
      <c r="CF6" s="266"/>
      <c r="CG6" s="267"/>
      <c r="CJ6" s="266"/>
      <c r="CK6" s="266"/>
      <c r="CL6" s="266"/>
      <c r="CM6" s="266"/>
      <c r="CN6" s="266"/>
      <c r="CO6" s="267"/>
    </row>
    <row r="7" spans="2:94" s="126" customFormat="1" ht="18" customHeight="1" x14ac:dyDescent="0.25">
      <c r="B7" s="127"/>
      <c r="C7" s="276" t="s">
        <v>28</v>
      </c>
      <c r="D7" s="261"/>
      <c r="E7" s="261"/>
      <c r="F7" s="261" t="e">
        <f>VLOOKUP(H7,Feuil1!A$1:B$5,2,0)</f>
        <v>#N/A</v>
      </c>
      <c r="G7" s="113"/>
      <c r="H7" s="128"/>
      <c r="I7" s="137"/>
      <c r="J7" s="129"/>
      <c r="K7" s="263"/>
      <c r="L7" s="263" t="str">
        <f>IF(J7&lt;&gt;"",MAX(L$1:L4)+1,"")</f>
        <v/>
      </c>
      <c r="M7" s="261" t="s">
        <v>66</v>
      </c>
      <c r="N7" s="130"/>
      <c r="O7" s="204"/>
      <c r="P7" s="293"/>
      <c r="Q7" s="202" t="str">
        <f t="shared" ref="Q7:Q68" si="58">IF(ISERROR(SEARCH("Pas de NM possible",R7)),"","oui")</f>
        <v/>
      </c>
      <c r="R7" s="261"/>
      <c r="S7" s="129"/>
      <c r="T7" s="129"/>
      <c r="V7" s="139"/>
      <c r="W7" s="139"/>
      <c r="X7" s="139"/>
      <c r="Y7" s="139"/>
      <c r="Z7" s="139"/>
      <c r="AA7" s="139"/>
      <c r="AB7" s="139"/>
      <c r="AC7" s="139"/>
      <c r="AD7" s="140"/>
      <c r="AE7" s="141"/>
      <c r="AF7" s="266" t="str">
        <f t="shared" ref="AF7:AF47" si="59">IF(G7=1,X7,"")</f>
        <v/>
      </c>
      <c r="AG7" s="266"/>
      <c r="AH7" s="266" t="str">
        <f t="shared" ref="AH7:AH47" si="60">IF(G7=1,Z7,"")</f>
        <v/>
      </c>
      <c r="AI7" s="266"/>
      <c r="AJ7" s="266" t="str">
        <f t="shared" ref="AJ7:AJ47" si="61">IF(G7=1,AB7,"")</f>
        <v/>
      </c>
      <c r="AK7" s="267"/>
      <c r="AL7" s="268"/>
      <c r="AM7" s="266"/>
      <c r="AN7" s="266" t="str">
        <f t="shared" ref="AN7:AN47" si="62">IF(G7=2,X7,"")</f>
        <v/>
      </c>
      <c r="AO7" s="266"/>
      <c r="AP7" s="266" t="str">
        <f t="shared" ref="AP7:AP47" si="63">IF(G7=2,Z7,"")</f>
        <v/>
      </c>
      <c r="AQ7" s="266"/>
      <c r="AR7" s="266" t="str">
        <f t="shared" ref="AR7:AR47" si="64">IF(G7=2,AB7,"")</f>
        <v/>
      </c>
      <c r="AS7" s="267"/>
      <c r="AT7" s="268"/>
      <c r="AU7" s="266"/>
      <c r="AV7" s="266" t="str">
        <f t="shared" ref="AV7:AV47" si="65">IF(G7=3,X7,"")</f>
        <v/>
      </c>
      <c r="AW7" s="266"/>
      <c r="AX7" s="266" t="str">
        <f t="shared" ref="AX7:AX47" si="66">IF(G7=3,Z7,"")</f>
        <v/>
      </c>
      <c r="AY7" s="266"/>
      <c r="AZ7" s="266" t="str">
        <f t="shared" ref="AZ7:AZ47" si="67">IF(G7=3,AB7,"")</f>
        <v/>
      </c>
      <c r="BA7" s="267"/>
      <c r="BB7" s="268"/>
      <c r="BC7" s="266"/>
      <c r="BD7" s="266" t="str">
        <f t="shared" ref="BD7:BD47" si="68">IF(G7=4,X7,"")</f>
        <v/>
      </c>
      <c r="BE7" s="266"/>
      <c r="BF7" s="266" t="str">
        <f t="shared" ref="BF7:BF47" si="69">IF(G7=4,Z7,"")</f>
        <v/>
      </c>
      <c r="BG7" s="266"/>
      <c r="BH7" s="266" t="str">
        <f t="shared" ref="BH7:BH47" si="70">IF(G7=4,AB7,"")</f>
        <v/>
      </c>
      <c r="BI7" s="267"/>
      <c r="BJ7" s="268"/>
      <c r="BK7" s="264"/>
      <c r="BL7" s="266" t="str">
        <f t="shared" ref="BL7:BL47" si="71">IF(G7=5,X7,"")</f>
        <v/>
      </c>
      <c r="BM7" s="266"/>
      <c r="BN7" s="266" t="str">
        <f t="shared" ref="BN7:BN47" si="72">IF(G7=5,Z7,"")</f>
        <v/>
      </c>
      <c r="BO7" s="266"/>
      <c r="BP7" s="266" t="str">
        <f t="shared" ref="BP7:BP47" si="73">IF(G7=5,AB7,"")</f>
        <v/>
      </c>
      <c r="BQ7" s="267"/>
      <c r="BR7" s="268"/>
      <c r="BS7" s="264"/>
      <c r="BT7" s="266" t="str">
        <f t="shared" ref="BT7:BT47" si="74">IF(A7=31,X7,"")</f>
        <v/>
      </c>
      <c r="BU7" s="266"/>
      <c r="BV7" s="266" t="str">
        <f t="shared" ref="BV7:BV47" si="75">IF(A7=31,Z7,"")</f>
        <v/>
      </c>
      <c r="BW7" s="266"/>
      <c r="BX7" s="266" t="str">
        <f t="shared" ref="BX7:BX47" si="76">IF(A7=31,AB7,"")</f>
        <v/>
      </c>
      <c r="BY7" s="267"/>
      <c r="BZ7" s="268"/>
      <c r="CA7" s="269"/>
      <c r="CB7" s="266" t="str">
        <f t="shared" ref="CB7:CB47" si="77">IF(A7=32,X7,"")</f>
        <v/>
      </c>
      <c r="CC7" s="266"/>
      <c r="CD7" s="266" t="str">
        <f t="shared" ref="CD7:CD47" si="78">IF(A7=32,Z7,"")</f>
        <v/>
      </c>
      <c r="CE7" s="266"/>
      <c r="CF7" s="266" t="str">
        <f t="shared" ref="CF7:CF47" si="79">IF(A7=32,AB7,"")</f>
        <v/>
      </c>
      <c r="CG7" s="267"/>
      <c r="CH7" s="262"/>
      <c r="CI7" s="262"/>
      <c r="CJ7" s="266" t="str">
        <f t="shared" ref="CJ7:CJ47" si="80">IF(A7=33,X7,"")</f>
        <v/>
      </c>
      <c r="CK7" s="266"/>
      <c r="CL7" s="266" t="str">
        <f t="shared" ref="CL7:CL47" si="81">IF(A7=33,Z7,"")</f>
        <v/>
      </c>
      <c r="CM7" s="266"/>
      <c r="CN7" s="266" t="str">
        <f t="shared" ref="CN7:CN47" si="82">IF(A7=33,AB7,"")</f>
        <v/>
      </c>
      <c r="CO7" s="267"/>
      <c r="CP7" s="262"/>
    </row>
    <row r="8" spans="2:94" s="262" customFormat="1" ht="34.5" customHeight="1" x14ac:dyDescent="0.25">
      <c r="B8" s="259" t="s">
        <v>67</v>
      </c>
      <c r="C8" s="276" t="s">
        <v>28</v>
      </c>
      <c r="D8" s="261" t="s">
        <v>46</v>
      </c>
      <c r="E8" s="261"/>
      <c r="F8" s="261">
        <f>VLOOKUP(H8,Feuil1!A$1:B$5,2,0)</f>
        <v>0.1</v>
      </c>
      <c r="G8" s="259">
        <f>IF(H8="Information et Communication",1,IF(H8="Savoir-faire Savoir-être",2,IF(H8="Confort et hygiène",3,IF(H8="Qualité de la prestation",5,IF(H8="Développement Durable",4)))))</f>
        <v>1</v>
      </c>
      <c r="H8" s="214" t="s">
        <v>57</v>
      </c>
      <c r="I8" s="133" t="s">
        <v>58</v>
      </c>
      <c r="J8" s="263">
        <v>1</v>
      </c>
      <c r="K8" s="263">
        <f>IF(J8&gt;71,J8-17,J8)</f>
        <v>1</v>
      </c>
      <c r="L8" s="263">
        <f>IF(J8&lt;&gt;"",MAX(L$1:L7)+1,"")</f>
        <v>4</v>
      </c>
      <c r="M8" s="402" t="s">
        <v>64</v>
      </c>
      <c r="N8" s="403">
        <v>1</v>
      </c>
      <c r="O8" s="404" t="s">
        <v>0</v>
      </c>
      <c r="P8" s="405"/>
      <c r="Q8" s="406" t="str">
        <f>IF(ISERROR(SEARCH("Pas de NM possible",R8)),"","oui")</f>
        <v/>
      </c>
      <c r="R8" s="407"/>
      <c r="S8" s="407" t="s">
        <v>61</v>
      </c>
      <c r="T8" s="134"/>
      <c r="V8" s="264">
        <f>N8</f>
        <v>1</v>
      </c>
      <c r="W8" s="264">
        <f>IF(O8="OUI",1,IF(O8="NON",0,IF(O8="Non Mesuré","",0)))</f>
        <v>1</v>
      </c>
      <c r="X8" s="264">
        <f>IF(O8&lt;&gt;"Non Mesuré",V8*W8,"")</f>
        <v>1</v>
      </c>
      <c r="Y8" s="264"/>
      <c r="Z8" s="264">
        <f>IF(O8="Non Mesuré",V8,0)</f>
        <v>0</v>
      </c>
      <c r="AA8" s="264"/>
      <c r="AB8" s="264">
        <f>V8-Z8</f>
        <v>1</v>
      </c>
      <c r="AC8" s="264"/>
      <c r="AD8" s="265"/>
      <c r="AE8" s="265"/>
      <c r="AF8" s="266">
        <f>IF(G8=1,X8,"")</f>
        <v>1</v>
      </c>
      <c r="AG8" s="266"/>
      <c r="AH8" s="266">
        <f>IF(G8=1,Z8,"")</f>
        <v>0</v>
      </c>
      <c r="AI8" s="266"/>
      <c r="AJ8" s="266">
        <f>IF(G8=1,AB8,"")</f>
        <v>1</v>
      </c>
      <c r="AK8" s="267"/>
      <c r="AL8" s="268"/>
      <c r="AM8" s="266"/>
      <c r="AN8" s="266" t="str">
        <f>IF(G8=2,X8,"")</f>
        <v/>
      </c>
      <c r="AO8" s="266"/>
      <c r="AP8" s="266" t="str">
        <f>IF(G8=2,Z8,"")</f>
        <v/>
      </c>
      <c r="AQ8" s="266"/>
      <c r="AR8" s="266" t="str">
        <f>IF(G8=2,AB8,"")</f>
        <v/>
      </c>
      <c r="AS8" s="267"/>
      <c r="AT8" s="268"/>
      <c r="AU8" s="266"/>
      <c r="AV8" s="266" t="str">
        <f>IF(G8=3,X8,"")</f>
        <v/>
      </c>
      <c r="AW8" s="266"/>
      <c r="AX8" s="266" t="str">
        <f>IF(G8=3,Z8,"")</f>
        <v/>
      </c>
      <c r="AY8" s="266"/>
      <c r="AZ8" s="266" t="str">
        <f>IF(G8=3,AB8,"")</f>
        <v/>
      </c>
      <c r="BA8" s="267"/>
      <c r="BB8" s="268"/>
      <c r="BC8" s="266"/>
      <c r="BD8" s="266" t="str">
        <f>IF(G8=4,X8,"")</f>
        <v/>
      </c>
      <c r="BE8" s="266"/>
      <c r="BF8" s="266" t="str">
        <f>IF(G8=4,Z8,"")</f>
        <v/>
      </c>
      <c r="BG8" s="266"/>
      <c r="BH8" s="266" t="str">
        <f>IF(G8=4,AB8,"")</f>
        <v/>
      </c>
      <c r="BI8" s="267"/>
      <c r="BJ8" s="268"/>
      <c r="BK8" s="264"/>
      <c r="BL8" s="266" t="str">
        <f>IF(G8=5,X8,"")</f>
        <v/>
      </c>
      <c r="BM8" s="266"/>
      <c r="BN8" s="266" t="str">
        <f>IF(G8=5,Z8,"")</f>
        <v/>
      </c>
      <c r="BO8" s="266"/>
      <c r="BP8" s="266" t="str">
        <f>IF(G8=5,AB8,"")</f>
        <v/>
      </c>
      <c r="BQ8" s="267"/>
      <c r="BR8" s="268"/>
      <c r="BS8" s="264"/>
      <c r="BT8" s="266" t="str">
        <f>IF(A8=31,X8,"")</f>
        <v/>
      </c>
      <c r="BU8" s="266"/>
      <c r="BV8" s="266" t="str">
        <f>IF(A8=31,Z8,"")</f>
        <v/>
      </c>
      <c r="BW8" s="266"/>
      <c r="BX8" s="266" t="str">
        <f>IF(A8=31,AB8,"")</f>
        <v/>
      </c>
      <c r="BY8" s="267"/>
      <c r="BZ8" s="268"/>
      <c r="CA8" s="269"/>
      <c r="CB8" s="266" t="str">
        <f>IF(A8=32,X8,"")</f>
        <v/>
      </c>
      <c r="CC8" s="266"/>
      <c r="CD8" s="266" t="str">
        <f>IF(A8=32,Z8,"")</f>
        <v/>
      </c>
      <c r="CE8" s="266"/>
      <c r="CF8" s="266" t="str">
        <f>IF(A8=32,AB8,"")</f>
        <v/>
      </c>
      <c r="CG8" s="267"/>
      <c r="CJ8" s="266" t="str">
        <f>IF(A8=33,X8,"")</f>
        <v/>
      </c>
      <c r="CK8" s="266"/>
      <c r="CL8" s="266" t="str">
        <f>IF(A8=33,Z8,"")</f>
        <v/>
      </c>
      <c r="CM8" s="266"/>
      <c r="CN8" s="266" t="str">
        <f>IF(A8=33,AB8,"")</f>
        <v/>
      </c>
      <c r="CO8" s="267"/>
    </row>
    <row r="9" spans="2:94" s="262" customFormat="1" ht="75" customHeight="1" x14ac:dyDescent="0.25">
      <c r="B9" s="259" t="s">
        <v>67</v>
      </c>
      <c r="C9" s="276" t="s">
        <v>28</v>
      </c>
      <c r="D9" s="261" t="s">
        <v>753</v>
      </c>
      <c r="E9" s="261"/>
      <c r="F9" s="261">
        <f>VLOOKUP(H9,Feuil1!A$1:B$5,2,0)</f>
        <v>0.1</v>
      </c>
      <c r="G9" s="259">
        <f t="shared" ref="G9:G18" si="83">IF(H9="Information et Communication",1,IF(H9="Savoir-faire Savoir-être",2,IF(H9="Confort et hygiène",3,IF(H9="Qualité de la prestation",5,IF(H9="Développement Durable",4)))))</f>
        <v>1</v>
      </c>
      <c r="H9" s="214" t="s">
        <v>57</v>
      </c>
      <c r="I9" s="133" t="s">
        <v>68</v>
      </c>
      <c r="J9" s="263">
        <v>3</v>
      </c>
      <c r="K9" s="263">
        <f t="shared" ref="K9:K18" si="84">IF(J9&gt;71,J9-17,J9)</f>
        <v>3</v>
      </c>
      <c r="L9" s="263">
        <f>IF(J9&lt;&gt;"",MAX(L$1:L8)+1,"")</f>
        <v>5</v>
      </c>
      <c r="M9" s="393" t="s">
        <v>69</v>
      </c>
      <c r="N9" s="394">
        <v>3</v>
      </c>
      <c r="O9" s="400" t="s">
        <v>0</v>
      </c>
      <c r="P9" s="395"/>
      <c r="Q9" s="401" t="str">
        <f t="shared" si="58"/>
        <v>oui</v>
      </c>
      <c r="R9" s="393" t="s">
        <v>811</v>
      </c>
      <c r="S9" s="393" t="s">
        <v>70</v>
      </c>
      <c r="T9" s="134"/>
      <c r="V9" s="264">
        <f>N9</f>
        <v>3</v>
      </c>
      <c r="W9" s="264">
        <f>IF(O9="OUI",1,IF(O9="NON",0,IF(O9="Non Mesuré","",0)))</f>
        <v>1</v>
      </c>
      <c r="X9" s="264">
        <f>IF(O9&lt;&gt;"Non Mesuré",V9*W9,"")</f>
        <v>3</v>
      </c>
      <c r="Y9" s="264"/>
      <c r="Z9" s="264">
        <f>IF(O9="Non Mesuré",V9,0)</f>
        <v>0</v>
      </c>
      <c r="AA9" s="264"/>
      <c r="AB9" s="264">
        <f>V9-Z9</f>
        <v>3</v>
      </c>
      <c r="AC9" s="264"/>
      <c r="AD9" s="265"/>
      <c r="AE9" s="265"/>
      <c r="AF9" s="266">
        <f>IF(G9=1,X9,"")</f>
        <v>3</v>
      </c>
      <c r="AG9" s="266"/>
      <c r="AH9" s="266">
        <f>IF(G9=1,Z9,"")</f>
        <v>0</v>
      </c>
      <c r="AI9" s="266"/>
      <c r="AJ9" s="266">
        <f>IF(G9=1,AB9,"")</f>
        <v>3</v>
      </c>
      <c r="AK9" s="267"/>
      <c r="AL9" s="268"/>
      <c r="AM9" s="266"/>
      <c r="AN9" s="266" t="str">
        <f>IF(G9=2,X9,"")</f>
        <v/>
      </c>
      <c r="AO9" s="266"/>
      <c r="AP9" s="266" t="str">
        <f>IF(G9=2,Z9,"")</f>
        <v/>
      </c>
      <c r="AQ9" s="266"/>
      <c r="AR9" s="266" t="str">
        <f>IF(G9=2,AB9,"")</f>
        <v/>
      </c>
      <c r="AS9" s="267"/>
      <c r="AT9" s="268"/>
      <c r="AU9" s="266"/>
      <c r="AV9" s="266" t="str">
        <f>IF(G9=3,X9,"")</f>
        <v/>
      </c>
      <c r="AW9" s="266"/>
      <c r="AX9" s="266" t="str">
        <f>IF(G9=3,Z9,"")</f>
        <v/>
      </c>
      <c r="AY9" s="266"/>
      <c r="AZ9" s="266" t="str">
        <f>IF(G9=3,AB9,"")</f>
        <v/>
      </c>
      <c r="BA9" s="267"/>
      <c r="BB9" s="268"/>
      <c r="BC9" s="266"/>
      <c r="BD9" s="266" t="str">
        <f>IF(G9=4,X9,"")</f>
        <v/>
      </c>
      <c r="BE9" s="266"/>
      <c r="BF9" s="266" t="str">
        <f>IF(G9=4,Z9,"")</f>
        <v/>
      </c>
      <c r="BG9" s="266"/>
      <c r="BH9" s="266" t="str">
        <f>IF(G9=4,AB9,"")</f>
        <v/>
      </c>
      <c r="BI9" s="267"/>
      <c r="BJ9" s="268"/>
      <c r="BK9" s="264"/>
      <c r="BL9" s="266" t="str">
        <f>IF(G9=5,X9,"")</f>
        <v/>
      </c>
      <c r="BM9" s="266"/>
      <c r="BN9" s="266" t="str">
        <f>IF(G9=5,Z9,"")</f>
        <v/>
      </c>
      <c r="BO9" s="266"/>
      <c r="BP9" s="266" t="str">
        <f>IF(G9=5,AB9,"")</f>
        <v/>
      </c>
      <c r="BQ9" s="267"/>
      <c r="BR9" s="268"/>
      <c r="BS9" s="264"/>
      <c r="BT9" s="266" t="str">
        <f>IF(A9=31,X9,"")</f>
        <v/>
      </c>
      <c r="BU9" s="266"/>
      <c r="BV9" s="266" t="str">
        <f>IF(A9=31,Z9,"")</f>
        <v/>
      </c>
      <c r="BW9" s="266"/>
      <c r="BX9" s="266" t="str">
        <f>IF(A9=31,AB9,"")</f>
        <v/>
      </c>
      <c r="BY9" s="267"/>
      <c r="BZ9" s="268"/>
      <c r="CA9" s="269"/>
      <c r="CB9" s="266" t="str">
        <f>IF(A9=32,X9,"")</f>
        <v/>
      </c>
      <c r="CC9" s="266"/>
      <c r="CD9" s="266" t="str">
        <f>IF(A9=32,Z9,"")</f>
        <v/>
      </c>
      <c r="CE9" s="266"/>
      <c r="CF9" s="266" t="str">
        <f>IF(A9=32,AB9,"")</f>
        <v/>
      </c>
      <c r="CG9" s="267"/>
      <c r="CJ9" s="266" t="str">
        <f>IF(A9=33,X9,"")</f>
        <v/>
      </c>
      <c r="CK9" s="266"/>
      <c r="CL9" s="266" t="str">
        <f>IF(A9=33,Z9,"")</f>
        <v/>
      </c>
      <c r="CM9" s="266"/>
      <c r="CN9" s="266" t="str">
        <f>IF(A9=33,AB9,"")</f>
        <v/>
      </c>
      <c r="CO9" s="267"/>
    </row>
    <row r="10" spans="2:94" s="262" customFormat="1" ht="54.75" customHeight="1" x14ac:dyDescent="0.25">
      <c r="B10" s="259" t="s">
        <v>67</v>
      </c>
      <c r="C10" s="276" t="s">
        <v>28</v>
      </c>
      <c r="D10" s="261" t="s">
        <v>66</v>
      </c>
      <c r="E10" s="261" t="s">
        <v>65</v>
      </c>
      <c r="F10" s="261">
        <f>VLOOKUP(H10,Feuil1!A$1:B$5,2,0)</f>
        <v>0.1</v>
      </c>
      <c r="G10" s="259">
        <f t="shared" si="83"/>
        <v>1</v>
      </c>
      <c r="H10" s="214" t="s">
        <v>57</v>
      </c>
      <c r="I10" s="133" t="s">
        <v>68</v>
      </c>
      <c r="J10" s="142">
        <v>3</v>
      </c>
      <c r="K10" s="263">
        <f t="shared" si="84"/>
        <v>3</v>
      </c>
      <c r="L10" s="263">
        <f>IF(J10&lt;&gt;"",MAX(L$1:L9)+1,"")</f>
        <v>6</v>
      </c>
      <c r="M10" s="219" t="s">
        <v>71</v>
      </c>
      <c r="N10" s="299">
        <v>3</v>
      </c>
      <c r="O10" s="221" t="s">
        <v>72</v>
      </c>
      <c r="P10" s="222"/>
      <c r="Q10" s="300" t="str">
        <f t="shared" si="58"/>
        <v/>
      </c>
      <c r="R10" s="219" t="s">
        <v>802</v>
      </c>
      <c r="S10" s="306" t="s">
        <v>70</v>
      </c>
      <c r="T10" s="143"/>
      <c r="V10" s="264">
        <f t="shared" ref="V10:V18" si="85">N10</f>
        <v>3</v>
      </c>
      <c r="W10" s="264">
        <f>IF(O10="Très Satisfaisant",1,IF(O10="Satisfaisant",0.75,IF(O10="Insatisfaisant",0.25,IF(O10="Très Insatisfaisant",0,IF(O10="Non Mesuré","",0)))))</f>
        <v>1</v>
      </c>
      <c r="X10" s="264">
        <f t="shared" ref="X10:X18" si="86">IF(O10&lt;&gt;"Non Mesuré",V10*W10,"")</f>
        <v>3</v>
      </c>
      <c r="Y10" s="264"/>
      <c r="Z10" s="264">
        <f t="shared" ref="Z10:Z18" si="87">IF(O10="Non Mesuré",V10,0)</f>
        <v>0</v>
      </c>
      <c r="AA10" s="264"/>
      <c r="AB10" s="264">
        <f t="shared" ref="AB10:AB18" si="88">V10-Z10</f>
        <v>3</v>
      </c>
      <c r="AC10" s="264"/>
      <c r="AD10" s="135"/>
      <c r="AE10" s="269"/>
      <c r="AF10" s="266">
        <f t="shared" si="59"/>
        <v>3</v>
      </c>
      <c r="AG10" s="266"/>
      <c r="AH10" s="266">
        <f t="shared" si="60"/>
        <v>0</v>
      </c>
      <c r="AI10" s="266"/>
      <c r="AJ10" s="266">
        <f t="shared" si="61"/>
        <v>3</v>
      </c>
      <c r="AK10" s="267"/>
      <c r="AL10" s="268"/>
      <c r="AM10" s="266"/>
      <c r="AN10" s="266" t="str">
        <f t="shared" si="62"/>
        <v/>
      </c>
      <c r="AO10" s="266"/>
      <c r="AP10" s="266" t="str">
        <f t="shared" si="63"/>
        <v/>
      </c>
      <c r="AQ10" s="266"/>
      <c r="AR10" s="266" t="str">
        <f t="shared" si="64"/>
        <v/>
      </c>
      <c r="AS10" s="267"/>
      <c r="AT10" s="268"/>
      <c r="AU10" s="266"/>
      <c r="AV10" s="266" t="str">
        <f t="shared" si="65"/>
        <v/>
      </c>
      <c r="AW10" s="266"/>
      <c r="AX10" s="266" t="str">
        <f t="shared" si="66"/>
        <v/>
      </c>
      <c r="AY10" s="266"/>
      <c r="AZ10" s="266" t="str">
        <f t="shared" si="67"/>
        <v/>
      </c>
      <c r="BA10" s="267"/>
      <c r="BB10" s="268"/>
      <c r="BC10" s="266"/>
      <c r="BD10" s="266" t="str">
        <f t="shared" si="68"/>
        <v/>
      </c>
      <c r="BE10" s="266"/>
      <c r="BF10" s="266" t="str">
        <f t="shared" si="69"/>
        <v/>
      </c>
      <c r="BG10" s="266"/>
      <c r="BH10" s="266" t="str">
        <f t="shared" si="70"/>
        <v/>
      </c>
      <c r="BI10" s="267"/>
      <c r="BJ10" s="268"/>
      <c r="BK10" s="264"/>
      <c r="BL10" s="266" t="str">
        <f t="shared" si="71"/>
        <v/>
      </c>
      <c r="BM10" s="266"/>
      <c r="BN10" s="266" t="str">
        <f t="shared" si="72"/>
        <v/>
      </c>
      <c r="BO10" s="266"/>
      <c r="BP10" s="266" t="str">
        <f t="shared" si="73"/>
        <v/>
      </c>
      <c r="BQ10" s="267"/>
      <c r="BR10" s="268"/>
      <c r="BS10" s="264"/>
      <c r="BT10" s="266" t="str">
        <f t="shared" si="74"/>
        <v/>
      </c>
      <c r="BU10" s="266"/>
      <c r="BV10" s="266" t="str">
        <f t="shared" si="75"/>
        <v/>
      </c>
      <c r="BW10" s="266"/>
      <c r="BX10" s="266" t="str">
        <f t="shared" si="76"/>
        <v/>
      </c>
      <c r="BY10" s="267"/>
      <c r="BZ10" s="268"/>
      <c r="CA10" s="269"/>
      <c r="CB10" s="266" t="str">
        <f t="shared" si="77"/>
        <v/>
      </c>
      <c r="CC10" s="266"/>
      <c r="CD10" s="266" t="str">
        <f t="shared" si="78"/>
        <v/>
      </c>
      <c r="CE10" s="266"/>
      <c r="CF10" s="266" t="str">
        <f t="shared" si="79"/>
        <v/>
      </c>
      <c r="CG10" s="267"/>
      <c r="CJ10" s="266" t="str">
        <f t="shared" si="80"/>
        <v/>
      </c>
      <c r="CK10" s="266"/>
      <c r="CL10" s="266" t="str">
        <f t="shared" si="81"/>
        <v/>
      </c>
      <c r="CM10" s="266"/>
      <c r="CN10" s="266" t="str">
        <f t="shared" si="82"/>
        <v/>
      </c>
      <c r="CO10" s="267"/>
    </row>
    <row r="11" spans="2:94" s="262" customFormat="1" ht="18" customHeight="1" x14ac:dyDescent="0.25">
      <c r="B11" s="259" t="s">
        <v>67</v>
      </c>
      <c r="C11" s="276" t="s">
        <v>28</v>
      </c>
      <c r="D11" s="261" t="s">
        <v>66</v>
      </c>
      <c r="E11" s="261" t="s">
        <v>65</v>
      </c>
      <c r="F11" s="261">
        <f>VLOOKUP(H11,Feuil1!A$1:B$5,2,0)</f>
        <v>0.1</v>
      </c>
      <c r="G11" s="259">
        <f t="shared" si="83"/>
        <v>1</v>
      </c>
      <c r="H11" s="214" t="s">
        <v>57</v>
      </c>
      <c r="I11" s="133" t="s">
        <v>68</v>
      </c>
      <c r="J11" s="142">
        <v>3</v>
      </c>
      <c r="K11" s="263">
        <f t="shared" si="84"/>
        <v>3</v>
      </c>
      <c r="L11" s="263">
        <f>IF(J11&lt;&gt;"",MAX(L$1:L10)+1,"")</f>
        <v>7</v>
      </c>
      <c r="M11" s="219" t="s">
        <v>73</v>
      </c>
      <c r="N11" s="299">
        <v>1</v>
      </c>
      <c r="O11" s="221" t="s">
        <v>0</v>
      </c>
      <c r="P11" s="222"/>
      <c r="Q11" s="300" t="str">
        <f t="shared" si="58"/>
        <v/>
      </c>
      <c r="R11" s="219" t="s">
        <v>797</v>
      </c>
      <c r="S11" s="306" t="s">
        <v>70</v>
      </c>
      <c r="T11" s="143"/>
      <c r="V11" s="264">
        <f t="shared" si="85"/>
        <v>1</v>
      </c>
      <c r="W11" s="264">
        <f t="shared" ref="W11:W18" si="89">IF(O11="OUI",1,IF(O11="NON",0,IF(O11="Non Mesuré","",0)))</f>
        <v>1</v>
      </c>
      <c r="X11" s="264">
        <f t="shared" si="86"/>
        <v>1</v>
      </c>
      <c r="Y11" s="264"/>
      <c r="Z11" s="264">
        <f t="shared" si="87"/>
        <v>0</v>
      </c>
      <c r="AA11" s="264"/>
      <c r="AB11" s="264">
        <f t="shared" si="88"/>
        <v>1</v>
      </c>
      <c r="AC11" s="264"/>
      <c r="AD11" s="265"/>
      <c r="AE11" s="265"/>
      <c r="AF11" s="266">
        <f t="shared" si="59"/>
        <v>1</v>
      </c>
      <c r="AG11" s="266"/>
      <c r="AH11" s="266">
        <f t="shared" si="60"/>
        <v>0</v>
      </c>
      <c r="AI11" s="266"/>
      <c r="AJ11" s="266">
        <f t="shared" si="61"/>
        <v>1</v>
      </c>
      <c r="AK11" s="267"/>
      <c r="AL11" s="268"/>
      <c r="AM11" s="266"/>
      <c r="AN11" s="266" t="str">
        <f t="shared" si="62"/>
        <v/>
      </c>
      <c r="AO11" s="266"/>
      <c r="AP11" s="266" t="str">
        <f t="shared" si="63"/>
        <v/>
      </c>
      <c r="AQ11" s="266"/>
      <c r="AR11" s="266" t="str">
        <f t="shared" si="64"/>
        <v/>
      </c>
      <c r="AS11" s="267"/>
      <c r="AT11" s="268"/>
      <c r="AU11" s="266"/>
      <c r="AV11" s="266" t="str">
        <f t="shared" si="65"/>
        <v/>
      </c>
      <c r="AW11" s="266"/>
      <c r="AX11" s="266" t="str">
        <f t="shared" si="66"/>
        <v/>
      </c>
      <c r="AY11" s="266"/>
      <c r="AZ11" s="266" t="str">
        <f t="shared" si="67"/>
        <v/>
      </c>
      <c r="BA11" s="267"/>
      <c r="BB11" s="268"/>
      <c r="BC11" s="266"/>
      <c r="BD11" s="266" t="str">
        <f t="shared" si="68"/>
        <v/>
      </c>
      <c r="BE11" s="266"/>
      <c r="BF11" s="266" t="str">
        <f t="shared" si="69"/>
        <v/>
      </c>
      <c r="BG11" s="266"/>
      <c r="BH11" s="266" t="str">
        <f t="shared" si="70"/>
        <v/>
      </c>
      <c r="BI11" s="267"/>
      <c r="BJ11" s="268"/>
      <c r="BK11" s="264"/>
      <c r="BL11" s="266" t="str">
        <f t="shared" si="71"/>
        <v/>
      </c>
      <c r="BM11" s="266"/>
      <c r="BN11" s="266" t="str">
        <f t="shared" si="72"/>
        <v/>
      </c>
      <c r="BO11" s="266"/>
      <c r="BP11" s="266" t="str">
        <f t="shared" si="73"/>
        <v/>
      </c>
      <c r="BQ11" s="267"/>
      <c r="BR11" s="268"/>
      <c r="BS11" s="264"/>
      <c r="BT11" s="266" t="str">
        <f t="shared" si="74"/>
        <v/>
      </c>
      <c r="BU11" s="266"/>
      <c r="BV11" s="266" t="str">
        <f t="shared" si="75"/>
        <v/>
      </c>
      <c r="BW11" s="266"/>
      <c r="BX11" s="266" t="str">
        <f t="shared" si="76"/>
        <v/>
      </c>
      <c r="BY11" s="267"/>
      <c r="BZ11" s="268"/>
      <c r="CA11" s="269"/>
      <c r="CB11" s="266" t="str">
        <f t="shared" si="77"/>
        <v/>
      </c>
      <c r="CC11" s="266"/>
      <c r="CD11" s="266" t="str">
        <f t="shared" si="78"/>
        <v/>
      </c>
      <c r="CE11" s="266"/>
      <c r="CF11" s="266" t="str">
        <f t="shared" si="79"/>
        <v/>
      </c>
      <c r="CG11" s="267"/>
      <c r="CJ11" s="266" t="str">
        <f t="shared" si="80"/>
        <v/>
      </c>
      <c r="CK11" s="266"/>
      <c r="CL11" s="266" t="str">
        <f t="shared" si="81"/>
        <v/>
      </c>
      <c r="CM11" s="266"/>
      <c r="CN11" s="266" t="str">
        <f t="shared" si="82"/>
        <v/>
      </c>
      <c r="CO11" s="267"/>
    </row>
    <row r="12" spans="2:94" s="262" customFormat="1" ht="33.75" customHeight="1" x14ac:dyDescent="0.25">
      <c r="B12" s="259" t="s">
        <v>67</v>
      </c>
      <c r="C12" s="276" t="s">
        <v>28</v>
      </c>
      <c r="D12" s="261" t="s">
        <v>66</v>
      </c>
      <c r="E12" s="261" t="s">
        <v>65</v>
      </c>
      <c r="F12" s="261">
        <f>VLOOKUP(H12,Feuil1!A$1:B$5,2,0)</f>
        <v>0.1</v>
      </c>
      <c r="G12" s="259">
        <f t="shared" si="83"/>
        <v>1</v>
      </c>
      <c r="H12" s="214" t="s">
        <v>57</v>
      </c>
      <c r="I12" s="133" t="s">
        <v>68</v>
      </c>
      <c r="J12" s="263">
        <v>3</v>
      </c>
      <c r="K12" s="263">
        <f t="shared" si="84"/>
        <v>3</v>
      </c>
      <c r="L12" s="263">
        <f>IF(J12&lt;&gt;"",MAX(L$1:L11)+1,"")</f>
        <v>8</v>
      </c>
      <c r="M12" s="219" t="s">
        <v>74</v>
      </c>
      <c r="N12" s="299">
        <v>1</v>
      </c>
      <c r="O12" s="221" t="s">
        <v>0</v>
      </c>
      <c r="P12" s="222"/>
      <c r="Q12" s="300" t="str">
        <f t="shared" si="58"/>
        <v/>
      </c>
      <c r="R12" s="219" t="s">
        <v>803</v>
      </c>
      <c r="S12" s="219" t="s">
        <v>70</v>
      </c>
      <c r="T12" s="134"/>
      <c r="V12" s="264">
        <f t="shared" si="85"/>
        <v>1</v>
      </c>
      <c r="W12" s="264">
        <f t="shared" si="89"/>
        <v>1</v>
      </c>
      <c r="X12" s="264">
        <f t="shared" si="86"/>
        <v>1</v>
      </c>
      <c r="Y12" s="264"/>
      <c r="Z12" s="264">
        <f t="shared" si="87"/>
        <v>0</v>
      </c>
      <c r="AA12" s="264"/>
      <c r="AB12" s="264">
        <f t="shared" si="88"/>
        <v>1</v>
      </c>
      <c r="AC12" s="264"/>
      <c r="AD12" s="265"/>
      <c r="AE12" s="265"/>
      <c r="AF12" s="266">
        <f t="shared" si="59"/>
        <v>1</v>
      </c>
      <c r="AG12" s="266"/>
      <c r="AH12" s="266">
        <f t="shared" si="60"/>
        <v>0</v>
      </c>
      <c r="AI12" s="266"/>
      <c r="AJ12" s="266">
        <f t="shared" si="61"/>
        <v>1</v>
      </c>
      <c r="AK12" s="267"/>
      <c r="AL12" s="268"/>
      <c r="AM12" s="266"/>
      <c r="AN12" s="266" t="str">
        <f t="shared" si="62"/>
        <v/>
      </c>
      <c r="AO12" s="266"/>
      <c r="AP12" s="266" t="str">
        <f t="shared" si="63"/>
        <v/>
      </c>
      <c r="AQ12" s="266"/>
      <c r="AR12" s="266" t="str">
        <f t="shared" si="64"/>
        <v/>
      </c>
      <c r="AS12" s="267"/>
      <c r="AT12" s="268"/>
      <c r="AU12" s="266"/>
      <c r="AV12" s="266" t="str">
        <f t="shared" si="65"/>
        <v/>
      </c>
      <c r="AW12" s="266"/>
      <c r="AX12" s="266" t="str">
        <f t="shared" si="66"/>
        <v/>
      </c>
      <c r="AY12" s="266"/>
      <c r="AZ12" s="266" t="str">
        <f t="shared" si="67"/>
        <v/>
      </c>
      <c r="BA12" s="267"/>
      <c r="BB12" s="268"/>
      <c r="BC12" s="266"/>
      <c r="BD12" s="266" t="str">
        <f t="shared" si="68"/>
        <v/>
      </c>
      <c r="BE12" s="266"/>
      <c r="BF12" s="266" t="str">
        <f t="shared" si="69"/>
        <v/>
      </c>
      <c r="BG12" s="266"/>
      <c r="BH12" s="266" t="str">
        <f t="shared" si="70"/>
        <v/>
      </c>
      <c r="BI12" s="267"/>
      <c r="BJ12" s="268"/>
      <c r="BK12" s="264"/>
      <c r="BL12" s="266" t="str">
        <f t="shared" si="71"/>
        <v/>
      </c>
      <c r="BM12" s="266"/>
      <c r="BN12" s="266" t="str">
        <f t="shared" si="72"/>
        <v/>
      </c>
      <c r="BO12" s="266"/>
      <c r="BP12" s="266" t="str">
        <f t="shared" si="73"/>
        <v/>
      </c>
      <c r="BQ12" s="267"/>
      <c r="BR12" s="268"/>
      <c r="BS12" s="264"/>
      <c r="BT12" s="266" t="str">
        <f t="shared" si="74"/>
        <v/>
      </c>
      <c r="BU12" s="266"/>
      <c r="BV12" s="266" t="str">
        <f t="shared" si="75"/>
        <v/>
      </c>
      <c r="BW12" s="266"/>
      <c r="BX12" s="266" t="str">
        <f t="shared" si="76"/>
        <v/>
      </c>
      <c r="BY12" s="267"/>
      <c r="BZ12" s="268"/>
      <c r="CA12" s="269"/>
      <c r="CB12" s="266" t="str">
        <f t="shared" si="77"/>
        <v/>
      </c>
      <c r="CC12" s="266"/>
      <c r="CD12" s="266" t="str">
        <f t="shared" si="78"/>
        <v/>
      </c>
      <c r="CE12" s="266"/>
      <c r="CF12" s="266" t="str">
        <f t="shared" si="79"/>
        <v/>
      </c>
      <c r="CG12" s="267"/>
      <c r="CJ12" s="266" t="str">
        <f t="shared" si="80"/>
        <v/>
      </c>
      <c r="CK12" s="266"/>
      <c r="CL12" s="266" t="str">
        <f t="shared" si="81"/>
        <v/>
      </c>
      <c r="CM12" s="266"/>
      <c r="CN12" s="266" t="str">
        <f t="shared" si="82"/>
        <v/>
      </c>
      <c r="CO12" s="267"/>
    </row>
    <row r="13" spans="2:94" s="262" customFormat="1" ht="68.25" customHeight="1" x14ac:dyDescent="0.25">
      <c r="B13" s="259" t="s">
        <v>67</v>
      </c>
      <c r="C13" s="276" t="s">
        <v>28</v>
      </c>
      <c r="D13" s="261" t="s">
        <v>66</v>
      </c>
      <c r="E13" s="261" t="s">
        <v>65</v>
      </c>
      <c r="F13" s="261">
        <f>VLOOKUP(H13,Feuil1!A$1:B$5,2,0)</f>
        <v>0.1</v>
      </c>
      <c r="G13" s="259">
        <f t="shared" si="83"/>
        <v>1</v>
      </c>
      <c r="H13" s="214" t="s">
        <v>57</v>
      </c>
      <c r="I13" s="133" t="s">
        <v>68</v>
      </c>
      <c r="J13" s="263">
        <v>3</v>
      </c>
      <c r="K13" s="263">
        <f t="shared" si="84"/>
        <v>3</v>
      </c>
      <c r="L13" s="263">
        <f>IF(J13&lt;&gt;"",MAX(L$1:L12)+1,"")</f>
        <v>9</v>
      </c>
      <c r="M13" s="219" t="s">
        <v>75</v>
      </c>
      <c r="N13" s="299">
        <v>1</v>
      </c>
      <c r="O13" s="221" t="s">
        <v>0</v>
      </c>
      <c r="P13" s="222"/>
      <c r="Q13" s="300" t="str">
        <f t="shared" si="58"/>
        <v/>
      </c>
      <c r="R13" s="219" t="s">
        <v>798</v>
      </c>
      <c r="S13" s="219" t="s">
        <v>70</v>
      </c>
      <c r="T13" s="134"/>
      <c r="V13" s="264">
        <f t="shared" si="85"/>
        <v>1</v>
      </c>
      <c r="W13" s="264">
        <f t="shared" si="89"/>
        <v>1</v>
      </c>
      <c r="X13" s="264">
        <f t="shared" si="86"/>
        <v>1</v>
      </c>
      <c r="Y13" s="264"/>
      <c r="Z13" s="264">
        <f t="shared" si="87"/>
        <v>0</v>
      </c>
      <c r="AA13" s="264"/>
      <c r="AB13" s="264">
        <f t="shared" si="88"/>
        <v>1</v>
      </c>
      <c r="AC13" s="264"/>
      <c r="AD13" s="265"/>
      <c r="AE13" s="265"/>
      <c r="AF13" s="266">
        <f t="shared" si="59"/>
        <v>1</v>
      </c>
      <c r="AG13" s="266"/>
      <c r="AH13" s="266">
        <f t="shared" si="60"/>
        <v>0</v>
      </c>
      <c r="AI13" s="266"/>
      <c r="AJ13" s="266">
        <f t="shared" si="61"/>
        <v>1</v>
      </c>
      <c r="AK13" s="267"/>
      <c r="AL13" s="268"/>
      <c r="AM13" s="266"/>
      <c r="AN13" s="266" t="str">
        <f t="shared" si="62"/>
        <v/>
      </c>
      <c r="AO13" s="266"/>
      <c r="AP13" s="266" t="str">
        <f t="shared" si="63"/>
        <v/>
      </c>
      <c r="AQ13" s="266"/>
      <c r="AR13" s="266" t="str">
        <f t="shared" si="64"/>
        <v/>
      </c>
      <c r="AS13" s="267"/>
      <c r="AT13" s="268"/>
      <c r="AU13" s="266"/>
      <c r="AV13" s="266" t="str">
        <f t="shared" si="65"/>
        <v/>
      </c>
      <c r="AW13" s="266"/>
      <c r="AX13" s="266" t="str">
        <f t="shared" si="66"/>
        <v/>
      </c>
      <c r="AY13" s="266"/>
      <c r="AZ13" s="266" t="str">
        <f t="shared" si="67"/>
        <v/>
      </c>
      <c r="BA13" s="267"/>
      <c r="BB13" s="268"/>
      <c r="BC13" s="266"/>
      <c r="BD13" s="266" t="str">
        <f t="shared" si="68"/>
        <v/>
      </c>
      <c r="BE13" s="266"/>
      <c r="BF13" s="266" t="str">
        <f t="shared" si="69"/>
        <v/>
      </c>
      <c r="BG13" s="266"/>
      <c r="BH13" s="266" t="str">
        <f t="shared" si="70"/>
        <v/>
      </c>
      <c r="BI13" s="267"/>
      <c r="BJ13" s="268"/>
      <c r="BK13" s="264"/>
      <c r="BL13" s="266" t="str">
        <f t="shared" si="71"/>
        <v/>
      </c>
      <c r="BM13" s="266"/>
      <c r="BN13" s="266" t="str">
        <f t="shared" si="72"/>
        <v/>
      </c>
      <c r="BO13" s="266"/>
      <c r="BP13" s="266" t="str">
        <f t="shared" si="73"/>
        <v/>
      </c>
      <c r="BQ13" s="267"/>
      <c r="BR13" s="268"/>
      <c r="BS13" s="264"/>
      <c r="BT13" s="266" t="str">
        <f t="shared" si="74"/>
        <v/>
      </c>
      <c r="BU13" s="266"/>
      <c r="BV13" s="266" t="str">
        <f t="shared" si="75"/>
        <v/>
      </c>
      <c r="BW13" s="266"/>
      <c r="BX13" s="266" t="str">
        <f t="shared" si="76"/>
        <v/>
      </c>
      <c r="BY13" s="267"/>
      <c r="BZ13" s="268"/>
      <c r="CA13" s="269"/>
      <c r="CB13" s="266" t="str">
        <f t="shared" si="77"/>
        <v/>
      </c>
      <c r="CC13" s="266"/>
      <c r="CD13" s="266" t="str">
        <f t="shared" si="78"/>
        <v/>
      </c>
      <c r="CE13" s="266"/>
      <c r="CF13" s="266" t="str">
        <f t="shared" si="79"/>
        <v/>
      </c>
      <c r="CG13" s="267"/>
      <c r="CJ13" s="266" t="str">
        <f t="shared" si="80"/>
        <v/>
      </c>
      <c r="CK13" s="266"/>
      <c r="CL13" s="266" t="str">
        <f t="shared" si="81"/>
        <v/>
      </c>
      <c r="CM13" s="266"/>
      <c r="CN13" s="266" t="str">
        <f t="shared" si="82"/>
        <v/>
      </c>
      <c r="CO13" s="267"/>
    </row>
    <row r="14" spans="2:94" s="262" customFormat="1" ht="33.75" customHeight="1" x14ac:dyDescent="0.25">
      <c r="B14" s="259" t="s">
        <v>67</v>
      </c>
      <c r="C14" s="276" t="s">
        <v>28</v>
      </c>
      <c r="D14" s="261" t="s">
        <v>66</v>
      </c>
      <c r="E14" s="261" t="s">
        <v>65</v>
      </c>
      <c r="F14" s="261">
        <f>VLOOKUP(H14,Feuil1!A$1:B$5,2,0)</f>
        <v>0.1</v>
      </c>
      <c r="G14" s="259">
        <f t="shared" si="83"/>
        <v>1</v>
      </c>
      <c r="H14" s="214" t="s">
        <v>57</v>
      </c>
      <c r="I14" s="133" t="s">
        <v>68</v>
      </c>
      <c r="J14" s="263">
        <v>3</v>
      </c>
      <c r="K14" s="263">
        <f t="shared" si="84"/>
        <v>3</v>
      </c>
      <c r="L14" s="263">
        <f>IF(J14&lt;&gt;"",MAX(L$1:L13)+1,"")</f>
        <v>10</v>
      </c>
      <c r="M14" s="219" t="s">
        <v>76</v>
      </c>
      <c r="N14" s="299">
        <v>1</v>
      </c>
      <c r="O14" s="221" t="s">
        <v>0</v>
      </c>
      <c r="P14" s="222"/>
      <c r="Q14" s="300" t="str">
        <f t="shared" si="58"/>
        <v/>
      </c>
      <c r="R14" s="219" t="s">
        <v>799</v>
      </c>
      <c r="S14" s="219" t="s">
        <v>70</v>
      </c>
      <c r="T14" s="134"/>
      <c r="V14" s="264">
        <f t="shared" si="85"/>
        <v>1</v>
      </c>
      <c r="W14" s="264">
        <f t="shared" si="89"/>
        <v>1</v>
      </c>
      <c r="X14" s="264">
        <f t="shared" si="86"/>
        <v>1</v>
      </c>
      <c r="Y14" s="264"/>
      <c r="Z14" s="264">
        <f t="shared" si="87"/>
        <v>0</v>
      </c>
      <c r="AA14" s="264"/>
      <c r="AB14" s="264">
        <f t="shared" si="88"/>
        <v>1</v>
      </c>
      <c r="AC14" s="264"/>
      <c r="AD14" s="265"/>
      <c r="AE14" s="265"/>
      <c r="AF14" s="266">
        <f t="shared" si="59"/>
        <v>1</v>
      </c>
      <c r="AG14" s="266"/>
      <c r="AH14" s="266">
        <f t="shared" si="60"/>
        <v>0</v>
      </c>
      <c r="AI14" s="266"/>
      <c r="AJ14" s="266">
        <f t="shared" si="61"/>
        <v>1</v>
      </c>
      <c r="AK14" s="267"/>
      <c r="AL14" s="268"/>
      <c r="AM14" s="266"/>
      <c r="AN14" s="266" t="str">
        <f t="shared" si="62"/>
        <v/>
      </c>
      <c r="AO14" s="266"/>
      <c r="AP14" s="266" t="str">
        <f t="shared" si="63"/>
        <v/>
      </c>
      <c r="AQ14" s="266"/>
      <c r="AR14" s="266" t="str">
        <f t="shared" si="64"/>
        <v/>
      </c>
      <c r="AS14" s="267"/>
      <c r="AT14" s="268"/>
      <c r="AU14" s="266"/>
      <c r="AV14" s="266" t="str">
        <f t="shared" si="65"/>
        <v/>
      </c>
      <c r="AW14" s="266"/>
      <c r="AX14" s="266" t="str">
        <f t="shared" si="66"/>
        <v/>
      </c>
      <c r="AY14" s="266"/>
      <c r="AZ14" s="266" t="str">
        <f t="shared" si="67"/>
        <v/>
      </c>
      <c r="BA14" s="267"/>
      <c r="BB14" s="268"/>
      <c r="BC14" s="266"/>
      <c r="BD14" s="266" t="str">
        <f t="shared" si="68"/>
        <v/>
      </c>
      <c r="BE14" s="266"/>
      <c r="BF14" s="266" t="str">
        <f t="shared" si="69"/>
        <v/>
      </c>
      <c r="BG14" s="266"/>
      <c r="BH14" s="266" t="str">
        <f t="shared" si="70"/>
        <v/>
      </c>
      <c r="BI14" s="267"/>
      <c r="BJ14" s="268"/>
      <c r="BK14" s="264"/>
      <c r="BL14" s="266" t="str">
        <f t="shared" si="71"/>
        <v/>
      </c>
      <c r="BM14" s="266"/>
      <c r="BN14" s="266" t="str">
        <f t="shared" si="72"/>
        <v/>
      </c>
      <c r="BO14" s="266"/>
      <c r="BP14" s="266" t="str">
        <f t="shared" si="73"/>
        <v/>
      </c>
      <c r="BQ14" s="267"/>
      <c r="BR14" s="268"/>
      <c r="BS14" s="264"/>
      <c r="BT14" s="266" t="str">
        <f t="shared" si="74"/>
        <v/>
      </c>
      <c r="BU14" s="266"/>
      <c r="BV14" s="266" t="str">
        <f t="shared" si="75"/>
        <v/>
      </c>
      <c r="BW14" s="266"/>
      <c r="BX14" s="266" t="str">
        <f t="shared" si="76"/>
        <v/>
      </c>
      <c r="BY14" s="267"/>
      <c r="BZ14" s="268"/>
      <c r="CA14" s="269"/>
      <c r="CB14" s="266" t="str">
        <f t="shared" si="77"/>
        <v/>
      </c>
      <c r="CC14" s="266"/>
      <c r="CD14" s="266" t="str">
        <f t="shared" si="78"/>
        <v/>
      </c>
      <c r="CE14" s="266"/>
      <c r="CF14" s="266" t="str">
        <f t="shared" si="79"/>
        <v/>
      </c>
      <c r="CG14" s="267"/>
      <c r="CJ14" s="266" t="str">
        <f t="shared" si="80"/>
        <v/>
      </c>
      <c r="CK14" s="266"/>
      <c r="CL14" s="266" t="str">
        <f t="shared" si="81"/>
        <v/>
      </c>
      <c r="CM14" s="266"/>
      <c r="CN14" s="266" t="str">
        <f t="shared" si="82"/>
        <v/>
      </c>
      <c r="CO14" s="267"/>
    </row>
    <row r="15" spans="2:94" s="262" customFormat="1" ht="34.5" customHeight="1" x14ac:dyDescent="0.25">
      <c r="B15" s="259" t="s">
        <v>67</v>
      </c>
      <c r="C15" s="276" t="s">
        <v>28</v>
      </c>
      <c r="D15" s="261" t="s">
        <v>66</v>
      </c>
      <c r="E15" s="261" t="s">
        <v>65</v>
      </c>
      <c r="F15" s="261">
        <f>VLOOKUP(H15,Feuil1!A$1:B$5,2,0)</f>
        <v>0.1</v>
      </c>
      <c r="G15" s="259">
        <f t="shared" si="83"/>
        <v>1</v>
      </c>
      <c r="H15" s="214" t="s">
        <v>57</v>
      </c>
      <c r="I15" s="133" t="s">
        <v>68</v>
      </c>
      <c r="J15" s="263">
        <v>3</v>
      </c>
      <c r="K15" s="263">
        <f t="shared" si="84"/>
        <v>3</v>
      </c>
      <c r="L15" s="263">
        <f>IF(J15&lt;&gt;"",MAX(L$1:L14)+1,"")</f>
        <v>11</v>
      </c>
      <c r="M15" s="219" t="s">
        <v>77</v>
      </c>
      <c r="N15" s="299">
        <v>1</v>
      </c>
      <c r="O15" s="221" t="s">
        <v>0</v>
      </c>
      <c r="P15" s="222"/>
      <c r="Q15" s="300" t="str">
        <f t="shared" si="58"/>
        <v/>
      </c>
      <c r="R15" s="219" t="s">
        <v>800</v>
      </c>
      <c r="S15" s="219" t="s">
        <v>70</v>
      </c>
      <c r="T15" s="134"/>
      <c r="V15" s="264">
        <f t="shared" si="85"/>
        <v>1</v>
      </c>
      <c r="W15" s="264">
        <f t="shared" si="89"/>
        <v>1</v>
      </c>
      <c r="X15" s="264">
        <f t="shared" si="86"/>
        <v>1</v>
      </c>
      <c r="Y15" s="264"/>
      <c r="Z15" s="264">
        <f t="shared" si="87"/>
        <v>0</v>
      </c>
      <c r="AA15" s="264"/>
      <c r="AB15" s="264">
        <f t="shared" si="88"/>
        <v>1</v>
      </c>
      <c r="AC15" s="264"/>
      <c r="AD15" s="265"/>
      <c r="AE15" s="265"/>
      <c r="AF15" s="266">
        <f t="shared" si="59"/>
        <v>1</v>
      </c>
      <c r="AG15" s="266"/>
      <c r="AH15" s="266">
        <f t="shared" si="60"/>
        <v>0</v>
      </c>
      <c r="AI15" s="266"/>
      <c r="AJ15" s="266">
        <f t="shared" si="61"/>
        <v>1</v>
      </c>
      <c r="AK15" s="267"/>
      <c r="AL15" s="268"/>
      <c r="AM15" s="266"/>
      <c r="AN15" s="266" t="str">
        <f t="shared" si="62"/>
        <v/>
      </c>
      <c r="AO15" s="266"/>
      <c r="AP15" s="266" t="str">
        <f t="shared" si="63"/>
        <v/>
      </c>
      <c r="AQ15" s="266"/>
      <c r="AR15" s="266" t="str">
        <f t="shared" si="64"/>
        <v/>
      </c>
      <c r="AS15" s="267"/>
      <c r="AT15" s="268"/>
      <c r="AU15" s="266"/>
      <c r="AV15" s="266" t="str">
        <f t="shared" si="65"/>
        <v/>
      </c>
      <c r="AW15" s="266"/>
      <c r="AX15" s="266" t="str">
        <f t="shared" si="66"/>
        <v/>
      </c>
      <c r="AY15" s="266"/>
      <c r="AZ15" s="266" t="str">
        <f t="shared" si="67"/>
        <v/>
      </c>
      <c r="BA15" s="267"/>
      <c r="BB15" s="268"/>
      <c r="BC15" s="266"/>
      <c r="BD15" s="266" t="str">
        <f t="shared" si="68"/>
        <v/>
      </c>
      <c r="BE15" s="266"/>
      <c r="BF15" s="266" t="str">
        <f t="shared" si="69"/>
        <v/>
      </c>
      <c r="BG15" s="266"/>
      <c r="BH15" s="266" t="str">
        <f t="shared" si="70"/>
        <v/>
      </c>
      <c r="BI15" s="267"/>
      <c r="BJ15" s="268"/>
      <c r="BK15" s="264"/>
      <c r="BL15" s="266" t="str">
        <f t="shared" si="71"/>
        <v/>
      </c>
      <c r="BM15" s="266"/>
      <c r="BN15" s="266" t="str">
        <f t="shared" si="72"/>
        <v/>
      </c>
      <c r="BO15" s="266"/>
      <c r="BP15" s="266" t="str">
        <f t="shared" si="73"/>
        <v/>
      </c>
      <c r="BQ15" s="267"/>
      <c r="BR15" s="268"/>
      <c r="BS15" s="264"/>
      <c r="BT15" s="266" t="str">
        <f t="shared" si="74"/>
        <v/>
      </c>
      <c r="BU15" s="266"/>
      <c r="BV15" s="266" t="str">
        <f t="shared" si="75"/>
        <v/>
      </c>
      <c r="BW15" s="266"/>
      <c r="BX15" s="266" t="str">
        <f t="shared" si="76"/>
        <v/>
      </c>
      <c r="BY15" s="267"/>
      <c r="BZ15" s="268"/>
      <c r="CA15" s="269"/>
      <c r="CB15" s="266" t="str">
        <f t="shared" si="77"/>
        <v/>
      </c>
      <c r="CC15" s="266"/>
      <c r="CD15" s="266" t="str">
        <f t="shared" si="78"/>
        <v/>
      </c>
      <c r="CE15" s="266"/>
      <c r="CF15" s="266" t="str">
        <f t="shared" si="79"/>
        <v/>
      </c>
      <c r="CG15" s="267"/>
      <c r="CJ15" s="266" t="str">
        <f t="shared" si="80"/>
        <v/>
      </c>
      <c r="CK15" s="266"/>
      <c r="CL15" s="266" t="str">
        <f t="shared" si="81"/>
        <v/>
      </c>
      <c r="CM15" s="266"/>
      <c r="CN15" s="266" t="str">
        <f t="shared" si="82"/>
        <v/>
      </c>
      <c r="CO15" s="267"/>
    </row>
    <row r="16" spans="2:94" s="262" customFormat="1" ht="18" customHeight="1" x14ac:dyDescent="0.25">
      <c r="B16" s="259" t="s">
        <v>67</v>
      </c>
      <c r="C16" s="276" t="s">
        <v>28</v>
      </c>
      <c r="D16" s="261" t="s">
        <v>66</v>
      </c>
      <c r="E16" s="261" t="s">
        <v>65</v>
      </c>
      <c r="F16" s="261">
        <f>VLOOKUP(H16,Feuil1!A$1:B$5,2,0)</f>
        <v>0.1</v>
      </c>
      <c r="G16" s="259">
        <f t="shared" si="83"/>
        <v>1</v>
      </c>
      <c r="H16" s="214" t="s">
        <v>57</v>
      </c>
      <c r="I16" s="133" t="s">
        <v>78</v>
      </c>
      <c r="J16" s="263">
        <v>97</v>
      </c>
      <c r="K16" s="263">
        <f t="shared" si="84"/>
        <v>80</v>
      </c>
      <c r="L16" s="263">
        <f>IF(J16&lt;&gt;"",MAX(L$1:L15)+1,"")</f>
        <v>12</v>
      </c>
      <c r="M16" s="219" t="s">
        <v>79</v>
      </c>
      <c r="N16" s="299">
        <v>3</v>
      </c>
      <c r="O16" s="221" t="s">
        <v>0</v>
      </c>
      <c r="P16" s="222"/>
      <c r="Q16" s="300" t="str">
        <f t="shared" si="58"/>
        <v/>
      </c>
      <c r="R16" s="219" t="s">
        <v>801</v>
      </c>
      <c r="S16" s="219" t="s">
        <v>70</v>
      </c>
      <c r="T16" s="134"/>
      <c r="V16" s="264">
        <f t="shared" si="85"/>
        <v>3</v>
      </c>
      <c r="W16" s="264">
        <f t="shared" si="89"/>
        <v>1</v>
      </c>
      <c r="X16" s="264">
        <f t="shared" si="86"/>
        <v>3</v>
      </c>
      <c r="Y16" s="264"/>
      <c r="Z16" s="264">
        <f t="shared" si="87"/>
        <v>0</v>
      </c>
      <c r="AA16" s="264"/>
      <c r="AB16" s="264">
        <f t="shared" si="88"/>
        <v>3</v>
      </c>
      <c r="AC16" s="264"/>
      <c r="AD16" s="265"/>
      <c r="AE16" s="265"/>
      <c r="AF16" s="266">
        <f t="shared" si="59"/>
        <v>3</v>
      </c>
      <c r="AG16" s="266"/>
      <c r="AH16" s="266">
        <f t="shared" si="60"/>
        <v>0</v>
      </c>
      <c r="AI16" s="266"/>
      <c r="AJ16" s="266">
        <f t="shared" si="61"/>
        <v>3</v>
      </c>
      <c r="AK16" s="267"/>
      <c r="AL16" s="268"/>
      <c r="AM16" s="266"/>
      <c r="AN16" s="266" t="str">
        <f t="shared" si="62"/>
        <v/>
      </c>
      <c r="AO16" s="266"/>
      <c r="AP16" s="266" t="str">
        <f t="shared" si="63"/>
        <v/>
      </c>
      <c r="AQ16" s="266"/>
      <c r="AR16" s="266" t="str">
        <f t="shared" si="64"/>
        <v/>
      </c>
      <c r="AS16" s="267"/>
      <c r="AT16" s="268"/>
      <c r="AU16" s="266"/>
      <c r="AV16" s="266" t="str">
        <f t="shared" si="65"/>
        <v/>
      </c>
      <c r="AW16" s="266"/>
      <c r="AX16" s="266" t="str">
        <f t="shared" si="66"/>
        <v/>
      </c>
      <c r="AY16" s="266"/>
      <c r="AZ16" s="266" t="str">
        <f t="shared" si="67"/>
        <v/>
      </c>
      <c r="BA16" s="267"/>
      <c r="BB16" s="268"/>
      <c r="BC16" s="266"/>
      <c r="BD16" s="266" t="str">
        <f t="shared" si="68"/>
        <v/>
      </c>
      <c r="BE16" s="266"/>
      <c r="BF16" s="266" t="str">
        <f t="shared" si="69"/>
        <v/>
      </c>
      <c r="BG16" s="266"/>
      <c r="BH16" s="266" t="str">
        <f t="shared" si="70"/>
        <v/>
      </c>
      <c r="BI16" s="267"/>
      <c r="BJ16" s="268"/>
      <c r="BK16" s="264"/>
      <c r="BL16" s="266" t="str">
        <f t="shared" si="71"/>
        <v/>
      </c>
      <c r="BM16" s="266"/>
      <c r="BN16" s="266" t="str">
        <f t="shared" si="72"/>
        <v/>
      </c>
      <c r="BO16" s="266"/>
      <c r="BP16" s="266" t="str">
        <f t="shared" si="73"/>
        <v/>
      </c>
      <c r="BQ16" s="267"/>
      <c r="BR16" s="268"/>
      <c r="BS16" s="264"/>
      <c r="BT16" s="266" t="str">
        <f t="shared" si="74"/>
        <v/>
      </c>
      <c r="BU16" s="266"/>
      <c r="BV16" s="266" t="str">
        <f t="shared" si="75"/>
        <v/>
      </c>
      <c r="BW16" s="266"/>
      <c r="BX16" s="266" t="str">
        <f t="shared" si="76"/>
        <v/>
      </c>
      <c r="BY16" s="267"/>
      <c r="BZ16" s="268"/>
      <c r="CA16" s="269"/>
      <c r="CB16" s="266" t="str">
        <f t="shared" si="77"/>
        <v/>
      </c>
      <c r="CC16" s="266"/>
      <c r="CD16" s="266" t="str">
        <f t="shared" si="78"/>
        <v/>
      </c>
      <c r="CE16" s="266"/>
      <c r="CF16" s="266" t="str">
        <f t="shared" si="79"/>
        <v/>
      </c>
      <c r="CG16" s="267"/>
      <c r="CJ16" s="266" t="str">
        <f t="shared" si="80"/>
        <v/>
      </c>
      <c r="CK16" s="266"/>
      <c r="CL16" s="266" t="str">
        <f t="shared" si="81"/>
        <v/>
      </c>
      <c r="CM16" s="266"/>
      <c r="CN16" s="266" t="str">
        <f t="shared" si="82"/>
        <v/>
      </c>
      <c r="CO16" s="267"/>
    </row>
    <row r="17" spans="2:122" s="262" customFormat="1" ht="34.5" customHeight="1" x14ac:dyDescent="0.25">
      <c r="B17" s="259" t="s">
        <v>67</v>
      </c>
      <c r="C17" s="276" t="s">
        <v>28</v>
      </c>
      <c r="D17" s="261" t="s">
        <v>66</v>
      </c>
      <c r="E17" s="259" t="s">
        <v>65</v>
      </c>
      <c r="F17" s="259">
        <v>0.1</v>
      </c>
      <c r="G17" s="259">
        <f t="shared" si="83"/>
        <v>1</v>
      </c>
      <c r="H17" s="214" t="s">
        <v>57</v>
      </c>
      <c r="I17" s="271"/>
      <c r="J17" s="142">
        <v>200</v>
      </c>
      <c r="K17" s="263">
        <v>200</v>
      </c>
      <c r="L17" s="263">
        <f>IF(J17&lt;&gt;"",MAX(L$1:L16)+1,"")</f>
        <v>13</v>
      </c>
      <c r="M17" s="219" t="s">
        <v>736</v>
      </c>
      <c r="N17" s="220">
        <v>3</v>
      </c>
      <c r="O17" s="221" t="s">
        <v>0</v>
      </c>
      <c r="P17" s="222"/>
      <c r="Q17" s="223"/>
      <c r="R17" s="219" t="s">
        <v>746</v>
      </c>
      <c r="S17" s="224" t="s">
        <v>70</v>
      </c>
      <c r="T17" s="272"/>
      <c r="U17" s="273"/>
      <c r="V17" s="264">
        <f t="shared" si="85"/>
        <v>3</v>
      </c>
      <c r="W17" s="264">
        <f t="shared" si="89"/>
        <v>1</v>
      </c>
      <c r="X17" s="264">
        <f t="shared" si="86"/>
        <v>3</v>
      </c>
      <c r="Y17" s="264"/>
      <c r="Z17" s="264">
        <f t="shared" si="87"/>
        <v>0</v>
      </c>
      <c r="AA17" s="264"/>
      <c r="AB17" s="264">
        <f t="shared" si="88"/>
        <v>3</v>
      </c>
      <c r="AC17" s="264"/>
      <c r="AD17" s="265"/>
      <c r="AE17" s="265"/>
      <c r="AF17" s="266">
        <f t="shared" si="59"/>
        <v>3</v>
      </c>
      <c r="AG17" s="266"/>
      <c r="AH17" s="266">
        <f t="shared" si="60"/>
        <v>0</v>
      </c>
      <c r="AI17" s="266"/>
      <c r="AJ17" s="266">
        <f t="shared" si="61"/>
        <v>3</v>
      </c>
      <c r="AK17" s="267"/>
      <c r="AL17" s="268"/>
      <c r="AM17" s="266"/>
      <c r="AN17" s="266" t="str">
        <f t="shared" si="62"/>
        <v/>
      </c>
      <c r="AO17" s="266"/>
      <c r="AP17" s="266" t="str">
        <f t="shared" si="63"/>
        <v/>
      </c>
      <c r="AQ17" s="266"/>
      <c r="AR17" s="266" t="str">
        <f t="shared" si="64"/>
        <v/>
      </c>
      <c r="AS17" s="267"/>
      <c r="AT17" s="268"/>
      <c r="AU17" s="266"/>
      <c r="AV17" s="266" t="str">
        <f t="shared" si="65"/>
        <v/>
      </c>
      <c r="AW17" s="266"/>
      <c r="AX17" s="266" t="str">
        <f t="shared" si="66"/>
        <v/>
      </c>
      <c r="AY17" s="266"/>
      <c r="AZ17" s="266" t="str">
        <f t="shared" si="67"/>
        <v/>
      </c>
      <c r="BA17" s="267"/>
      <c r="BB17" s="268"/>
      <c r="BC17" s="266"/>
      <c r="BD17" s="266" t="str">
        <f t="shared" si="68"/>
        <v/>
      </c>
      <c r="BE17" s="266"/>
      <c r="BF17" s="266" t="str">
        <f t="shared" si="69"/>
        <v/>
      </c>
      <c r="BG17" s="266"/>
      <c r="BH17" s="266" t="str">
        <f t="shared" si="70"/>
        <v/>
      </c>
      <c r="BI17" s="267"/>
      <c r="BJ17" s="268"/>
      <c r="BK17" s="264"/>
      <c r="BL17" s="266" t="str">
        <f t="shared" si="71"/>
        <v/>
      </c>
      <c r="BM17" s="266"/>
      <c r="BN17" s="266" t="str">
        <f t="shared" si="72"/>
        <v/>
      </c>
      <c r="BO17" s="266"/>
      <c r="BP17" s="266" t="str">
        <f t="shared" si="73"/>
        <v/>
      </c>
      <c r="BQ17" s="267"/>
      <c r="BR17" s="268"/>
      <c r="BS17" s="264"/>
      <c r="BT17" s="266" t="str">
        <f t="shared" si="74"/>
        <v/>
      </c>
      <c r="BU17" s="266"/>
      <c r="BV17" s="266" t="str">
        <f t="shared" si="75"/>
        <v/>
      </c>
      <c r="BW17" s="266"/>
      <c r="BX17" s="266" t="str">
        <f t="shared" si="76"/>
        <v/>
      </c>
      <c r="BY17" s="267"/>
      <c r="BZ17" s="268"/>
      <c r="CA17" s="269"/>
      <c r="CB17" s="266" t="str">
        <f t="shared" si="77"/>
        <v/>
      </c>
      <c r="CC17" s="266"/>
      <c r="CD17" s="266" t="str">
        <f t="shared" si="78"/>
        <v/>
      </c>
      <c r="CE17" s="266"/>
      <c r="CF17" s="266" t="str">
        <f t="shared" si="79"/>
        <v/>
      </c>
      <c r="CG17" s="267"/>
      <c r="CJ17" s="266" t="str">
        <f t="shared" si="80"/>
        <v/>
      </c>
      <c r="CK17" s="266"/>
      <c r="CL17" s="266" t="str">
        <f t="shared" si="81"/>
        <v/>
      </c>
      <c r="CM17" s="266"/>
      <c r="CN17" s="266" t="str">
        <f t="shared" si="82"/>
        <v/>
      </c>
      <c r="CO17" s="267"/>
      <c r="DR17" s="263"/>
    </row>
    <row r="18" spans="2:122" s="262" customFormat="1" ht="34.5" customHeight="1" x14ac:dyDescent="0.25">
      <c r="B18" s="259" t="s">
        <v>67</v>
      </c>
      <c r="C18" s="276" t="s">
        <v>28</v>
      </c>
      <c r="D18" s="261" t="s">
        <v>66</v>
      </c>
      <c r="E18" s="261" t="s">
        <v>65</v>
      </c>
      <c r="F18" s="261">
        <f>VLOOKUP(H18,Feuil1!A$1:B$5,2,0)</f>
        <v>0.1</v>
      </c>
      <c r="G18" s="259">
        <f t="shared" si="83"/>
        <v>1</v>
      </c>
      <c r="H18" s="214" t="s">
        <v>57</v>
      </c>
      <c r="I18" s="144" t="s">
        <v>80</v>
      </c>
      <c r="J18" s="263">
        <v>2</v>
      </c>
      <c r="K18" s="263">
        <f t="shared" si="84"/>
        <v>2</v>
      </c>
      <c r="L18" s="263">
        <f>IF(J18&lt;&gt;"",MAX(L$1:L17)+1,"")</f>
        <v>14</v>
      </c>
      <c r="M18" s="305" t="s">
        <v>81</v>
      </c>
      <c r="N18" s="301">
        <v>3</v>
      </c>
      <c r="O18" s="302" t="s">
        <v>0</v>
      </c>
      <c r="P18" s="303"/>
      <c r="Q18" s="304" t="str">
        <f t="shared" si="58"/>
        <v/>
      </c>
      <c r="R18" s="305" t="s">
        <v>810</v>
      </c>
      <c r="S18" s="307" t="s">
        <v>70</v>
      </c>
      <c r="T18" s="143"/>
      <c r="V18" s="264">
        <f t="shared" si="85"/>
        <v>3</v>
      </c>
      <c r="W18" s="264">
        <f t="shared" si="89"/>
        <v>1</v>
      </c>
      <c r="X18" s="264">
        <f t="shared" si="86"/>
        <v>3</v>
      </c>
      <c r="Y18" s="264"/>
      <c r="Z18" s="264">
        <f t="shared" si="87"/>
        <v>0</v>
      </c>
      <c r="AA18" s="264"/>
      <c r="AB18" s="264">
        <f t="shared" si="88"/>
        <v>3</v>
      </c>
      <c r="AC18" s="264"/>
      <c r="AD18" s="265"/>
      <c r="AE18" s="265"/>
      <c r="AF18" s="266">
        <f t="shared" si="59"/>
        <v>3</v>
      </c>
      <c r="AG18" s="266"/>
      <c r="AH18" s="266">
        <f t="shared" si="60"/>
        <v>0</v>
      </c>
      <c r="AI18" s="266"/>
      <c r="AJ18" s="266">
        <f t="shared" si="61"/>
        <v>3</v>
      </c>
      <c r="AK18" s="267"/>
      <c r="AL18" s="268"/>
      <c r="AM18" s="266"/>
      <c r="AN18" s="266" t="str">
        <f t="shared" si="62"/>
        <v/>
      </c>
      <c r="AO18" s="266"/>
      <c r="AP18" s="266" t="str">
        <f t="shared" si="63"/>
        <v/>
      </c>
      <c r="AQ18" s="266"/>
      <c r="AR18" s="266" t="str">
        <f t="shared" si="64"/>
        <v/>
      </c>
      <c r="AS18" s="267"/>
      <c r="AT18" s="268"/>
      <c r="AU18" s="266"/>
      <c r="AV18" s="266" t="str">
        <f t="shared" si="65"/>
        <v/>
      </c>
      <c r="AW18" s="266"/>
      <c r="AX18" s="266" t="str">
        <f t="shared" si="66"/>
        <v/>
      </c>
      <c r="AY18" s="266"/>
      <c r="AZ18" s="266" t="str">
        <f t="shared" si="67"/>
        <v/>
      </c>
      <c r="BA18" s="267"/>
      <c r="BB18" s="268"/>
      <c r="BC18" s="266"/>
      <c r="BD18" s="266" t="str">
        <f t="shared" si="68"/>
        <v/>
      </c>
      <c r="BE18" s="266"/>
      <c r="BF18" s="266" t="str">
        <f t="shared" si="69"/>
        <v/>
      </c>
      <c r="BG18" s="266"/>
      <c r="BH18" s="266" t="str">
        <f t="shared" si="70"/>
        <v/>
      </c>
      <c r="BI18" s="267"/>
      <c r="BJ18" s="268"/>
      <c r="BK18" s="264"/>
      <c r="BL18" s="266" t="str">
        <f t="shared" si="71"/>
        <v/>
      </c>
      <c r="BM18" s="266"/>
      <c r="BN18" s="266" t="str">
        <f t="shared" si="72"/>
        <v/>
      </c>
      <c r="BO18" s="266"/>
      <c r="BP18" s="266" t="str">
        <f t="shared" si="73"/>
        <v/>
      </c>
      <c r="BQ18" s="267"/>
      <c r="BR18" s="268"/>
      <c r="BS18" s="264"/>
      <c r="BT18" s="266" t="str">
        <f t="shared" si="74"/>
        <v/>
      </c>
      <c r="BU18" s="266"/>
      <c r="BV18" s="266" t="str">
        <f t="shared" si="75"/>
        <v/>
      </c>
      <c r="BW18" s="266"/>
      <c r="BX18" s="266" t="str">
        <f t="shared" si="76"/>
        <v/>
      </c>
      <c r="BY18" s="267"/>
      <c r="BZ18" s="268"/>
      <c r="CA18" s="269"/>
      <c r="CB18" s="266" t="str">
        <f t="shared" si="77"/>
        <v/>
      </c>
      <c r="CC18" s="266"/>
      <c r="CD18" s="266" t="str">
        <f t="shared" si="78"/>
        <v/>
      </c>
      <c r="CE18" s="266"/>
      <c r="CF18" s="266" t="str">
        <f t="shared" si="79"/>
        <v/>
      </c>
      <c r="CG18" s="267"/>
      <c r="CJ18" s="266" t="str">
        <f t="shared" si="80"/>
        <v/>
      </c>
      <c r="CK18" s="266"/>
      <c r="CL18" s="266" t="str">
        <f t="shared" si="81"/>
        <v/>
      </c>
      <c r="CM18" s="266"/>
      <c r="CN18" s="266" t="str">
        <f t="shared" si="82"/>
        <v/>
      </c>
      <c r="CO18" s="267"/>
    </row>
    <row r="19" spans="2:122" ht="30" customHeight="1" x14ac:dyDescent="0.25">
      <c r="B19" s="259" t="s">
        <v>67</v>
      </c>
      <c r="C19" s="276" t="s">
        <v>28</v>
      </c>
      <c r="D19" s="261"/>
      <c r="E19" s="261"/>
      <c r="F19" s="261" t="e">
        <f>VLOOKUP(H19,Feuil1!A$1:B$5,2,0)</f>
        <v>#N/A</v>
      </c>
      <c r="H19" s="120"/>
      <c r="I19" s="121"/>
      <c r="J19" s="122"/>
      <c r="K19" s="122"/>
      <c r="L19" s="263" t="str">
        <f>IF(J19&lt;&gt;"",MAX(L$1:L18)+1,"")</f>
        <v/>
      </c>
      <c r="M19" s="368" t="s">
        <v>28</v>
      </c>
      <c r="N19" s="369" t="s">
        <v>29</v>
      </c>
      <c r="O19" s="370" t="s">
        <v>30</v>
      </c>
      <c r="P19" s="441" t="s">
        <v>31</v>
      </c>
      <c r="Q19" s="374" t="str">
        <f t="shared" si="58"/>
        <v/>
      </c>
      <c r="R19" s="372" t="s">
        <v>32</v>
      </c>
      <c r="S19" s="373" t="s">
        <v>686</v>
      </c>
      <c r="T19" s="123"/>
      <c r="V19" s="145"/>
      <c r="W19" s="145"/>
      <c r="X19" s="145"/>
      <c r="Y19" s="146"/>
      <c r="Z19" s="145"/>
      <c r="AA19" s="145"/>
      <c r="AB19" s="145"/>
      <c r="AC19" s="145"/>
      <c r="AD19" s="124"/>
      <c r="AE19" s="124"/>
      <c r="AF19" s="266" t="str">
        <f t="shared" si="59"/>
        <v/>
      </c>
      <c r="AG19" s="266"/>
      <c r="AH19" s="266" t="str">
        <f t="shared" si="60"/>
        <v/>
      </c>
      <c r="AI19" s="266"/>
      <c r="AJ19" s="266" t="str">
        <f t="shared" si="61"/>
        <v/>
      </c>
      <c r="AK19" s="267"/>
      <c r="AL19" s="268"/>
      <c r="AM19" s="266"/>
      <c r="AN19" s="266" t="str">
        <f t="shared" si="62"/>
        <v/>
      </c>
      <c r="AO19" s="266"/>
      <c r="AP19" s="266" t="str">
        <f t="shared" si="63"/>
        <v/>
      </c>
      <c r="AQ19" s="266"/>
      <c r="AR19" s="266" t="str">
        <f t="shared" si="64"/>
        <v/>
      </c>
      <c r="AS19" s="267"/>
      <c r="AT19" s="268"/>
      <c r="AU19" s="266"/>
      <c r="AV19" s="266" t="str">
        <f t="shared" si="65"/>
        <v/>
      </c>
      <c r="AW19" s="266"/>
      <c r="AX19" s="266" t="str">
        <f t="shared" si="66"/>
        <v/>
      </c>
      <c r="AY19" s="266"/>
      <c r="AZ19" s="266" t="str">
        <f t="shared" si="67"/>
        <v/>
      </c>
      <c r="BA19" s="267"/>
      <c r="BB19" s="268"/>
      <c r="BC19" s="266"/>
      <c r="BD19" s="266" t="str">
        <f t="shared" si="68"/>
        <v/>
      </c>
      <c r="BE19" s="266"/>
      <c r="BF19" s="266" t="str">
        <f t="shared" si="69"/>
        <v/>
      </c>
      <c r="BG19" s="266"/>
      <c r="BH19" s="266" t="str">
        <f t="shared" si="70"/>
        <v/>
      </c>
      <c r="BI19" s="267"/>
      <c r="BJ19" s="268"/>
      <c r="BK19" s="264"/>
      <c r="BL19" s="266" t="str">
        <f t="shared" si="71"/>
        <v/>
      </c>
      <c r="BM19" s="266"/>
      <c r="BN19" s="266" t="str">
        <f t="shared" si="72"/>
        <v/>
      </c>
      <c r="BO19" s="266"/>
      <c r="BP19" s="266" t="str">
        <f t="shared" si="73"/>
        <v/>
      </c>
      <c r="BQ19" s="267"/>
      <c r="BR19" s="268"/>
      <c r="BS19" s="264"/>
      <c r="BT19" s="266" t="str">
        <f t="shared" si="74"/>
        <v/>
      </c>
      <c r="BU19" s="266"/>
      <c r="BV19" s="266" t="str">
        <f t="shared" si="75"/>
        <v/>
      </c>
      <c r="BW19" s="266"/>
      <c r="BX19" s="266" t="str">
        <f t="shared" si="76"/>
        <v/>
      </c>
      <c r="BY19" s="267"/>
      <c r="BZ19" s="268"/>
      <c r="CA19" s="269"/>
      <c r="CB19" s="266" t="str">
        <f t="shared" si="77"/>
        <v/>
      </c>
      <c r="CC19" s="266"/>
      <c r="CD19" s="266" t="str">
        <f t="shared" si="78"/>
        <v/>
      </c>
      <c r="CE19" s="266"/>
      <c r="CF19" s="266" t="str">
        <f t="shared" si="79"/>
        <v/>
      </c>
      <c r="CG19" s="267"/>
      <c r="CH19" s="262"/>
      <c r="CI19" s="262"/>
      <c r="CJ19" s="266" t="str">
        <f t="shared" si="80"/>
        <v/>
      </c>
      <c r="CK19" s="266"/>
      <c r="CL19" s="266" t="str">
        <f t="shared" si="81"/>
        <v/>
      </c>
      <c r="CM19" s="266"/>
      <c r="CN19" s="266" t="str">
        <f t="shared" si="82"/>
        <v/>
      </c>
      <c r="CO19" s="267"/>
      <c r="CP19" s="262"/>
    </row>
    <row r="20" spans="2:122" s="126" customFormat="1" ht="18" customHeight="1" x14ac:dyDescent="0.25">
      <c r="B20" s="259" t="s">
        <v>67</v>
      </c>
      <c r="C20" s="276" t="s">
        <v>28</v>
      </c>
      <c r="D20" s="127"/>
      <c r="E20" s="127"/>
      <c r="F20" s="261" t="e">
        <f>VLOOKUP(H20,Feuil1!A$1:B$5,2,0)</f>
        <v>#N/A</v>
      </c>
      <c r="G20" s="113"/>
      <c r="H20" s="128"/>
      <c r="I20" s="137"/>
      <c r="J20" s="129"/>
      <c r="K20" s="263"/>
      <c r="L20" s="263" t="str">
        <f>IF(J20&lt;&gt;"",MAX(L$1:L19)+1,"")</f>
        <v/>
      </c>
      <c r="M20" s="261" t="s">
        <v>82</v>
      </c>
      <c r="N20" s="130"/>
      <c r="O20" s="204"/>
      <c r="P20" s="293"/>
      <c r="Q20" s="202" t="str">
        <f t="shared" si="58"/>
        <v/>
      </c>
      <c r="R20" s="129"/>
      <c r="S20" s="129"/>
      <c r="T20" s="129"/>
      <c r="V20" s="139"/>
      <c r="W20" s="139"/>
      <c r="X20" s="139"/>
      <c r="Y20" s="139"/>
      <c r="Z20" s="139"/>
      <c r="AA20" s="139"/>
      <c r="AB20" s="139"/>
      <c r="AC20" s="139"/>
      <c r="AD20" s="140"/>
      <c r="AE20" s="141"/>
      <c r="AF20" s="266" t="str">
        <f t="shared" si="59"/>
        <v/>
      </c>
      <c r="AG20" s="266"/>
      <c r="AH20" s="266" t="str">
        <f t="shared" si="60"/>
        <v/>
      </c>
      <c r="AI20" s="266"/>
      <c r="AJ20" s="266" t="str">
        <f t="shared" si="61"/>
        <v/>
      </c>
      <c r="AK20" s="267"/>
      <c r="AL20" s="268"/>
      <c r="AM20" s="266"/>
      <c r="AN20" s="266" t="str">
        <f t="shared" si="62"/>
        <v/>
      </c>
      <c r="AO20" s="266"/>
      <c r="AP20" s="266" t="str">
        <f t="shared" si="63"/>
        <v/>
      </c>
      <c r="AQ20" s="266"/>
      <c r="AR20" s="266" t="str">
        <f t="shared" si="64"/>
        <v/>
      </c>
      <c r="AS20" s="267"/>
      <c r="AT20" s="268"/>
      <c r="AU20" s="266"/>
      <c r="AV20" s="266" t="str">
        <f t="shared" si="65"/>
        <v/>
      </c>
      <c r="AW20" s="266"/>
      <c r="AX20" s="266" t="str">
        <f t="shared" si="66"/>
        <v/>
      </c>
      <c r="AY20" s="266"/>
      <c r="AZ20" s="266" t="str">
        <f t="shared" si="67"/>
        <v/>
      </c>
      <c r="BA20" s="267"/>
      <c r="BB20" s="268"/>
      <c r="BC20" s="266"/>
      <c r="BD20" s="266" t="str">
        <f t="shared" si="68"/>
        <v/>
      </c>
      <c r="BE20" s="266"/>
      <c r="BF20" s="266" t="str">
        <f t="shared" si="69"/>
        <v/>
      </c>
      <c r="BG20" s="266"/>
      <c r="BH20" s="266" t="str">
        <f t="shared" si="70"/>
        <v/>
      </c>
      <c r="BI20" s="267"/>
      <c r="BJ20" s="268"/>
      <c r="BK20" s="264"/>
      <c r="BL20" s="266" t="str">
        <f t="shared" si="71"/>
        <v/>
      </c>
      <c r="BM20" s="266"/>
      <c r="BN20" s="266" t="str">
        <f t="shared" si="72"/>
        <v/>
      </c>
      <c r="BO20" s="266"/>
      <c r="BP20" s="266" t="str">
        <f t="shared" si="73"/>
        <v/>
      </c>
      <c r="BQ20" s="267"/>
      <c r="BR20" s="268"/>
      <c r="BS20" s="264"/>
      <c r="BT20" s="266" t="str">
        <f t="shared" si="74"/>
        <v/>
      </c>
      <c r="BU20" s="266"/>
      <c r="BV20" s="266" t="str">
        <f t="shared" si="75"/>
        <v/>
      </c>
      <c r="BW20" s="266"/>
      <c r="BX20" s="266" t="str">
        <f t="shared" si="76"/>
        <v/>
      </c>
      <c r="BY20" s="267"/>
      <c r="BZ20" s="268"/>
      <c r="CA20" s="269"/>
      <c r="CB20" s="266" t="str">
        <f t="shared" si="77"/>
        <v/>
      </c>
      <c r="CC20" s="266"/>
      <c r="CD20" s="266" t="str">
        <f t="shared" si="78"/>
        <v/>
      </c>
      <c r="CE20" s="266"/>
      <c r="CF20" s="266" t="str">
        <f t="shared" si="79"/>
        <v/>
      </c>
      <c r="CG20" s="267"/>
      <c r="CH20" s="262"/>
      <c r="CI20" s="262"/>
      <c r="CJ20" s="266" t="str">
        <f t="shared" si="80"/>
        <v/>
      </c>
      <c r="CK20" s="266"/>
      <c r="CL20" s="266" t="str">
        <f t="shared" si="81"/>
        <v/>
      </c>
      <c r="CM20" s="266"/>
      <c r="CN20" s="266" t="str">
        <f t="shared" si="82"/>
        <v/>
      </c>
      <c r="CO20" s="267"/>
      <c r="CP20" s="262"/>
    </row>
    <row r="21" spans="2:122" s="262" customFormat="1" ht="54.75" customHeight="1" x14ac:dyDescent="0.25">
      <c r="B21" s="259" t="s">
        <v>67</v>
      </c>
      <c r="C21" s="276" t="s">
        <v>28</v>
      </c>
      <c r="D21" s="261" t="s">
        <v>754</v>
      </c>
      <c r="E21" s="261"/>
      <c r="F21" s="261">
        <f>VLOOKUP(H21,Feuil1!A$1:B$5,2,0)</f>
        <v>0.1</v>
      </c>
      <c r="G21" s="259">
        <f t="shared" ref="G21:G36" si="90">IF(H21="Information et Communication",1,IF(H21="Savoir-faire Savoir-être",2,IF(H21="Confort et hygiène",3,IF(H21="Qualité de la prestation",5,IF(H21="Développement Durable",4)))))</f>
        <v>1</v>
      </c>
      <c r="H21" s="214" t="s">
        <v>57</v>
      </c>
      <c r="I21" s="133" t="s">
        <v>83</v>
      </c>
      <c r="J21" s="263">
        <v>4</v>
      </c>
      <c r="K21" s="263">
        <f t="shared" ref="K21:K35" si="91">IF(J21&gt;71,J21-17,J21)</f>
        <v>4</v>
      </c>
      <c r="L21" s="263">
        <f>IF(J21&lt;&gt;"",MAX(L$1:L20)+1,"")</f>
        <v>15</v>
      </c>
      <c r="M21" s="294" t="s">
        <v>84</v>
      </c>
      <c r="N21" s="295">
        <v>9</v>
      </c>
      <c r="O21" s="296" t="s">
        <v>0</v>
      </c>
      <c r="P21" s="297"/>
      <c r="Q21" s="298" t="str">
        <f t="shared" si="58"/>
        <v>oui</v>
      </c>
      <c r="R21" s="294" t="s">
        <v>85</v>
      </c>
      <c r="S21" s="294" t="s">
        <v>70</v>
      </c>
      <c r="T21" s="134"/>
      <c r="V21" s="264">
        <f t="shared" ref="V21:V23" si="92">N21</f>
        <v>9</v>
      </c>
      <c r="W21" s="264">
        <f t="shared" ref="W21:W22" si="93">IF(O21="OUI",1,IF(O21="NON",0,IF(O21="Non Mesuré","",0)))</f>
        <v>1</v>
      </c>
      <c r="X21" s="264">
        <f t="shared" ref="X21:X23" si="94">IF(O21&lt;&gt;"Non Mesuré",V21*W21,"")</f>
        <v>9</v>
      </c>
      <c r="Y21" s="264"/>
      <c r="Z21" s="264">
        <f t="shared" ref="Z21:Z23" si="95">IF(O21="Non Mesuré",V21,0)</f>
        <v>0</v>
      </c>
      <c r="AA21" s="264"/>
      <c r="AB21" s="264">
        <f t="shared" ref="AB21:AB23" si="96">V21-Z21</f>
        <v>9</v>
      </c>
      <c r="AC21" s="264"/>
      <c r="AD21" s="265"/>
      <c r="AE21" s="265"/>
      <c r="AF21" s="266">
        <f t="shared" si="59"/>
        <v>9</v>
      </c>
      <c r="AG21" s="266"/>
      <c r="AH21" s="266">
        <f t="shared" si="60"/>
        <v>0</v>
      </c>
      <c r="AI21" s="266"/>
      <c r="AJ21" s="266">
        <f t="shared" si="61"/>
        <v>9</v>
      </c>
      <c r="AK21" s="267"/>
      <c r="AL21" s="268"/>
      <c r="AM21" s="266"/>
      <c r="AN21" s="266" t="str">
        <f t="shared" si="62"/>
        <v/>
      </c>
      <c r="AO21" s="266"/>
      <c r="AP21" s="266" t="str">
        <f t="shared" si="63"/>
        <v/>
      </c>
      <c r="AQ21" s="266"/>
      <c r="AR21" s="266" t="str">
        <f t="shared" si="64"/>
        <v/>
      </c>
      <c r="AS21" s="267"/>
      <c r="AT21" s="268"/>
      <c r="AU21" s="266"/>
      <c r="AV21" s="266" t="str">
        <f t="shared" si="65"/>
        <v/>
      </c>
      <c r="AW21" s="266"/>
      <c r="AX21" s="266" t="str">
        <f t="shared" si="66"/>
        <v/>
      </c>
      <c r="AY21" s="266"/>
      <c r="AZ21" s="266" t="str">
        <f t="shared" si="67"/>
        <v/>
      </c>
      <c r="BA21" s="267"/>
      <c r="BB21" s="268"/>
      <c r="BC21" s="266"/>
      <c r="BD21" s="266" t="str">
        <f t="shared" si="68"/>
        <v/>
      </c>
      <c r="BE21" s="266"/>
      <c r="BF21" s="266" t="str">
        <f t="shared" si="69"/>
        <v/>
      </c>
      <c r="BG21" s="266"/>
      <c r="BH21" s="266" t="str">
        <f t="shared" si="70"/>
        <v/>
      </c>
      <c r="BI21" s="267"/>
      <c r="BJ21" s="268"/>
      <c r="BK21" s="264"/>
      <c r="BL21" s="266" t="str">
        <f t="shared" si="71"/>
        <v/>
      </c>
      <c r="BM21" s="266"/>
      <c r="BN21" s="266" t="str">
        <f t="shared" si="72"/>
        <v/>
      </c>
      <c r="BO21" s="266"/>
      <c r="BP21" s="266" t="str">
        <f t="shared" si="73"/>
        <v/>
      </c>
      <c r="BQ21" s="267"/>
      <c r="BR21" s="268"/>
      <c r="BS21" s="264"/>
      <c r="BT21" s="266" t="str">
        <f t="shared" si="74"/>
        <v/>
      </c>
      <c r="BU21" s="266"/>
      <c r="BV21" s="266" t="str">
        <f t="shared" si="75"/>
        <v/>
      </c>
      <c r="BW21" s="266"/>
      <c r="BX21" s="266" t="str">
        <f t="shared" si="76"/>
        <v/>
      </c>
      <c r="BY21" s="267"/>
      <c r="BZ21" s="268"/>
      <c r="CA21" s="269"/>
      <c r="CB21" s="266" t="str">
        <f t="shared" si="77"/>
        <v/>
      </c>
      <c r="CC21" s="266"/>
      <c r="CD21" s="266" t="str">
        <f t="shared" si="78"/>
        <v/>
      </c>
      <c r="CE21" s="266"/>
      <c r="CF21" s="266" t="str">
        <f t="shared" si="79"/>
        <v/>
      </c>
      <c r="CG21" s="267"/>
      <c r="CJ21" s="266" t="str">
        <f t="shared" si="80"/>
        <v/>
      </c>
      <c r="CK21" s="266"/>
      <c r="CL21" s="266" t="str">
        <f t="shared" si="81"/>
        <v/>
      </c>
      <c r="CM21" s="266"/>
      <c r="CN21" s="266" t="str">
        <f t="shared" si="82"/>
        <v/>
      </c>
      <c r="CO21" s="267"/>
    </row>
    <row r="22" spans="2:122" s="262" customFormat="1" ht="36.75" customHeight="1" x14ac:dyDescent="0.25">
      <c r="B22" s="259" t="s">
        <v>67</v>
      </c>
      <c r="C22" s="276" t="s">
        <v>28</v>
      </c>
      <c r="D22" s="261" t="s">
        <v>82</v>
      </c>
      <c r="E22" s="261" t="s">
        <v>65</v>
      </c>
      <c r="F22" s="261">
        <f>VLOOKUP(H22,Feuil1!A$1:B$5,2,0)</f>
        <v>0.1</v>
      </c>
      <c r="G22" s="259">
        <f t="shared" si="90"/>
        <v>1</v>
      </c>
      <c r="H22" s="214" t="s">
        <v>57</v>
      </c>
      <c r="I22" s="133" t="s">
        <v>83</v>
      </c>
      <c r="J22" s="263">
        <v>4</v>
      </c>
      <c r="K22" s="263">
        <f t="shared" si="91"/>
        <v>4</v>
      </c>
      <c r="L22" s="263">
        <f>IF(J22&lt;&gt;"",MAX(L$1:L21)+1,"")</f>
        <v>16</v>
      </c>
      <c r="M22" s="219" t="s">
        <v>86</v>
      </c>
      <c r="N22" s="299">
        <v>1</v>
      </c>
      <c r="O22" s="221" t="s">
        <v>0</v>
      </c>
      <c r="P22" s="222"/>
      <c r="Q22" s="300" t="str">
        <f t="shared" si="58"/>
        <v/>
      </c>
      <c r="R22" s="219" t="s">
        <v>87</v>
      </c>
      <c r="S22" s="219" t="s">
        <v>70</v>
      </c>
      <c r="T22" s="134"/>
      <c r="V22" s="264">
        <f t="shared" si="92"/>
        <v>1</v>
      </c>
      <c r="W22" s="264">
        <f t="shared" si="93"/>
        <v>1</v>
      </c>
      <c r="X22" s="264">
        <f t="shared" si="94"/>
        <v>1</v>
      </c>
      <c r="Y22" s="264"/>
      <c r="Z22" s="264">
        <f t="shared" si="95"/>
        <v>0</v>
      </c>
      <c r="AA22" s="264"/>
      <c r="AB22" s="264">
        <f t="shared" si="96"/>
        <v>1</v>
      </c>
      <c r="AC22" s="264"/>
      <c r="AD22" s="265"/>
      <c r="AE22" s="265"/>
      <c r="AF22" s="266">
        <f t="shared" si="59"/>
        <v>1</v>
      </c>
      <c r="AG22" s="266"/>
      <c r="AH22" s="266">
        <f t="shared" si="60"/>
        <v>0</v>
      </c>
      <c r="AI22" s="266"/>
      <c r="AJ22" s="266">
        <f t="shared" si="61"/>
        <v>1</v>
      </c>
      <c r="AK22" s="267"/>
      <c r="AL22" s="268"/>
      <c r="AM22" s="266"/>
      <c r="AN22" s="266" t="str">
        <f t="shared" si="62"/>
        <v/>
      </c>
      <c r="AO22" s="266"/>
      <c r="AP22" s="266" t="str">
        <f t="shared" si="63"/>
        <v/>
      </c>
      <c r="AQ22" s="266"/>
      <c r="AR22" s="266" t="str">
        <f t="shared" si="64"/>
        <v/>
      </c>
      <c r="AS22" s="267"/>
      <c r="AT22" s="268"/>
      <c r="AU22" s="266"/>
      <c r="AV22" s="266" t="str">
        <f t="shared" si="65"/>
        <v/>
      </c>
      <c r="AW22" s="266"/>
      <c r="AX22" s="266" t="str">
        <f t="shared" si="66"/>
        <v/>
      </c>
      <c r="AY22" s="266"/>
      <c r="AZ22" s="266" t="str">
        <f t="shared" si="67"/>
        <v/>
      </c>
      <c r="BA22" s="267"/>
      <c r="BB22" s="268"/>
      <c r="BC22" s="266"/>
      <c r="BD22" s="266" t="str">
        <f t="shared" si="68"/>
        <v/>
      </c>
      <c r="BE22" s="266"/>
      <c r="BF22" s="266" t="str">
        <f t="shared" si="69"/>
        <v/>
      </c>
      <c r="BG22" s="266"/>
      <c r="BH22" s="266" t="str">
        <f t="shared" si="70"/>
        <v/>
      </c>
      <c r="BI22" s="267"/>
      <c r="BJ22" s="268"/>
      <c r="BK22" s="264"/>
      <c r="BL22" s="266" t="str">
        <f t="shared" si="71"/>
        <v/>
      </c>
      <c r="BM22" s="266"/>
      <c r="BN22" s="266" t="str">
        <f t="shared" si="72"/>
        <v/>
      </c>
      <c r="BO22" s="266"/>
      <c r="BP22" s="266" t="str">
        <f t="shared" si="73"/>
        <v/>
      </c>
      <c r="BQ22" s="267"/>
      <c r="BR22" s="268"/>
      <c r="BS22" s="264"/>
      <c r="BT22" s="266" t="str">
        <f t="shared" si="74"/>
        <v/>
      </c>
      <c r="BU22" s="266"/>
      <c r="BV22" s="266" t="str">
        <f t="shared" si="75"/>
        <v/>
      </c>
      <c r="BW22" s="266"/>
      <c r="BX22" s="266" t="str">
        <f t="shared" si="76"/>
        <v/>
      </c>
      <c r="BY22" s="267"/>
      <c r="BZ22" s="268"/>
      <c r="CA22" s="269"/>
      <c r="CB22" s="266" t="str">
        <f t="shared" si="77"/>
        <v/>
      </c>
      <c r="CC22" s="266"/>
      <c r="CD22" s="266" t="str">
        <f t="shared" si="78"/>
        <v/>
      </c>
      <c r="CE22" s="266"/>
      <c r="CF22" s="266" t="str">
        <f t="shared" si="79"/>
        <v/>
      </c>
      <c r="CG22" s="267"/>
      <c r="CJ22" s="266" t="str">
        <f t="shared" si="80"/>
        <v/>
      </c>
      <c r="CK22" s="266"/>
      <c r="CL22" s="266" t="str">
        <f t="shared" si="81"/>
        <v/>
      </c>
      <c r="CM22" s="266"/>
      <c r="CN22" s="266" t="str">
        <f t="shared" si="82"/>
        <v/>
      </c>
      <c r="CO22" s="267"/>
    </row>
    <row r="23" spans="2:122" s="262" customFormat="1" ht="54.75" customHeight="1" x14ac:dyDescent="0.25">
      <c r="B23" s="259" t="s">
        <v>67</v>
      </c>
      <c r="C23" s="276" t="s">
        <v>28</v>
      </c>
      <c r="D23" s="261" t="s">
        <v>82</v>
      </c>
      <c r="E23" s="261" t="s">
        <v>65</v>
      </c>
      <c r="F23" s="261">
        <f>VLOOKUP(H23,Feuil1!A$1:B$5,2,0)</f>
        <v>0.1</v>
      </c>
      <c r="G23" s="259">
        <f t="shared" si="90"/>
        <v>1</v>
      </c>
      <c r="H23" s="214" t="s">
        <v>57</v>
      </c>
      <c r="I23" s="133" t="s">
        <v>83</v>
      </c>
      <c r="J23" s="263">
        <v>4</v>
      </c>
      <c r="K23" s="263">
        <f t="shared" si="91"/>
        <v>4</v>
      </c>
      <c r="L23" s="263">
        <f>IF(J23&lt;&gt;"",MAX(L$1:L22)+1,"")</f>
        <v>17</v>
      </c>
      <c r="M23" s="219" t="s">
        <v>88</v>
      </c>
      <c r="N23" s="299">
        <v>3</v>
      </c>
      <c r="O23" s="221" t="s">
        <v>72</v>
      </c>
      <c r="P23" s="222"/>
      <c r="Q23" s="300" t="str">
        <f t="shared" si="58"/>
        <v/>
      </c>
      <c r="R23" s="219" t="s">
        <v>691</v>
      </c>
      <c r="S23" s="219" t="s">
        <v>70</v>
      </c>
      <c r="T23" s="134"/>
      <c r="V23" s="264">
        <f t="shared" si="92"/>
        <v>3</v>
      </c>
      <c r="W23" s="264">
        <f>IF(O23="Très Satisfaisant",1,IF(O23="Satisfaisant",0.75,IF(O23="Insatisfaisant",0.25,IF(O23="Très Insatisfaisant",0,IF(O23="Non Mesuré","",0)))))</f>
        <v>1</v>
      </c>
      <c r="X23" s="264">
        <f t="shared" si="94"/>
        <v>3</v>
      </c>
      <c r="Y23" s="264"/>
      <c r="Z23" s="264">
        <f t="shared" si="95"/>
        <v>0</v>
      </c>
      <c r="AA23" s="264"/>
      <c r="AB23" s="264">
        <f t="shared" si="96"/>
        <v>3</v>
      </c>
      <c r="AC23" s="264"/>
      <c r="AD23" s="135"/>
      <c r="AE23" s="269"/>
      <c r="AF23" s="266">
        <f t="shared" ref="AF23" si="97">IF(G23=1,X23,"")</f>
        <v>3</v>
      </c>
      <c r="AG23" s="266"/>
      <c r="AH23" s="266">
        <f t="shared" ref="AH23" si="98">IF(G23=1,Z23,"")</f>
        <v>0</v>
      </c>
      <c r="AI23" s="266"/>
      <c r="AJ23" s="266">
        <f t="shared" ref="AJ23" si="99">IF(G23=1,AB23,"")</f>
        <v>3</v>
      </c>
      <c r="AK23" s="267"/>
      <c r="AL23" s="268"/>
      <c r="AM23" s="266"/>
      <c r="AN23" s="266" t="str">
        <f t="shared" ref="AN23" si="100">IF(G23=2,X23,"")</f>
        <v/>
      </c>
      <c r="AO23" s="266"/>
      <c r="AP23" s="266" t="str">
        <f t="shared" ref="AP23" si="101">IF(G23=2,Z23,"")</f>
        <v/>
      </c>
      <c r="AQ23" s="266"/>
      <c r="AR23" s="266" t="str">
        <f t="shared" ref="AR23" si="102">IF(G23=2,AB23,"")</f>
        <v/>
      </c>
      <c r="AS23" s="267"/>
      <c r="AT23" s="268"/>
      <c r="AU23" s="266"/>
      <c r="AV23" s="266" t="str">
        <f t="shared" ref="AV23" si="103">IF(G23=3,X23,"")</f>
        <v/>
      </c>
      <c r="AW23" s="266"/>
      <c r="AX23" s="266" t="str">
        <f t="shared" ref="AX23" si="104">IF(G23=3,Z23,"")</f>
        <v/>
      </c>
      <c r="AY23" s="266"/>
      <c r="AZ23" s="266" t="str">
        <f t="shared" ref="AZ23" si="105">IF(G23=3,AB23,"")</f>
        <v/>
      </c>
      <c r="BA23" s="267"/>
      <c r="BB23" s="268"/>
      <c r="BC23" s="266"/>
      <c r="BD23" s="266" t="str">
        <f t="shared" ref="BD23" si="106">IF(G23=4,X23,"")</f>
        <v/>
      </c>
      <c r="BE23" s="266"/>
      <c r="BF23" s="266" t="str">
        <f t="shared" ref="BF23" si="107">IF(G23=4,Z23,"")</f>
        <v/>
      </c>
      <c r="BG23" s="266"/>
      <c r="BH23" s="266" t="str">
        <f t="shared" ref="BH23" si="108">IF(G23=4,AB23,"")</f>
        <v/>
      </c>
      <c r="BI23" s="267"/>
      <c r="BJ23" s="268"/>
      <c r="BK23" s="264"/>
      <c r="BL23" s="266" t="str">
        <f t="shared" ref="BL23" si="109">IF(G23=5,X23,"")</f>
        <v/>
      </c>
      <c r="BM23" s="266"/>
      <c r="BN23" s="266" t="str">
        <f t="shared" ref="BN23" si="110">IF(G23=5,Z23,"")</f>
        <v/>
      </c>
      <c r="BO23" s="266"/>
      <c r="BP23" s="266" t="str">
        <f t="shared" ref="BP23" si="111">IF(G23=5,AB23,"")</f>
        <v/>
      </c>
      <c r="BQ23" s="267"/>
      <c r="BR23" s="268"/>
      <c r="BS23" s="264"/>
      <c r="BT23" s="266" t="str">
        <f t="shared" ref="BT23" si="112">IF(A23=31,X23,"")</f>
        <v/>
      </c>
      <c r="BU23" s="266"/>
      <c r="BV23" s="266" t="str">
        <f t="shared" ref="BV23" si="113">IF(A23=31,Z23,"")</f>
        <v/>
      </c>
      <c r="BW23" s="266"/>
      <c r="BX23" s="266" t="str">
        <f t="shared" ref="BX23" si="114">IF(A23=31,AB23,"")</f>
        <v/>
      </c>
      <c r="BY23" s="267"/>
      <c r="BZ23" s="268"/>
      <c r="CA23" s="269"/>
      <c r="CB23" s="266" t="str">
        <f t="shared" ref="CB23" si="115">IF(A23=32,X23,"")</f>
        <v/>
      </c>
      <c r="CC23" s="266"/>
      <c r="CD23" s="266" t="str">
        <f t="shared" ref="CD23" si="116">IF(A23=32,Z23,"")</f>
        <v/>
      </c>
      <c r="CE23" s="266"/>
      <c r="CF23" s="266" t="str">
        <f t="shared" ref="CF23" si="117">IF(A23=32,AB23,"")</f>
        <v/>
      </c>
      <c r="CG23" s="267"/>
      <c r="CJ23" s="266" t="str">
        <f t="shared" ref="CJ23" si="118">IF(A23=33,X23,"")</f>
        <v/>
      </c>
      <c r="CK23" s="266"/>
      <c r="CL23" s="266" t="str">
        <f t="shared" ref="CL23" si="119">IF(A23=33,Z23,"")</f>
        <v/>
      </c>
      <c r="CM23" s="266"/>
      <c r="CN23" s="266" t="str">
        <f t="shared" ref="CN23" si="120">IF(A23=33,AB23,"")</f>
        <v/>
      </c>
      <c r="CO23" s="267"/>
    </row>
    <row r="24" spans="2:122" s="262" customFormat="1" ht="33.75" customHeight="1" x14ac:dyDescent="0.25">
      <c r="B24" s="259" t="s">
        <v>67</v>
      </c>
      <c r="C24" s="276" t="s">
        <v>28</v>
      </c>
      <c r="D24" s="261" t="s">
        <v>82</v>
      </c>
      <c r="E24" s="261" t="s">
        <v>65</v>
      </c>
      <c r="F24" s="261">
        <f>VLOOKUP(H24,Feuil1!A$1:B$5,2,0)</f>
        <v>0.1</v>
      </c>
      <c r="G24" s="259">
        <f t="shared" si="90"/>
        <v>1</v>
      </c>
      <c r="H24" s="214" t="s">
        <v>57</v>
      </c>
      <c r="I24" s="133" t="s">
        <v>83</v>
      </c>
      <c r="J24" s="263">
        <v>4</v>
      </c>
      <c r="K24" s="263">
        <f t="shared" si="91"/>
        <v>4</v>
      </c>
      <c r="L24" s="263">
        <f>IF(J24&lt;&gt;"",MAX(L$1:L23)+1,"")</f>
        <v>18</v>
      </c>
      <c r="M24" s="219" t="s">
        <v>89</v>
      </c>
      <c r="N24" s="299">
        <v>1</v>
      </c>
      <c r="O24" s="221" t="s">
        <v>0</v>
      </c>
      <c r="P24" s="222"/>
      <c r="Q24" s="300" t="str">
        <f t="shared" si="58"/>
        <v/>
      </c>
      <c r="R24" s="219" t="s">
        <v>90</v>
      </c>
      <c r="S24" s="219" t="s">
        <v>70</v>
      </c>
      <c r="T24" s="134"/>
      <c r="V24" s="264">
        <f t="shared" ref="V24:V36" si="121">N24</f>
        <v>1</v>
      </c>
      <c r="W24" s="264">
        <f t="shared" ref="W24:W36" si="122">IF(O24="OUI",1,IF(O24="NON",0,IF(O24="Non Mesuré","",0)))</f>
        <v>1</v>
      </c>
      <c r="X24" s="264">
        <f t="shared" ref="X24:X36" si="123">IF(O24&lt;&gt;"Non Mesuré",V24*W24,"")</f>
        <v>1</v>
      </c>
      <c r="Y24" s="264"/>
      <c r="Z24" s="264">
        <f t="shared" ref="Z24:Z36" si="124">IF(O24="Non Mesuré",V24,0)</f>
        <v>0</v>
      </c>
      <c r="AA24" s="264"/>
      <c r="AB24" s="264">
        <f t="shared" ref="AB24:AB36" si="125">V24-Z24</f>
        <v>1</v>
      </c>
      <c r="AC24" s="264"/>
      <c r="AD24" s="265"/>
      <c r="AE24" s="265"/>
      <c r="AF24" s="266">
        <f t="shared" si="59"/>
        <v>1</v>
      </c>
      <c r="AG24" s="266"/>
      <c r="AH24" s="266">
        <f t="shared" si="60"/>
        <v>0</v>
      </c>
      <c r="AI24" s="266"/>
      <c r="AJ24" s="266">
        <f t="shared" si="61"/>
        <v>1</v>
      </c>
      <c r="AK24" s="267"/>
      <c r="AL24" s="268"/>
      <c r="AM24" s="266"/>
      <c r="AN24" s="266" t="str">
        <f t="shared" si="62"/>
        <v/>
      </c>
      <c r="AO24" s="266"/>
      <c r="AP24" s="266" t="str">
        <f t="shared" si="63"/>
        <v/>
      </c>
      <c r="AQ24" s="266"/>
      <c r="AR24" s="266" t="str">
        <f t="shared" si="64"/>
        <v/>
      </c>
      <c r="AS24" s="267"/>
      <c r="AT24" s="268"/>
      <c r="AU24" s="266"/>
      <c r="AV24" s="266" t="str">
        <f t="shared" si="65"/>
        <v/>
      </c>
      <c r="AW24" s="266"/>
      <c r="AX24" s="266" t="str">
        <f t="shared" si="66"/>
        <v/>
      </c>
      <c r="AY24" s="266"/>
      <c r="AZ24" s="266" t="str">
        <f t="shared" si="67"/>
        <v/>
      </c>
      <c r="BA24" s="267"/>
      <c r="BB24" s="268"/>
      <c r="BC24" s="266"/>
      <c r="BD24" s="266" t="str">
        <f t="shared" si="68"/>
        <v/>
      </c>
      <c r="BE24" s="266"/>
      <c r="BF24" s="266" t="str">
        <f t="shared" si="69"/>
        <v/>
      </c>
      <c r="BG24" s="266"/>
      <c r="BH24" s="266" t="str">
        <f t="shared" si="70"/>
        <v/>
      </c>
      <c r="BI24" s="267"/>
      <c r="BJ24" s="268"/>
      <c r="BK24" s="264"/>
      <c r="BL24" s="266" t="str">
        <f t="shared" si="71"/>
        <v/>
      </c>
      <c r="BM24" s="266"/>
      <c r="BN24" s="266" t="str">
        <f t="shared" si="72"/>
        <v/>
      </c>
      <c r="BO24" s="266"/>
      <c r="BP24" s="266" t="str">
        <f t="shared" si="73"/>
        <v/>
      </c>
      <c r="BQ24" s="267"/>
      <c r="BR24" s="268"/>
      <c r="BS24" s="264"/>
      <c r="BT24" s="266" t="str">
        <f t="shared" si="74"/>
        <v/>
      </c>
      <c r="BU24" s="266"/>
      <c r="BV24" s="266" t="str">
        <f t="shared" si="75"/>
        <v/>
      </c>
      <c r="BW24" s="266"/>
      <c r="BX24" s="266" t="str">
        <f t="shared" si="76"/>
        <v/>
      </c>
      <c r="BY24" s="267"/>
      <c r="BZ24" s="268"/>
      <c r="CA24" s="269"/>
      <c r="CB24" s="266" t="str">
        <f t="shared" si="77"/>
        <v/>
      </c>
      <c r="CC24" s="266"/>
      <c r="CD24" s="266" t="str">
        <f t="shared" si="78"/>
        <v/>
      </c>
      <c r="CE24" s="266"/>
      <c r="CF24" s="266" t="str">
        <f t="shared" si="79"/>
        <v/>
      </c>
      <c r="CG24" s="267"/>
      <c r="CJ24" s="266" t="str">
        <f t="shared" si="80"/>
        <v/>
      </c>
      <c r="CK24" s="266"/>
      <c r="CL24" s="266" t="str">
        <f t="shared" si="81"/>
        <v/>
      </c>
      <c r="CM24" s="266"/>
      <c r="CN24" s="266" t="str">
        <f t="shared" si="82"/>
        <v/>
      </c>
      <c r="CO24" s="267"/>
    </row>
    <row r="25" spans="2:122" s="262" customFormat="1" ht="77.25" customHeight="1" x14ac:dyDescent="0.25">
      <c r="B25" s="259" t="s">
        <v>67</v>
      </c>
      <c r="C25" s="276" t="s">
        <v>28</v>
      </c>
      <c r="D25" s="261" t="s">
        <v>82</v>
      </c>
      <c r="E25" s="261" t="s">
        <v>65</v>
      </c>
      <c r="F25" s="261">
        <f>VLOOKUP(H25,Feuil1!A$1:B$5,2,0)</f>
        <v>0.1</v>
      </c>
      <c r="G25" s="259">
        <f t="shared" si="90"/>
        <v>1</v>
      </c>
      <c r="H25" s="214" t="s">
        <v>57</v>
      </c>
      <c r="I25" s="133" t="s">
        <v>83</v>
      </c>
      <c r="J25" s="263">
        <v>4</v>
      </c>
      <c r="K25" s="263">
        <f t="shared" si="91"/>
        <v>4</v>
      </c>
      <c r="L25" s="263">
        <f>IF(J25&lt;&gt;"",MAX(L$1:L24)+1,"")</f>
        <v>19</v>
      </c>
      <c r="M25" s="219" t="s">
        <v>91</v>
      </c>
      <c r="N25" s="299">
        <v>1</v>
      </c>
      <c r="O25" s="221" t="s">
        <v>0</v>
      </c>
      <c r="P25" s="222"/>
      <c r="Q25" s="300" t="str">
        <f t="shared" si="58"/>
        <v/>
      </c>
      <c r="R25" s="219" t="s">
        <v>92</v>
      </c>
      <c r="S25" s="219" t="s">
        <v>70</v>
      </c>
      <c r="T25" s="134"/>
      <c r="V25" s="264">
        <f t="shared" si="121"/>
        <v>1</v>
      </c>
      <c r="W25" s="264">
        <f t="shared" si="122"/>
        <v>1</v>
      </c>
      <c r="X25" s="264">
        <f t="shared" si="123"/>
        <v>1</v>
      </c>
      <c r="Y25" s="264"/>
      <c r="Z25" s="264">
        <f t="shared" si="124"/>
        <v>0</v>
      </c>
      <c r="AA25" s="264"/>
      <c r="AB25" s="264">
        <f t="shared" si="125"/>
        <v>1</v>
      </c>
      <c r="AC25" s="264"/>
      <c r="AD25" s="265"/>
      <c r="AE25" s="265"/>
      <c r="AF25" s="266">
        <f t="shared" si="59"/>
        <v>1</v>
      </c>
      <c r="AG25" s="266"/>
      <c r="AH25" s="266">
        <f t="shared" si="60"/>
        <v>0</v>
      </c>
      <c r="AI25" s="266"/>
      <c r="AJ25" s="266">
        <f t="shared" si="61"/>
        <v>1</v>
      </c>
      <c r="AK25" s="267"/>
      <c r="AL25" s="268"/>
      <c r="AM25" s="266"/>
      <c r="AN25" s="266" t="str">
        <f t="shared" si="62"/>
        <v/>
      </c>
      <c r="AO25" s="266"/>
      <c r="AP25" s="266" t="str">
        <f t="shared" si="63"/>
        <v/>
      </c>
      <c r="AQ25" s="266"/>
      <c r="AR25" s="266" t="str">
        <f t="shared" si="64"/>
        <v/>
      </c>
      <c r="AS25" s="267"/>
      <c r="AT25" s="268"/>
      <c r="AU25" s="266"/>
      <c r="AV25" s="266" t="str">
        <f t="shared" si="65"/>
        <v/>
      </c>
      <c r="AW25" s="266"/>
      <c r="AX25" s="266" t="str">
        <f t="shared" si="66"/>
        <v/>
      </c>
      <c r="AY25" s="266"/>
      <c r="AZ25" s="266" t="str">
        <f t="shared" si="67"/>
        <v/>
      </c>
      <c r="BA25" s="267"/>
      <c r="BB25" s="268"/>
      <c r="BC25" s="266"/>
      <c r="BD25" s="266" t="str">
        <f t="shared" si="68"/>
        <v/>
      </c>
      <c r="BE25" s="266"/>
      <c r="BF25" s="266" t="str">
        <f t="shared" si="69"/>
        <v/>
      </c>
      <c r="BG25" s="266"/>
      <c r="BH25" s="266" t="str">
        <f t="shared" si="70"/>
        <v/>
      </c>
      <c r="BI25" s="267"/>
      <c r="BJ25" s="268"/>
      <c r="BK25" s="264"/>
      <c r="BL25" s="266" t="str">
        <f t="shared" si="71"/>
        <v/>
      </c>
      <c r="BM25" s="266"/>
      <c r="BN25" s="266" t="str">
        <f t="shared" si="72"/>
        <v/>
      </c>
      <c r="BO25" s="266"/>
      <c r="BP25" s="266" t="str">
        <f t="shared" si="73"/>
        <v/>
      </c>
      <c r="BQ25" s="267"/>
      <c r="BR25" s="268"/>
      <c r="BS25" s="264"/>
      <c r="BT25" s="266" t="str">
        <f t="shared" si="74"/>
        <v/>
      </c>
      <c r="BU25" s="266"/>
      <c r="BV25" s="266" t="str">
        <f t="shared" si="75"/>
        <v/>
      </c>
      <c r="BW25" s="266"/>
      <c r="BX25" s="266" t="str">
        <f t="shared" si="76"/>
        <v/>
      </c>
      <c r="BY25" s="267"/>
      <c r="BZ25" s="268"/>
      <c r="CA25" s="269"/>
      <c r="CB25" s="266" t="str">
        <f t="shared" si="77"/>
        <v/>
      </c>
      <c r="CC25" s="266"/>
      <c r="CD25" s="266" t="str">
        <f t="shared" si="78"/>
        <v/>
      </c>
      <c r="CE25" s="266"/>
      <c r="CF25" s="266" t="str">
        <f t="shared" si="79"/>
        <v/>
      </c>
      <c r="CG25" s="267"/>
      <c r="CJ25" s="266" t="str">
        <f t="shared" si="80"/>
        <v/>
      </c>
      <c r="CK25" s="266"/>
      <c r="CL25" s="266" t="str">
        <f t="shared" si="81"/>
        <v/>
      </c>
      <c r="CM25" s="266"/>
      <c r="CN25" s="266" t="str">
        <f t="shared" si="82"/>
        <v/>
      </c>
      <c r="CO25" s="267"/>
    </row>
    <row r="26" spans="2:122" s="262" customFormat="1" ht="53.25" customHeight="1" x14ac:dyDescent="0.25">
      <c r="B26" s="259" t="s">
        <v>67</v>
      </c>
      <c r="C26" s="276" t="s">
        <v>28</v>
      </c>
      <c r="D26" s="261" t="s">
        <v>82</v>
      </c>
      <c r="E26" s="261" t="s">
        <v>65</v>
      </c>
      <c r="F26" s="261">
        <f>VLOOKUP(H26,Feuil1!A$1:B$5,2,0)</f>
        <v>0.1</v>
      </c>
      <c r="G26" s="259">
        <f t="shared" si="90"/>
        <v>1</v>
      </c>
      <c r="H26" s="214" t="s">
        <v>57</v>
      </c>
      <c r="I26" s="133" t="s">
        <v>83</v>
      </c>
      <c r="J26" s="263">
        <v>4</v>
      </c>
      <c r="K26" s="263">
        <f t="shared" si="91"/>
        <v>4</v>
      </c>
      <c r="L26" s="263">
        <f>IF(J26&lt;&gt;"",MAX(L$1:L25)+1,"")</f>
        <v>20</v>
      </c>
      <c r="M26" s="219" t="s">
        <v>690</v>
      </c>
      <c r="N26" s="299">
        <v>1</v>
      </c>
      <c r="O26" s="221" t="s">
        <v>0</v>
      </c>
      <c r="P26" s="222"/>
      <c r="Q26" s="300" t="str">
        <f t="shared" si="58"/>
        <v/>
      </c>
      <c r="R26" s="219" t="s">
        <v>93</v>
      </c>
      <c r="S26" s="219" t="s">
        <v>70</v>
      </c>
      <c r="T26" s="134"/>
      <c r="V26" s="264">
        <f t="shared" si="121"/>
        <v>1</v>
      </c>
      <c r="W26" s="264">
        <f t="shared" si="122"/>
        <v>1</v>
      </c>
      <c r="X26" s="264">
        <f t="shared" si="123"/>
        <v>1</v>
      </c>
      <c r="Y26" s="264"/>
      <c r="Z26" s="264">
        <f t="shared" si="124"/>
        <v>0</v>
      </c>
      <c r="AA26" s="264"/>
      <c r="AB26" s="264">
        <f t="shared" si="125"/>
        <v>1</v>
      </c>
      <c r="AC26" s="264"/>
      <c r="AD26" s="265"/>
      <c r="AE26" s="265"/>
      <c r="AF26" s="266">
        <f t="shared" si="59"/>
        <v>1</v>
      </c>
      <c r="AG26" s="266"/>
      <c r="AH26" s="266">
        <f t="shared" si="60"/>
        <v>0</v>
      </c>
      <c r="AI26" s="266"/>
      <c r="AJ26" s="266">
        <f t="shared" si="61"/>
        <v>1</v>
      </c>
      <c r="AK26" s="267"/>
      <c r="AL26" s="268"/>
      <c r="AM26" s="266"/>
      <c r="AN26" s="266" t="str">
        <f t="shared" si="62"/>
        <v/>
      </c>
      <c r="AO26" s="266"/>
      <c r="AP26" s="266" t="str">
        <f t="shared" si="63"/>
        <v/>
      </c>
      <c r="AQ26" s="266"/>
      <c r="AR26" s="266" t="str">
        <f t="shared" si="64"/>
        <v/>
      </c>
      <c r="AS26" s="267"/>
      <c r="AT26" s="268"/>
      <c r="AU26" s="266"/>
      <c r="AV26" s="266" t="str">
        <f t="shared" si="65"/>
        <v/>
      </c>
      <c r="AW26" s="266"/>
      <c r="AX26" s="266" t="str">
        <f t="shared" si="66"/>
        <v/>
      </c>
      <c r="AY26" s="266"/>
      <c r="AZ26" s="266" t="str">
        <f t="shared" si="67"/>
        <v/>
      </c>
      <c r="BA26" s="267"/>
      <c r="BB26" s="268"/>
      <c r="BC26" s="266"/>
      <c r="BD26" s="266" t="str">
        <f t="shared" si="68"/>
        <v/>
      </c>
      <c r="BE26" s="266"/>
      <c r="BF26" s="266" t="str">
        <f t="shared" si="69"/>
        <v/>
      </c>
      <c r="BG26" s="266"/>
      <c r="BH26" s="266" t="str">
        <f t="shared" si="70"/>
        <v/>
      </c>
      <c r="BI26" s="267"/>
      <c r="BJ26" s="268"/>
      <c r="BK26" s="264"/>
      <c r="BL26" s="266" t="str">
        <f t="shared" si="71"/>
        <v/>
      </c>
      <c r="BM26" s="266"/>
      <c r="BN26" s="266" t="str">
        <f t="shared" si="72"/>
        <v/>
      </c>
      <c r="BO26" s="266"/>
      <c r="BP26" s="266" t="str">
        <f t="shared" si="73"/>
        <v/>
      </c>
      <c r="BQ26" s="267"/>
      <c r="BR26" s="268"/>
      <c r="BS26" s="264"/>
      <c r="BT26" s="266" t="str">
        <f t="shared" si="74"/>
        <v/>
      </c>
      <c r="BU26" s="266"/>
      <c r="BV26" s="266" t="str">
        <f t="shared" si="75"/>
        <v/>
      </c>
      <c r="BW26" s="266"/>
      <c r="BX26" s="266" t="str">
        <f t="shared" si="76"/>
        <v/>
      </c>
      <c r="BY26" s="267"/>
      <c r="BZ26" s="268"/>
      <c r="CA26" s="269"/>
      <c r="CB26" s="266" t="str">
        <f t="shared" si="77"/>
        <v/>
      </c>
      <c r="CC26" s="266"/>
      <c r="CD26" s="266" t="str">
        <f t="shared" si="78"/>
        <v/>
      </c>
      <c r="CE26" s="266"/>
      <c r="CF26" s="266" t="str">
        <f t="shared" si="79"/>
        <v/>
      </c>
      <c r="CG26" s="267"/>
      <c r="CJ26" s="266" t="str">
        <f t="shared" si="80"/>
        <v/>
      </c>
      <c r="CK26" s="266"/>
      <c r="CL26" s="266" t="str">
        <f t="shared" si="81"/>
        <v/>
      </c>
      <c r="CM26" s="266"/>
      <c r="CN26" s="266" t="str">
        <f t="shared" si="82"/>
        <v/>
      </c>
      <c r="CO26" s="267"/>
    </row>
    <row r="27" spans="2:122" s="262" customFormat="1" ht="33.75" customHeight="1" x14ac:dyDescent="0.25">
      <c r="B27" s="259" t="s">
        <v>67</v>
      </c>
      <c r="C27" s="276" t="s">
        <v>28</v>
      </c>
      <c r="D27" s="261" t="s">
        <v>82</v>
      </c>
      <c r="E27" s="261" t="s">
        <v>65</v>
      </c>
      <c r="F27" s="261">
        <f>VLOOKUP(H27,Feuil1!A$1:B$5,2,0)</f>
        <v>0.1</v>
      </c>
      <c r="G27" s="259">
        <f t="shared" si="90"/>
        <v>1</v>
      </c>
      <c r="H27" s="214" t="s">
        <v>57</v>
      </c>
      <c r="I27" s="133" t="s">
        <v>83</v>
      </c>
      <c r="J27" s="263">
        <v>4</v>
      </c>
      <c r="K27" s="263">
        <f t="shared" si="91"/>
        <v>4</v>
      </c>
      <c r="L27" s="263">
        <f>IF(J27&lt;&gt;"",MAX(L$1:L26)+1,"")</f>
        <v>21</v>
      </c>
      <c r="M27" s="219" t="s">
        <v>94</v>
      </c>
      <c r="N27" s="299">
        <v>9</v>
      </c>
      <c r="O27" s="221" t="s">
        <v>0</v>
      </c>
      <c r="P27" s="222"/>
      <c r="Q27" s="300" t="str">
        <f t="shared" si="58"/>
        <v/>
      </c>
      <c r="R27" s="219" t="s">
        <v>95</v>
      </c>
      <c r="S27" s="219" t="s">
        <v>70</v>
      </c>
      <c r="T27" s="134"/>
      <c r="V27" s="264">
        <f t="shared" si="121"/>
        <v>9</v>
      </c>
      <c r="W27" s="264">
        <f t="shared" si="122"/>
        <v>1</v>
      </c>
      <c r="X27" s="264">
        <f t="shared" si="123"/>
        <v>9</v>
      </c>
      <c r="Y27" s="264"/>
      <c r="Z27" s="264">
        <f t="shared" si="124"/>
        <v>0</v>
      </c>
      <c r="AA27" s="264"/>
      <c r="AB27" s="264">
        <f t="shared" si="125"/>
        <v>9</v>
      </c>
      <c r="AC27" s="264"/>
      <c r="AD27" s="265"/>
      <c r="AE27" s="265"/>
      <c r="AF27" s="266">
        <f t="shared" si="59"/>
        <v>9</v>
      </c>
      <c r="AG27" s="266"/>
      <c r="AH27" s="266">
        <f t="shared" si="60"/>
        <v>0</v>
      </c>
      <c r="AI27" s="266"/>
      <c r="AJ27" s="266">
        <f t="shared" si="61"/>
        <v>9</v>
      </c>
      <c r="AK27" s="267"/>
      <c r="AL27" s="268"/>
      <c r="AM27" s="266"/>
      <c r="AN27" s="266" t="str">
        <f t="shared" si="62"/>
        <v/>
      </c>
      <c r="AO27" s="266"/>
      <c r="AP27" s="266" t="str">
        <f t="shared" si="63"/>
        <v/>
      </c>
      <c r="AQ27" s="266"/>
      <c r="AR27" s="266" t="str">
        <f t="shared" si="64"/>
        <v/>
      </c>
      <c r="AS27" s="267"/>
      <c r="AT27" s="268"/>
      <c r="AU27" s="266"/>
      <c r="AV27" s="266" t="str">
        <f t="shared" si="65"/>
        <v/>
      </c>
      <c r="AW27" s="266"/>
      <c r="AX27" s="266" t="str">
        <f t="shared" si="66"/>
        <v/>
      </c>
      <c r="AY27" s="266"/>
      <c r="AZ27" s="266" t="str">
        <f t="shared" si="67"/>
        <v/>
      </c>
      <c r="BA27" s="267"/>
      <c r="BB27" s="268"/>
      <c r="BC27" s="266"/>
      <c r="BD27" s="266" t="str">
        <f t="shared" si="68"/>
        <v/>
      </c>
      <c r="BE27" s="266"/>
      <c r="BF27" s="266" t="str">
        <f t="shared" si="69"/>
        <v/>
      </c>
      <c r="BG27" s="266"/>
      <c r="BH27" s="266" t="str">
        <f t="shared" si="70"/>
        <v/>
      </c>
      <c r="BI27" s="267"/>
      <c r="BJ27" s="268"/>
      <c r="BK27" s="264"/>
      <c r="BL27" s="266" t="str">
        <f t="shared" si="71"/>
        <v/>
      </c>
      <c r="BM27" s="266"/>
      <c r="BN27" s="266" t="str">
        <f t="shared" si="72"/>
        <v/>
      </c>
      <c r="BO27" s="266"/>
      <c r="BP27" s="266" t="str">
        <f t="shared" si="73"/>
        <v/>
      </c>
      <c r="BQ27" s="267"/>
      <c r="BR27" s="268"/>
      <c r="BS27" s="264"/>
      <c r="BT27" s="266" t="str">
        <f t="shared" si="74"/>
        <v/>
      </c>
      <c r="BU27" s="266"/>
      <c r="BV27" s="266" t="str">
        <f t="shared" si="75"/>
        <v/>
      </c>
      <c r="BW27" s="266"/>
      <c r="BX27" s="266" t="str">
        <f t="shared" si="76"/>
        <v/>
      </c>
      <c r="BY27" s="267"/>
      <c r="BZ27" s="268"/>
      <c r="CA27" s="269"/>
      <c r="CB27" s="266" t="str">
        <f t="shared" si="77"/>
        <v/>
      </c>
      <c r="CC27" s="266"/>
      <c r="CD27" s="266" t="str">
        <f t="shared" si="78"/>
        <v/>
      </c>
      <c r="CE27" s="266"/>
      <c r="CF27" s="266" t="str">
        <f t="shared" si="79"/>
        <v/>
      </c>
      <c r="CG27" s="267"/>
      <c r="CJ27" s="266" t="str">
        <f t="shared" si="80"/>
        <v/>
      </c>
      <c r="CK27" s="266"/>
      <c r="CL27" s="266" t="str">
        <f t="shared" si="81"/>
        <v/>
      </c>
      <c r="CM27" s="266"/>
      <c r="CN27" s="266" t="str">
        <f t="shared" si="82"/>
        <v/>
      </c>
      <c r="CO27" s="267"/>
    </row>
    <row r="28" spans="2:122" s="262" customFormat="1" ht="33.75" customHeight="1" x14ac:dyDescent="0.25">
      <c r="B28" s="259" t="s">
        <v>67</v>
      </c>
      <c r="C28" s="276" t="s">
        <v>28</v>
      </c>
      <c r="D28" s="261" t="s">
        <v>82</v>
      </c>
      <c r="E28" s="261" t="s">
        <v>65</v>
      </c>
      <c r="F28" s="261">
        <f>VLOOKUP(H28,Feuil1!A$1:B$5,2,0)</f>
        <v>0.1</v>
      </c>
      <c r="G28" s="259">
        <f t="shared" si="90"/>
        <v>1</v>
      </c>
      <c r="H28" s="214" t="s">
        <v>57</v>
      </c>
      <c r="I28" s="133" t="s">
        <v>83</v>
      </c>
      <c r="J28" s="263">
        <v>4</v>
      </c>
      <c r="K28" s="263">
        <f t="shared" si="91"/>
        <v>4</v>
      </c>
      <c r="L28" s="263">
        <f>IF(J28&lt;&gt;"",MAX(L$1:L27)+1,"")</f>
        <v>22</v>
      </c>
      <c r="M28" s="219" t="s">
        <v>96</v>
      </c>
      <c r="N28" s="299">
        <v>1</v>
      </c>
      <c r="O28" s="221" t="s">
        <v>0</v>
      </c>
      <c r="P28" s="222"/>
      <c r="Q28" s="300" t="str">
        <f t="shared" si="58"/>
        <v/>
      </c>
      <c r="R28" s="219" t="s">
        <v>97</v>
      </c>
      <c r="S28" s="219" t="s">
        <v>70</v>
      </c>
      <c r="T28" s="134"/>
      <c r="V28" s="264">
        <f t="shared" si="121"/>
        <v>1</v>
      </c>
      <c r="W28" s="264">
        <f t="shared" si="122"/>
        <v>1</v>
      </c>
      <c r="X28" s="264">
        <f t="shared" si="123"/>
        <v>1</v>
      </c>
      <c r="Y28" s="264"/>
      <c r="Z28" s="264">
        <f t="shared" si="124"/>
        <v>0</v>
      </c>
      <c r="AA28" s="264"/>
      <c r="AB28" s="264">
        <f t="shared" si="125"/>
        <v>1</v>
      </c>
      <c r="AC28" s="264"/>
      <c r="AD28" s="265"/>
      <c r="AE28" s="265"/>
      <c r="AF28" s="266">
        <f t="shared" si="59"/>
        <v>1</v>
      </c>
      <c r="AG28" s="266"/>
      <c r="AH28" s="266">
        <f t="shared" si="60"/>
        <v>0</v>
      </c>
      <c r="AI28" s="266"/>
      <c r="AJ28" s="266">
        <f t="shared" si="61"/>
        <v>1</v>
      </c>
      <c r="AK28" s="267"/>
      <c r="AL28" s="268"/>
      <c r="AM28" s="266"/>
      <c r="AN28" s="266" t="str">
        <f t="shared" si="62"/>
        <v/>
      </c>
      <c r="AO28" s="266"/>
      <c r="AP28" s="266" t="str">
        <f t="shared" si="63"/>
        <v/>
      </c>
      <c r="AQ28" s="266"/>
      <c r="AR28" s="266" t="str">
        <f t="shared" si="64"/>
        <v/>
      </c>
      <c r="AS28" s="267"/>
      <c r="AT28" s="268"/>
      <c r="AU28" s="266"/>
      <c r="AV28" s="266" t="str">
        <f t="shared" si="65"/>
        <v/>
      </c>
      <c r="AW28" s="266"/>
      <c r="AX28" s="266" t="str">
        <f t="shared" si="66"/>
        <v/>
      </c>
      <c r="AY28" s="266"/>
      <c r="AZ28" s="266" t="str">
        <f t="shared" si="67"/>
        <v/>
      </c>
      <c r="BA28" s="267"/>
      <c r="BB28" s="268"/>
      <c r="BC28" s="266"/>
      <c r="BD28" s="266" t="str">
        <f t="shared" si="68"/>
        <v/>
      </c>
      <c r="BE28" s="266"/>
      <c r="BF28" s="266" t="str">
        <f t="shared" si="69"/>
        <v/>
      </c>
      <c r="BG28" s="266"/>
      <c r="BH28" s="266" t="str">
        <f t="shared" si="70"/>
        <v/>
      </c>
      <c r="BI28" s="267"/>
      <c r="BJ28" s="268"/>
      <c r="BK28" s="264"/>
      <c r="BL28" s="266" t="str">
        <f t="shared" si="71"/>
        <v/>
      </c>
      <c r="BM28" s="266"/>
      <c r="BN28" s="266" t="str">
        <f t="shared" si="72"/>
        <v/>
      </c>
      <c r="BO28" s="266"/>
      <c r="BP28" s="266" t="str">
        <f t="shared" si="73"/>
        <v/>
      </c>
      <c r="BQ28" s="267"/>
      <c r="BR28" s="268"/>
      <c r="BS28" s="264"/>
      <c r="BT28" s="266" t="str">
        <f t="shared" si="74"/>
        <v/>
      </c>
      <c r="BU28" s="266"/>
      <c r="BV28" s="266" t="str">
        <f t="shared" si="75"/>
        <v/>
      </c>
      <c r="BW28" s="266"/>
      <c r="BX28" s="266" t="str">
        <f t="shared" si="76"/>
        <v/>
      </c>
      <c r="BY28" s="267"/>
      <c r="BZ28" s="268"/>
      <c r="CA28" s="269"/>
      <c r="CB28" s="266" t="str">
        <f t="shared" si="77"/>
        <v/>
      </c>
      <c r="CC28" s="266"/>
      <c r="CD28" s="266" t="str">
        <f t="shared" si="78"/>
        <v/>
      </c>
      <c r="CE28" s="266"/>
      <c r="CF28" s="266" t="str">
        <f t="shared" si="79"/>
        <v/>
      </c>
      <c r="CG28" s="267"/>
      <c r="CJ28" s="266" t="str">
        <f t="shared" si="80"/>
        <v/>
      </c>
      <c r="CK28" s="266"/>
      <c r="CL28" s="266" t="str">
        <f t="shared" si="81"/>
        <v/>
      </c>
      <c r="CM28" s="266"/>
      <c r="CN28" s="266" t="str">
        <f t="shared" si="82"/>
        <v/>
      </c>
      <c r="CO28" s="267"/>
    </row>
    <row r="29" spans="2:122" s="262" customFormat="1" ht="33" customHeight="1" x14ac:dyDescent="0.25">
      <c r="B29" s="259" t="s">
        <v>67</v>
      </c>
      <c r="C29" s="276" t="s">
        <v>28</v>
      </c>
      <c r="D29" s="261" t="s">
        <v>82</v>
      </c>
      <c r="E29" s="261" t="s">
        <v>65</v>
      </c>
      <c r="F29" s="261">
        <f>VLOOKUP(H29,Feuil1!A$1:B$5,2,0)</f>
        <v>0.1</v>
      </c>
      <c r="G29" s="259">
        <f t="shared" si="90"/>
        <v>1</v>
      </c>
      <c r="H29" s="214" t="s">
        <v>57</v>
      </c>
      <c r="I29" s="133" t="s">
        <v>83</v>
      </c>
      <c r="J29" s="263">
        <v>4</v>
      </c>
      <c r="K29" s="263">
        <f t="shared" si="91"/>
        <v>4</v>
      </c>
      <c r="L29" s="263">
        <f>IF(J29&lt;&gt;"",MAX(L$1:L28)+1,"")</f>
        <v>23</v>
      </c>
      <c r="M29" s="219" t="s">
        <v>98</v>
      </c>
      <c r="N29" s="299">
        <v>1</v>
      </c>
      <c r="O29" s="221" t="s">
        <v>0</v>
      </c>
      <c r="P29" s="222"/>
      <c r="Q29" s="300" t="str">
        <f t="shared" si="58"/>
        <v/>
      </c>
      <c r="R29" s="219" t="s">
        <v>99</v>
      </c>
      <c r="S29" s="219" t="s">
        <v>70</v>
      </c>
      <c r="T29" s="134"/>
      <c r="V29" s="264">
        <f t="shared" si="121"/>
        <v>1</v>
      </c>
      <c r="W29" s="264">
        <f t="shared" si="122"/>
        <v>1</v>
      </c>
      <c r="X29" s="264">
        <f t="shared" si="123"/>
        <v>1</v>
      </c>
      <c r="Y29" s="264"/>
      <c r="Z29" s="264">
        <f t="shared" si="124"/>
        <v>0</v>
      </c>
      <c r="AA29" s="264"/>
      <c r="AB29" s="264">
        <f t="shared" si="125"/>
        <v>1</v>
      </c>
      <c r="AC29" s="264"/>
      <c r="AD29" s="265"/>
      <c r="AE29" s="265"/>
      <c r="AF29" s="266">
        <f t="shared" si="59"/>
        <v>1</v>
      </c>
      <c r="AG29" s="266"/>
      <c r="AH29" s="266">
        <f t="shared" si="60"/>
        <v>0</v>
      </c>
      <c r="AI29" s="266"/>
      <c r="AJ29" s="266">
        <f t="shared" si="61"/>
        <v>1</v>
      </c>
      <c r="AK29" s="267"/>
      <c r="AL29" s="268"/>
      <c r="AM29" s="266"/>
      <c r="AN29" s="266" t="str">
        <f t="shared" si="62"/>
        <v/>
      </c>
      <c r="AO29" s="266"/>
      <c r="AP29" s="266" t="str">
        <f t="shared" si="63"/>
        <v/>
      </c>
      <c r="AQ29" s="266"/>
      <c r="AR29" s="266" t="str">
        <f t="shared" si="64"/>
        <v/>
      </c>
      <c r="AS29" s="267"/>
      <c r="AT29" s="268"/>
      <c r="AU29" s="266"/>
      <c r="AV29" s="266" t="str">
        <f t="shared" si="65"/>
        <v/>
      </c>
      <c r="AW29" s="266"/>
      <c r="AX29" s="266" t="str">
        <f t="shared" si="66"/>
        <v/>
      </c>
      <c r="AY29" s="266"/>
      <c r="AZ29" s="266" t="str">
        <f t="shared" si="67"/>
        <v/>
      </c>
      <c r="BA29" s="267"/>
      <c r="BB29" s="268"/>
      <c r="BC29" s="266"/>
      <c r="BD29" s="266" t="str">
        <f t="shared" si="68"/>
        <v/>
      </c>
      <c r="BE29" s="266"/>
      <c r="BF29" s="266" t="str">
        <f t="shared" si="69"/>
        <v/>
      </c>
      <c r="BG29" s="266"/>
      <c r="BH29" s="266" t="str">
        <f t="shared" si="70"/>
        <v/>
      </c>
      <c r="BI29" s="267"/>
      <c r="BJ29" s="268"/>
      <c r="BK29" s="264"/>
      <c r="BL29" s="266" t="str">
        <f t="shared" si="71"/>
        <v/>
      </c>
      <c r="BM29" s="266"/>
      <c r="BN29" s="266" t="str">
        <f t="shared" si="72"/>
        <v/>
      </c>
      <c r="BO29" s="266"/>
      <c r="BP29" s="266" t="str">
        <f t="shared" si="73"/>
        <v/>
      </c>
      <c r="BQ29" s="267"/>
      <c r="BR29" s="268"/>
      <c r="BS29" s="264"/>
      <c r="BT29" s="266" t="str">
        <f t="shared" si="74"/>
        <v/>
      </c>
      <c r="BU29" s="266"/>
      <c r="BV29" s="266" t="str">
        <f t="shared" si="75"/>
        <v/>
      </c>
      <c r="BW29" s="266"/>
      <c r="BX29" s="266" t="str">
        <f t="shared" si="76"/>
        <v/>
      </c>
      <c r="BY29" s="267"/>
      <c r="BZ29" s="268"/>
      <c r="CA29" s="269"/>
      <c r="CB29" s="266" t="str">
        <f t="shared" si="77"/>
        <v/>
      </c>
      <c r="CC29" s="266"/>
      <c r="CD29" s="266" t="str">
        <f t="shared" si="78"/>
        <v/>
      </c>
      <c r="CE29" s="266"/>
      <c r="CF29" s="266" t="str">
        <f t="shared" si="79"/>
        <v/>
      </c>
      <c r="CG29" s="267"/>
      <c r="CJ29" s="266" t="str">
        <f t="shared" si="80"/>
        <v/>
      </c>
      <c r="CK29" s="266"/>
      <c r="CL29" s="266" t="str">
        <f t="shared" si="81"/>
        <v/>
      </c>
      <c r="CM29" s="266"/>
      <c r="CN29" s="266" t="str">
        <f t="shared" si="82"/>
        <v/>
      </c>
      <c r="CO29" s="267"/>
    </row>
    <row r="30" spans="2:122" s="262" customFormat="1" ht="34.5" customHeight="1" x14ac:dyDescent="0.25">
      <c r="B30" s="259" t="s">
        <v>67</v>
      </c>
      <c r="C30" s="276" t="s">
        <v>28</v>
      </c>
      <c r="D30" s="261" t="s">
        <v>82</v>
      </c>
      <c r="E30" s="261" t="s">
        <v>65</v>
      </c>
      <c r="F30" s="261">
        <f>VLOOKUP(H30,Feuil1!A$1:B$5,2,0)</f>
        <v>0.1</v>
      </c>
      <c r="G30" s="259">
        <f t="shared" si="90"/>
        <v>1</v>
      </c>
      <c r="H30" s="214" t="s">
        <v>57</v>
      </c>
      <c r="I30" s="133" t="s">
        <v>100</v>
      </c>
      <c r="J30" s="263">
        <v>98</v>
      </c>
      <c r="K30" s="263">
        <f t="shared" si="91"/>
        <v>81</v>
      </c>
      <c r="L30" s="263">
        <f>IF(J30&lt;&gt;"",MAX(L$1:L29)+1,"")</f>
        <v>24</v>
      </c>
      <c r="M30" s="219" t="s">
        <v>101</v>
      </c>
      <c r="N30" s="299">
        <v>3</v>
      </c>
      <c r="O30" s="221" t="s">
        <v>0</v>
      </c>
      <c r="P30" s="222"/>
      <c r="Q30" s="300" t="str">
        <f t="shared" si="58"/>
        <v/>
      </c>
      <c r="R30" s="219" t="s">
        <v>689</v>
      </c>
      <c r="S30" s="219" t="s">
        <v>70</v>
      </c>
      <c r="T30" s="134"/>
      <c r="V30" s="264">
        <f t="shared" si="121"/>
        <v>3</v>
      </c>
      <c r="W30" s="264">
        <f t="shared" si="122"/>
        <v>1</v>
      </c>
      <c r="X30" s="264">
        <f t="shared" si="123"/>
        <v>3</v>
      </c>
      <c r="Y30" s="264"/>
      <c r="Z30" s="264">
        <f t="shared" si="124"/>
        <v>0</v>
      </c>
      <c r="AA30" s="264"/>
      <c r="AB30" s="264">
        <f t="shared" si="125"/>
        <v>3</v>
      </c>
      <c r="AC30" s="264"/>
      <c r="AD30" s="265"/>
      <c r="AE30" s="265"/>
      <c r="AF30" s="266">
        <f t="shared" si="59"/>
        <v>3</v>
      </c>
      <c r="AG30" s="266"/>
      <c r="AH30" s="266">
        <f t="shared" si="60"/>
        <v>0</v>
      </c>
      <c r="AI30" s="266"/>
      <c r="AJ30" s="266">
        <f t="shared" si="61"/>
        <v>3</v>
      </c>
      <c r="AK30" s="267"/>
      <c r="AL30" s="268"/>
      <c r="AM30" s="266"/>
      <c r="AN30" s="266" t="str">
        <f t="shared" si="62"/>
        <v/>
      </c>
      <c r="AO30" s="266"/>
      <c r="AP30" s="266" t="str">
        <f t="shared" si="63"/>
        <v/>
      </c>
      <c r="AQ30" s="266"/>
      <c r="AR30" s="266" t="str">
        <f t="shared" si="64"/>
        <v/>
      </c>
      <c r="AS30" s="267"/>
      <c r="AT30" s="268"/>
      <c r="AU30" s="266"/>
      <c r="AV30" s="266" t="str">
        <f t="shared" si="65"/>
        <v/>
      </c>
      <c r="AW30" s="266"/>
      <c r="AX30" s="266" t="str">
        <f t="shared" si="66"/>
        <v/>
      </c>
      <c r="AY30" s="266"/>
      <c r="AZ30" s="266" t="str">
        <f t="shared" si="67"/>
        <v/>
      </c>
      <c r="BA30" s="267"/>
      <c r="BB30" s="268"/>
      <c r="BC30" s="266"/>
      <c r="BD30" s="266" t="str">
        <f t="shared" si="68"/>
        <v/>
      </c>
      <c r="BE30" s="266"/>
      <c r="BF30" s="266" t="str">
        <f t="shared" si="69"/>
        <v/>
      </c>
      <c r="BG30" s="266"/>
      <c r="BH30" s="266" t="str">
        <f t="shared" si="70"/>
        <v/>
      </c>
      <c r="BI30" s="267"/>
      <c r="BJ30" s="268"/>
      <c r="BK30" s="264"/>
      <c r="BL30" s="266" t="str">
        <f t="shared" si="71"/>
        <v/>
      </c>
      <c r="BM30" s="266"/>
      <c r="BN30" s="266" t="str">
        <f t="shared" si="72"/>
        <v/>
      </c>
      <c r="BO30" s="266"/>
      <c r="BP30" s="266" t="str">
        <f t="shared" si="73"/>
        <v/>
      </c>
      <c r="BQ30" s="267"/>
      <c r="BR30" s="268"/>
      <c r="BS30" s="264"/>
      <c r="BT30" s="266" t="str">
        <f t="shared" si="74"/>
        <v/>
      </c>
      <c r="BU30" s="266"/>
      <c r="BV30" s="266" t="str">
        <f t="shared" si="75"/>
        <v/>
      </c>
      <c r="BW30" s="266"/>
      <c r="BX30" s="266" t="str">
        <f t="shared" si="76"/>
        <v/>
      </c>
      <c r="BY30" s="267"/>
      <c r="BZ30" s="268"/>
      <c r="CA30" s="269"/>
      <c r="CB30" s="266" t="str">
        <f t="shared" si="77"/>
        <v/>
      </c>
      <c r="CC30" s="266"/>
      <c r="CD30" s="266" t="str">
        <f t="shared" si="78"/>
        <v/>
      </c>
      <c r="CE30" s="266"/>
      <c r="CF30" s="266" t="str">
        <f t="shared" si="79"/>
        <v/>
      </c>
      <c r="CG30" s="267"/>
      <c r="CJ30" s="266" t="str">
        <f t="shared" si="80"/>
        <v/>
      </c>
      <c r="CK30" s="266"/>
      <c r="CL30" s="266" t="str">
        <f t="shared" si="81"/>
        <v/>
      </c>
      <c r="CM30" s="266"/>
      <c r="CN30" s="266" t="str">
        <f t="shared" si="82"/>
        <v/>
      </c>
      <c r="CO30" s="267"/>
    </row>
    <row r="31" spans="2:122" s="262" customFormat="1" ht="34.5" customHeight="1" x14ac:dyDescent="0.25">
      <c r="B31" s="259" t="s">
        <v>67</v>
      </c>
      <c r="C31" s="276" t="s">
        <v>28</v>
      </c>
      <c r="D31" s="261" t="s">
        <v>82</v>
      </c>
      <c r="E31" s="259" t="s">
        <v>65</v>
      </c>
      <c r="F31" s="259">
        <v>0.1</v>
      </c>
      <c r="G31" s="259">
        <f t="shared" si="90"/>
        <v>1</v>
      </c>
      <c r="H31" s="134" t="s">
        <v>57</v>
      </c>
      <c r="I31" s="271"/>
      <c r="J31" s="142">
        <v>200</v>
      </c>
      <c r="K31" s="263">
        <v>200</v>
      </c>
      <c r="L31" s="263">
        <f>IF(J31&lt;&gt;"",MAX(L$1:L30)+1,"")</f>
        <v>25</v>
      </c>
      <c r="M31" s="219" t="s">
        <v>688</v>
      </c>
      <c r="N31" s="220">
        <v>3</v>
      </c>
      <c r="O31" s="221" t="s">
        <v>0</v>
      </c>
      <c r="P31" s="222"/>
      <c r="Q31" s="223"/>
      <c r="R31" s="219" t="s">
        <v>692</v>
      </c>
      <c r="S31" s="219" t="s">
        <v>70</v>
      </c>
      <c r="T31" s="272"/>
      <c r="U31" s="273"/>
      <c r="V31" s="264">
        <f t="shared" si="121"/>
        <v>3</v>
      </c>
      <c r="W31" s="264">
        <f t="shared" si="122"/>
        <v>1</v>
      </c>
      <c r="X31" s="264">
        <f t="shared" si="123"/>
        <v>3</v>
      </c>
      <c r="Y31" s="264"/>
      <c r="Z31" s="264">
        <f t="shared" si="124"/>
        <v>0</v>
      </c>
      <c r="AA31" s="264"/>
      <c r="AB31" s="264">
        <f t="shared" si="125"/>
        <v>3</v>
      </c>
      <c r="AC31" s="264"/>
      <c r="AD31" s="265"/>
      <c r="AE31" s="265"/>
      <c r="AF31" s="266">
        <f t="shared" si="59"/>
        <v>3</v>
      </c>
      <c r="AG31" s="266"/>
      <c r="AH31" s="266">
        <f t="shared" si="60"/>
        <v>0</v>
      </c>
      <c r="AI31" s="266"/>
      <c r="AJ31" s="266">
        <f t="shared" si="61"/>
        <v>3</v>
      </c>
      <c r="AK31" s="267"/>
      <c r="AL31" s="268"/>
      <c r="AM31" s="266"/>
      <c r="AN31" s="266" t="str">
        <f t="shared" si="62"/>
        <v/>
      </c>
      <c r="AO31" s="266"/>
      <c r="AP31" s="266" t="str">
        <f t="shared" si="63"/>
        <v/>
      </c>
      <c r="AQ31" s="266"/>
      <c r="AR31" s="266" t="str">
        <f t="shared" si="64"/>
        <v/>
      </c>
      <c r="AS31" s="267"/>
      <c r="AT31" s="268"/>
      <c r="AU31" s="266"/>
      <c r="AV31" s="266" t="str">
        <f t="shared" si="65"/>
        <v/>
      </c>
      <c r="AW31" s="266"/>
      <c r="AX31" s="266" t="str">
        <f t="shared" si="66"/>
        <v/>
      </c>
      <c r="AY31" s="266"/>
      <c r="AZ31" s="266" t="str">
        <f t="shared" si="67"/>
        <v/>
      </c>
      <c r="BA31" s="267"/>
      <c r="BB31" s="268"/>
      <c r="BC31" s="266"/>
      <c r="BD31" s="266" t="str">
        <f t="shared" si="68"/>
        <v/>
      </c>
      <c r="BE31" s="266"/>
      <c r="BF31" s="266" t="str">
        <f t="shared" si="69"/>
        <v/>
      </c>
      <c r="BG31" s="266"/>
      <c r="BH31" s="266" t="str">
        <f t="shared" si="70"/>
        <v/>
      </c>
      <c r="BI31" s="267"/>
      <c r="BJ31" s="268"/>
      <c r="BK31" s="264"/>
      <c r="BL31" s="266" t="str">
        <f t="shared" si="71"/>
        <v/>
      </c>
      <c r="BM31" s="266"/>
      <c r="BN31" s="266" t="str">
        <f t="shared" si="72"/>
        <v/>
      </c>
      <c r="BO31" s="266"/>
      <c r="BP31" s="266" t="str">
        <f t="shared" si="73"/>
        <v/>
      </c>
      <c r="BQ31" s="267"/>
      <c r="BR31" s="268"/>
      <c r="BS31" s="264"/>
      <c r="BT31" s="266" t="str">
        <f t="shared" si="74"/>
        <v/>
      </c>
      <c r="BU31" s="266"/>
      <c r="BV31" s="266" t="str">
        <f t="shared" si="75"/>
        <v/>
      </c>
      <c r="BW31" s="266"/>
      <c r="BX31" s="266" t="str">
        <f t="shared" si="76"/>
        <v/>
      </c>
      <c r="BY31" s="267"/>
      <c r="BZ31" s="268"/>
      <c r="CA31" s="269"/>
      <c r="CB31" s="266" t="str">
        <f t="shared" si="77"/>
        <v/>
      </c>
      <c r="CC31" s="266"/>
      <c r="CD31" s="266" t="str">
        <f t="shared" si="78"/>
        <v/>
      </c>
      <c r="CE31" s="266"/>
      <c r="CF31" s="266" t="str">
        <f t="shared" si="79"/>
        <v/>
      </c>
      <c r="CG31" s="267"/>
      <c r="CJ31" s="266" t="str">
        <f t="shared" si="80"/>
        <v/>
      </c>
      <c r="CK31" s="266"/>
      <c r="CL31" s="266" t="str">
        <f t="shared" si="81"/>
        <v/>
      </c>
      <c r="CM31" s="266"/>
      <c r="CN31" s="266" t="str">
        <f t="shared" si="82"/>
        <v/>
      </c>
      <c r="CO31" s="267"/>
      <c r="DR31" s="263"/>
    </row>
    <row r="32" spans="2:122" s="262" customFormat="1" ht="34.5" customHeight="1" x14ac:dyDescent="0.25">
      <c r="B32" s="259" t="s">
        <v>67</v>
      </c>
      <c r="C32" s="276" t="s">
        <v>28</v>
      </c>
      <c r="D32" s="261" t="s">
        <v>82</v>
      </c>
      <c r="E32" s="261" t="s">
        <v>65</v>
      </c>
      <c r="F32" s="261">
        <f>VLOOKUP(H32,Feuil1!A$1:B$5,2,0)</f>
        <v>0.1</v>
      </c>
      <c r="G32" s="259">
        <f t="shared" si="90"/>
        <v>4</v>
      </c>
      <c r="H32" s="214" t="s">
        <v>102</v>
      </c>
      <c r="I32" s="133" t="s">
        <v>103</v>
      </c>
      <c r="J32" s="263">
        <v>115</v>
      </c>
      <c r="K32" s="263">
        <f t="shared" si="91"/>
        <v>98</v>
      </c>
      <c r="L32" s="263">
        <f>IF(J32&lt;&gt;"",MAX(L$1:L31)+1,"")</f>
        <v>26</v>
      </c>
      <c r="M32" s="219" t="s">
        <v>104</v>
      </c>
      <c r="N32" s="220">
        <v>3</v>
      </c>
      <c r="O32" s="221" t="s">
        <v>0</v>
      </c>
      <c r="P32" s="222"/>
      <c r="Q32" s="300" t="str">
        <f t="shared" si="58"/>
        <v/>
      </c>
      <c r="R32" s="219" t="s">
        <v>747</v>
      </c>
      <c r="S32" s="219" t="s">
        <v>70</v>
      </c>
      <c r="T32" s="134"/>
      <c r="V32" s="264">
        <f t="shared" si="121"/>
        <v>3</v>
      </c>
      <c r="W32" s="264">
        <f t="shared" si="122"/>
        <v>1</v>
      </c>
      <c r="X32" s="264">
        <f t="shared" si="123"/>
        <v>3</v>
      </c>
      <c r="Y32" s="264"/>
      <c r="Z32" s="264">
        <f t="shared" si="124"/>
        <v>0</v>
      </c>
      <c r="AA32" s="264"/>
      <c r="AB32" s="264">
        <f t="shared" si="125"/>
        <v>3</v>
      </c>
      <c r="AC32" s="264"/>
      <c r="AD32" s="265"/>
      <c r="AE32" s="265"/>
      <c r="AF32" s="266" t="str">
        <f t="shared" si="59"/>
        <v/>
      </c>
      <c r="AG32" s="266"/>
      <c r="AH32" s="266" t="str">
        <f t="shared" si="60"/>
        <v/>
      </c>
      <c r="AI32" s="266"/>
      <c r="AJ32" s="266" t="str">
        <f t="shared" si="61"/>
        <v/>
      </c>
      <c r="AK32" s="267"/>
      <c r="AL32" s="268"/>
      <c r="AM32" s="266"/>
      <c r="AN32" s="266" t="str">
        <f t="shared" si="62"/>
        <v/>
      </c>
      <c r="AO32" s="266"/>
      <c r="AP32" s="266" t="str">
        <f t="shared" si="63"/>
        <v/>
      </c>
      <c r="AQ32" s="266"/>
      <c r="AR32" s="266" t="str">
        <f t="shared" si="64"/>
        <v/>
      </c>
      <c r="AS32" s="267"/>
      <c r="AT32" s="268"/>
      <c r="AU32" s="266"/>
      <c r="AV32" s="266" t="str">
        <f t="shared" si="65"/>
        <v/>
      </c>
      <c r="AW32" s="266"/>
      <c r="AX32" s="266" t="str">
        <f t="shared" si="66"/>
        <v/>
      </c>
      <c r="AY32" s="266"/>
      <c r="AZ32" s="266" t="str">
        <f t="shared" si="67"/>
        <v/>
      </c>
      <c r="BA32" s="267"/>
      <c r="BB32" s="268"/>
      <c r="BC32" s="266"/>
      <c r="BD32" s="266">
        <f t="shared" si="68"/>
        <v>3</v>
      </c>
      <c r="BE32" s="266"/>
      <c r="BF32" s="266">
        <f t="shared" si="69"/>
        <v>0</v>
      </c>
      <c r="BG32" s="266"/>
      <c r="BH32" s="266">
        <f t="shared" si="70"/>
        <v>3</v>
      </c>
      <c r="BI32" s="267"/>
      <c r="BJ32" s="268"/>
      <c r="BK32" s="264"/>
      <c r="BL32" s="266" t="str">
        <f t="shared" si="71"/>
        <v/>
      </c>
      <c r="BM32" s="266"/>
      <c r="BN32" s="266" t="str">
        <f t="shared" si="72"/>
        <v/>
      </c>
      <c r="BO32" s="266"/>
      <c r="BP32" s="266" t="str">
        <f t="shared" si="73"/>
        <v/>
      </c>
      <c r="BQ32" s="267"/>
      <c r="BR32" s="268"/>
      <c r="BS32" s="264"/>
      <c r="BT32" s="266" t="str">
        <f t="shared" si="74"/>
        <v/>
      </c>
      <c r="BU32" s="266"/>
      <c r="BV32" s="266" t="str">
        <f t="shared" si="75"/>
        <v/>
      </c>
      <c r="BW32" s="266"/>
      <c r="BX32" s="266" t="str">
        <f t="shared" si="76"/>
        <v/>
      </c>
      <c r="BY32" s="267"/>
      <c r="BZ32" s="268"/>
      <c r="CA32" s="269"/>
      <c r="CB32" s="266" t="str">
        <f t="shared" si="77"/>
        <v/>
      </c>
      <c r="CC32" s="266"/>
      <c r="CD32" s="266" t="str">
        <f t="shared" si="78"/>
        <v/>
      </c>
      <c r="CE32" s="266"/>
      <c r="CF32" s="266" t="str">
        <f t="shared" si="79"/>
        <v/>
      </c>
      <c r="CG32" s="267"/>
      <c r="CJ32" s="266" t="str">
        <f t="shared" si="80"/>
        <v/>
      </c>
      <c r="CK32" s="266"/>
      <c r="CL32" s="266" t="str">
        <f t="shared" si="81"/>
        <v/>
      </c>
      <c r="CM32" s="266"/>
      <c r="CN32" s="266" t="str">
        <f t="shared" si="82"/>
        <v/>
      </c>
      <c r="CO32" s="267"/>
    </row>
    <row r="33" spans="2:122" s="262" customFormat="1" ht="34.5" customHeight="1" x14ac:dyDescent="0.25">
      <c r="B33" s="259" t="s">
        <v>67</v>
      </c>
      <c r="C33" s="276" t="s">
        <v>28</v>
      </c>
      <c r="D33" s="261" t="s">
        <v>82</v>
      </c>
      <c r="E33" s="261" t="s">
        <v>65</v>
      </c>
      <c r="F33" s="261">
        <f>VLOOKUP(H33,Feuil1!A$1:B$5,2,0)</f>
        <v>0.1</v>
      </c>
      <c r="G33" s="259">
        <f t="shared" si="90"/>
        <v>1</v>
      </c>
      <c r="H33" s="214" t="s">
        <v>57</v>
      </c>
      <c r="I33" s="133" t="s">
        <v>105</v>
      </c>
      <c r="J33" s="263">
        <v>115</v>
      </c>
      <c r="K33" s="263">
        <f t="shared" si="91"/>
        <v>98</v>
      </c>
      <c r="L33" s="263">
        <f>IF(J33&lt;&gt;"",MAX(L$1:L32)+1,"")</f>
        <v>27</v>
      </c>
      <c r="M33" s="219" t="s">
        <v>781</v>
      </c>
      <c r="N33" s="299">
        <v>1</v>
      </c>
      <c r="O33" s="221" t="s">
        <v>0</v>
      </c>
      <c r="P33" s="222"/>
      <c r="Q33" s="300" t="str">
        <f t="shared" si="58"/>
        <v/>
      </c>
      <c r="R33" s="219"/>
      <c r="S33" s="219" t="s">
        <v>70</v>
      </c>
      <c r="T33" s="134"/>
      <c r="V33" s="264">
        <f t="shared" si="121"/>
        <v>1</v>
      </c>
      <c r="W33" s="264">
        <f t="shared" si="122"/>
        <v>1</v>
      </c>
      <c r="X33" s="264">
        <f t="shared" si="123"/>
        <v>1</v>
      </c>
      <c r="Y33" s="264"/>
      <c r="Z33" s="264">
        <f t="shared" si="124"/>
        <v>0</v>
      </c>
      <c r="AA33" s="264"/>
      <c r="AB33" s="264">
        <f t="shared" si="125"/>
        <v>1</v>
      </c>
      <c r="AC33" s="264"/>
      <c r="AD33" s="265"/>
      <c r="AE33" s="265"/>
      <c r="AF33" s="266">
        <f t="shared" si="59"/>
        <v>1</v>
      </c>
      <c r="AG33" s="266"/>
      <c r="AH33" s="266">
        <f t="shared" si="60"/>
        <v>0</v>
      </c>
      <c r="AI33" s="266"/>
      <c r="AJ33" s="266">
        <f t="shared" si="61"/>
        <v>1</v>
      </c>
      <c r="AK33" s="267"/>
      <c r="AL33" s="268"/>
      <c r="AM33" s="266"/>
      <c r="AN33" s="266" t="str">
        <f t="shared" si="62"/>
        <v/>
      </c>
      <c r="AO33" s="266"/>
      <c r="AP33" s="266" t="str">
        <f t="shared" si="63"/>
        <v/>
      </c>
      <c r="AQ33" s="266"/>
      <c r="AR33" s="266" t="str">
        <f t="shared" si="64"/>
        <v/>
      </c>
      <c r="AS33" s="267"/>
      <c r="AT33" s="268"/>
      <c r="AU33" s="266"/>
      <c r="AV33" s="266" t="str">
        <f t="shared" si="65"/>
        <v/>
      </c>
      <c r="AW33" s="266"/>
      <c r="AX33" s="266" t="str">
        <f t="shared" si="66"/>
        <v/>
      </c>
      <c r="AY33" s="266"/>
      <c r="AZ33" s="266" t="str">
        <f t="shared" si="67"/>
        <v/>
      </c>
      <c r="BA33" s="267"/>
      <c r="BB33" s="268"/>
      <c r="BC33" s="266"/>
      <c r="BD33" s="266" t="str">
        <f t="shared" si="68"/>
        <v/>
      </c>
      <c r="BE33" s="266"/>
      <c r="BF33" s="266" t="str">
        <f t="shared" si="69"/>
        <v/>
      </c>
      <c r="BG33" s="266"/>
      <c r="BH33" s="266" t="str">
        <f t="shared" si="70"/>
        <v/>
      </c>
      <c r="BI33" s="267"/>
      <c r="BJ33" s="268"/>
      <c r="BK33" s="264"/>
      <c r="BL33" s="266" t="str">
        <f t="shared" si="71"/>
        <v/>
      </c>
      <c r="BM33" s="266"/>
      <c r="BN33" s="266" t="str">
        <f t="shared" si="72"/>
        <v/>
      </c>
      <c r="BO33" s="266"/>
      <c r="BP33" s="266" t="str">
        <f t="shared" si="73"/>
        <v/>
      </c>
      <c r="BQ33" s="267"/>
      <c r="BR33" s="268"/>
      <c r="BS33" s="264"/>
      <c r="BT33" s="266" t="str">
        <f t="shared" si="74"/>
        <v/>
      </c>
      <c r="BU33" s="266"/>
      <c r="BV33" s="266" t="str">
        <f t="shared" si="75"/>
        <v/>
      </c>
      <c r="BW33" s="266"/>
      <c r="BX33" s="266" t="str">
        <f t="shared" si="76"/>
        <v/>
      </c>
      <c r="BY33" s="267"/>
      <c r="BZ33" s="268"/>
      <c r="CA33" s="269"/>
      <c r="CB33" s="266" t="str">
        <f t="shared" si="77"/>
        <v/>
      </c>
      <c r="CC33" s="266"/>
      <c r="CD33" s="266" t="str">
        <f t="shared" si="78"/>
        <v/>
      </c>
      <c r="CE33" s="266"/>
      <c r="CF33" s="266" t="str">
        <f t="shared" si="79"/>
        <v/>
      </c>
      <c r="CG33" s="267"/>
      <c r="CJ33" s="266" t="str">
        <f t="shared" si="80"/>
        <v/>
      </c>
      <c r="CK33" s="266"/>
      <c r="CL33" s="266" t="str">
        <f t="shared" si="81"/>
        <v/>
      </c>
      <c r="CM33" s="266"/>
      <c r="CN33" s="266" t="str">
        <f t="shared" si="82"/>
        <v/>
      </c>
      <c r="CO33" s="267"/>
    </row>
    <row r="34" spans="2:122" s="262" customFormat="1" ht="34.5" customHeight="1" x14ac:dyDescent="0.25">
      <c r="B34" s="259" t="s">
        <v>67</v>
      </c>
      <c r="C34" s="276" t="s">
        <v>28</v>
      </c>
      <c r="D34" s="261" t="s">
        <v>82</v>
      </c>
      <c r="E34" s="261" t="s">
        <v>65</v>
      </c>
      <c r="F34" s="261">
        <f>VLOOKUP(H34,Feuil1!A$1:B$5,2,0)</f>
        <v>0.1</v>
      </c>
      <c r="G34" s="259">
        <f t="shared" si="90"/>
        <v>1</v>
      </c>
      <c r="H34" s="214" t="s">
        <v>57</v>
      </c>
      <c r="I34" s="133" t="s">
        <v>80</v>
      </c>
      <c r="J34" s="263">
        <v>2</v>
      </c>
      <c r="K34" s="263">
        <f t="shared" si="91"/>
        <v>2</v>
      </c>
      <c r="L34" s="263">
        <f>IF(J34&lt;&gt;"",MAX(L$1:L33)+1,"")</f>
        <v>28</v>
      </c>
      <c r="M34" s="219" t="s">
        <v>106</v>
      </c>
      <c r="N34" s="299">
        <v>3</v>
      </c>
      <c r="O34" s="221" t="s">
        <v>0</v>
      </c>
      <c r="P34" s="222"/>
      <c r="Q34" s="300" t="str">
        <f t="shared" si="58"/>
        <v/>
      </c>
      <c r="R34" s="219" t="s">
        <v>683</v>
      </c>
      <c r="S34" s="219" t="s">
        <v>70</v>
      </c>
      <c r="T34" s="134"/>
      <c r="V34" s="264">
        <f t="shared" si="121"/>
        <v>3</v>
      </c>
      <c r="W34" s="264">
        <f t="shared" si="122"/>
        <v>1</v>
      </c>
      <c r="X34" s="264">
        <f t="shared" si="123"/>
        <v>3</v>
      </c>
      <c r="Y34" s="264"/>
      <c r="Z34" s="264">
        <f t="shared" si="124"/>
        <v>0</v>
      </c>
      <c r="AA34" s="264"/>
      <c r="AB34" s="264">
        <f t="shared" si="125"/>
        <v>3</v>
      </c>
      <c r="AC34" s="264"/>
      <c r="AD34" s="265"/>
      <c r="AE34" s="265"/>
      <c r="AF34" s="266">
        <f t="shared" si="59"/>
        <v>3</v>
      </c>
      <c r="AG34" s="266"/>
      <c r="AH34" s="266">
        <f t="shared" si="60"/>
        <v>0</v>
      </c>
      <c r="AI34" s="266"/>
      <c r="AJ34" s="266">
        <f t="shared" si="61"/>
        <v>3</v>
      </c>
      <c r="AK34" s="267"/>
      <c r="AL34" s="268"/>
      <c r="AM34" s="266"/>
      <c r="AN34" s="266" t="str">
        <f t="shared" si="62"/>
        <v/>
      </c>
      <c r="AO34" s="266"/>
      <c r="AP34" s="266" t="str">
        <f t="shared" si="63"/>
        <v/>
      </c>
      <c r="AQ34" s="266"/>
      <c r="AR34" s="266" t="str">
        <f t="shared" si="64"/>
        <v/>
      </c>
      <c r="AS34" s="267"/>
      <c r="AT34" s="268"/>
      <c r="AU34" s="266"/>
      <c r="AV34" s="266" t="str">
        <f t="shared" si="65"/>
        <v/>
      </c>
      <c r="AW34" s="266"/>
      <c r="AX34" s="266" t="str">
        <f t="shared" si="66"/>
        <v/>
      </c>
      <c r="AY34" s="266"/>
      <c r="AZ34" s="266" t="str">
        <f t="shared" si="67"/>
        <v/>
      </c>
      <c r="BA34" s="267"/>
      <c r="BB34" s="268"/>
      <c r="BC34" s="266"/>
      <c r="BD34" s="266" t="str">
        <f t="shared" si="68"/>
        <v/>
      </c>
      <c r="BE34" s="266"/>
      <c r="BF34" s="266" t="str">
        <f t="shared" si="69"/>
        <v/>
      </c>
      <c r="BG34" s="266"/>
      <c r="BH34" s="266" t="str">
        <f t="shared" si="70"/>
        <v/>
      </c>
      <c r="BI34" s="267"/>
      <c r="BJ34" s="268"/>
      <c r="BK34" s="264"/>
      <c r="BL34" s="266" t="str">
        <f t="shared" si="71"/>
        <v/>
      </c>
      <c r="BM34" s="266"/>
      <c r="BN34" s="266" t="str">
        <f t="shared" si="72"/>
        <v/>
      </c>
      <c r="BO34" s="266"/>
      <c r="BP34" s="266" t="str">
        <f t="shared" si="73"/>
        <v/>
      </c>
      <c r="BQ34" s="267"/>
      <c r="BR34" s="268"/>
      <c r="BS34" s="264"/>
      <c r="BT34" s="266" t="str">
        <f t="shared" si="74"/>
        <v/>
      </c>
      <c r="BU34" s="266"/>
      <c r="BV34" s="266" t="str">
        <f t="shared" si="75"/>
        <v/>
      </c>
      <c r="BW34" s="266"/>
      <c r="BX34" s="266" t="str">
        <f t="shared" si="76"/>
        <v/>
      </c>
      <c r="BY34" s="267"/>
      <c r="BZ34" s="268"/>
      <c r="CA34" s="269"/>
      <c r="CB34" s="266" t="str">
        <f t="shared" si="77"/>
        <v/>
      </c>
      <c r="CC34" s="266"/>
      <c r="CD34" s="266" t="str">
        <f t="shared" si="78"/>
        <v/>
      </c>
      <c r="CE34" s="266"/>
      <c r="CF34" s="266" t="str">
        <f t="shared" si="79"/>
        <v/>
      </c>
      <c r="CG34" s="267"/>
      <c r="CJ34" s="266" t="str">
        <f t="shared" si="80"/>
        <v/>
      </c>
      <c r="CK34" s="266"/>
      <c r="CL34" s="266" t="str">
        <f t="shared" si="81"/>
        <v/>
      </c>
      <c r="CM34" s="266"/>
      <c r="CN34" s="266" t="str">
        <f t="shared" si="82"/>
        <v/>
      </c>
      <c r="CO34" s="267"/>
    </row>
    <row r="35" spans="2:122" s="262" customFormat="1" ht="34.5" customHeight="1" x14ac:dyDescent="0.25">
      <c r="B35" s="259" t="s">
        <v>67</v>
      </c>
      <c r="C35" s="276" t="s">
        <v>28</v>
      </c>
      <c r="D35" s="261" t="s">
        <v>82</v>
      </c>
      <c r="E35" s="261" t="s">
        <v>65</v>
      </c>
      <c r="F35" s="261">
        <f>VLOOKUP(H35,Feuil1!A$1:B$5,2,0)</f>
        <v>0.1</v>
      </c>
      <c r="G35" s="259">
        <f t="shared" si="90"/>
        <v>1</v>
      </c>
      <c r="H35" s="214" t="s">
        <v>57</v>
      </c>
      <c r="I35" s="133" t="s">
        <v>80</v>
      </c>
      <c r="J35" s="263">
        <v>2</v>
      </c>
      <c r="K35" s="263">
        <f t="shared" si="91"/>
        <v>2</v>
      </c>
      <c r="L35" s="263">
        <f>IF(J35&lt;&gt;"",MAX(L$1:L34)+1,"")</f>
        <v>29</v>
      </c>
      <c r="M35" s="219" t="s">
        <v>737</v>
      </c>
      <c r="N35" s="299">
        <v>3</v>
      </c>
      <c r="O35" s="221" t="s">
        <v>0</v>
      </c>
      <c r="P35" s="222"/>
      <c r="Q35" s="300" t="str">
        <f t="shared" si="58"/>
        <v/>
      </c>
      <c r="R35" s="219" t="s">
        <v>683</v>
      </c>
      <c r="S35" s="219" t="s">
        <v>70</v>
      </c>
      <c r="T35" s="134"/>
      <c r="V35" s="264">
        <f t="shared" si="121"/>
        <v>3</v>
      </c>
      <c r="W35" s="264">
        <f t="shared" si="122"/>
        <v>1</v>
      </c>
      <c r="X35" s="264">
        <f t="shared" si="123"/>
        <v>3</v>
      </c>
      <c r="Y35" s="264"/>
      <c r="Z35" s="264">
        <f t="shared" si="124"/>
        <v>0</v>
      </c>
      <c r="AA35" s="264"/>
      <c r="AB35" s="264">
        <f t="shared" si="125"/>
        <v>3</v>
      </c>
      <c r="AC35" s="264"/>
      <c r="AD35" s="265"/>
      <c r="AE35" s="265"/>
      <c r="AF35" s="266">
        <f t="shared" si="59"/>
        <v>3</v>
      </c>
      <c r="AG35" s="266"/>
      <c r="AH35" s="266">
        <f t="shared" si="60"/>
        <v>0</v>
      </c>
      <c r="AI35" s="266"/>
      <c r="AJ35" s="266">
        <f t="shared" si="61"/>
        <v>3</v>
      </c>
      <c r="AK35" s="267"/>
      <c r="AL35" s="268"/>
      <c r="AM35" s="266"/>
      <c r="AN35" s="266" t="str">
        <f t="shared" si="62"/>
        <v/>
      </c>
      <c r="AO35" s="266"/>
      <c r="AP35" s="266" t="str">
        <f t="shared" si="63"/>
        <v/>
      </c>
      <c r="AQ35" s="266"/>
      <c r="AR35" s="266" t="str">
        <f t="shared" si="64"/>
        <v/>
      </c>
      <c r="AS35" s="267"/>
      <c r="AT35" s="268"/>
      <c r="AU35" s="266"/>
      <c r="AV35" s="266" t="str">
        <f t="shared" si="65"/>
        <v/>
      </c>
      <c r="AW35" s="266"/>
      <c r="AX35" s="266" t="str">
        <f t="shared" si="66"/>
        <v/>
      </c>
      <c r="AY35" s="266"/>
      <c r="AZ35" s="266" t="str">
        <f t="shared" si="67"/>
        <v/>
      </c>
      <c r="BA35" s="267"/>
      <c r="BB35" s="268"/>
      <c r="BC35" s="266"/>
      <c r="BD35" s="266" t="str">
        <f t="shared" si="68"/>
        <v/>
      </c>
      <c r="BE35" s="266"/>
      <c r="BF35" s="266" t="str">
        <f t="shared" si="69"/>
        <v/>
      </c>
      <c r="BG35" s="266"/>
      <c r="BH35" s="266" t="str">
        <f t="shared" si="70"/>
        <v/>
      </c>
      <c r="BI35" s="267"/>
      <c r="BJ35" s="268"/>
      <c r="BK35" s="264"/>
      <c r="BL35" s="266" t="str">
        <f t="shared" si="71"/>
        <v/>
      </c>
      <c r="BM35" s="266"/>
      <c r="BN35" s="266" t="str">
        <f t="shared" si="72"/>
        <v/>
      </c>
      <c r="BO35" s="266"/>
      <c r="BP35" s="266" t="str">
        <f t="shared" si="73"/>
        <v/>
      </c>
      <c r="BQ35" s="267"/>
      <c r="BR35" s="268"/>
      <c r="BS35" s="264"/>
      <c r="BT35" s="266" t="str">
        <f t="shared" si="74"/>
        <v/>
      </c>
      <c r="BU35" s="266"/>
      <c r="BV35" s="266" t="str">
        <f t="shared" si="75"/>
        <v/>
      </c>
      <c r="BW35" s="266"/>
      <c r="BX35" s="266" t="str">
        <f t="shared" si="76"/>
        <v/>
      </c>
      <c r="BY35" s="267"/>
      <c r="BZ35" s="268"/>
      <c r="CA35" s="269"/>
      <c r="CB35" s="266" t="str">
        <f t="shared" si="77"/>
        <v/>
      </c>
      <c r="CC35" s="266"/>
      <c r="CD35" s="266" t="str">
        <f t="shared" si="78"/>
        <v/>
      </c>
      <c r="CE35" s="266"/>
      <c r="CF35" s="266" t="str">
        <f t="shared" si="79"/>
        <v/>
      </c>
      <c r="CG35" s="267"/>
      <c r="CJ35" s="266" t="str">
        <f t="shared" si="80"/>
        <v/>
      </c>
      <c r="CK35" s="266"/>
      <c r="CL35" s="266" t="str">
        <f t="shared" si="81"/>
        <v/>
      </c>
      <c r="CM35" s="266"/>
      <c r="CN35" s="266" t="str">
        <f t="shared" si="82"/>
        <v/>
      </c>
      <c r="CO35" s="267"/>
    </row>
    <row r="36" spans="2:122" s="262" customFormat="1" ht="22.5" customHeight="1" x14ac:dyDescent="0.25">
      <c r="B36" s="259" t="s">
        <v>67</v>
      </c>
      <c r="C36" s="276" t="s">
        <v>28</v>
      </c>
      <c r="D36" s="277" t="s">
        <v>82</v>
      </c>
      <c r="E36" s="259" t="s">
        <v>65</v>
      </c>
      <c r="F36" s="259">
        <v>0.1</v>
      </c>
      <c r="G36" s="259">
        <f t="shared" si="90"/>
        <v>1</v>
      </c>
      <c r="H36" s="134" t="s">
        <v>57</v>
      </c>
      <c r="I36" s="271"/>
      <c r="J36" s="142">
        <v>200</v>
      </c>
      <c r="K36" s="263">
        <v>200</v>
      </c>
      <c r="L36" s="263">
        <f>IF(J36&lt;&gt;"",MAX(L$1:L35)+1,"")</f>
        <v>30</v>
      </c>
      <c r="M36" s="308" t="s">
        <v>693</v>
      </c>
      <c r="N36" s="309">
        <v>1</v>
      </c>
      <c r="O36" s="302" t="s">
        <v>0</v>
      </c>
      <c r="P36" s="303"/>
      <c r="Q36" s="310"/>
      <c r="R36" s="305"/>
      <c r="S36" s="284" t="s">
        <v>70</v>
      </c>
      <c r="T36" s="272"/>
      <c r="U36" s="273"/>
      <c r="V36" s="264">
        <f t="shared" si="121"/>
        <v>1</v>
      </c>
      <c r="W36" s="264">
        <f t="shared" si="122"/>
        <v>1</v>
      </c>
      <c r="X36" s="264">
        <f t="shared" si="123"/>
        <v>1</v>
      </c>
      <c r="Y36" s="264"/>
      <c r="Z36" s="264">
        <f t="shared" si="124"/>
        <v>0</v>
      </c>
      <c r="AA36" s="264"/>
      <c r="AB36" s="264">
        <f t="shared" si="125"/>
        <v>1</v>
      </c>
      <c r="AC36" s="264"/>
      <c r="AD36" s="265"/>
      <c r="AE36" s="265"/>
      <c r="AF36" s="266">
        <f t="shared" si="59"/>
        <v>1</v>
      </c>
      <c r="AG36" s="266"/>
      <c r="AH36" s="266">
        <f t="shared" si="60"/>
        <v>0</v>
      </c>
      <c r="AI36" s="266"/>
      <c r="AJ36" s="266">
        <f t="shared" si="61"/>
        <v>1</v>
      </c>
      <c r="AK36" s="267"/>
      <c r="AL36" s="268"/>
      <c r="AM36" s="266"/>
      <c r="AN36" s="266" t="str">
        <f t="shared" si="62"/>
        <v/>
      </c>
      <c r="AO36" s="266"/>
      <c r="AP36" s="266" t="str">
        <f t="shared" si="63"/>
        <v/>
      </c>
      <c r="AQ36" s="266"/>
      <c r="AR36" s="266" t="str">
        <f t="shared" si="64"/>
        <v/>
      </c>
      <c r="AS36" s="267"/>
      <c r="AT36" s="268"/>
      <c r="AU36" s="266"/>
      <c r="AV36" s="266" t="str">
        <f t="shared" si="65"/>
        <v/>
      </c>
      <c r="AW36" s="266"/>
      <c r="AX36" s="266" t="str">
        <f t="shared" si="66"/>
        <v/>
      </c>
      <c r="AY36" s="266"/>
      <c r="AZ36" s="266" t="str">
        <f t="shared" si="67"/>
        <v/>
      </c>
      <c r="BA36" s="267"/>
      <c r="BB36" s="268"/>
      <c r="BC36" s="266"/>
      <c r="BD36" s="266" t="str">
        <f t="shared" si="68"/>
        <v/>
      </c>
      <c r="BE36" s="266"/>
      <c r="BF36" s="266" t="str">
        <f t="shared" si="69"/>
        <v/>
      </c>
      <c r="BG36" s="266"/>
      <c r="BH36" s="266" t="str">
        <f t="shared" si="70"/>
        <v/>
      </c>
      <c r="BI36" s="267"/>
      <c r="BJ36" s="268"/>
      <c r="BK36" s="264"/>
      <c r="BL36" s="266" t="str">
        <f t="shared" si="71"/>
        <v/>
      </c>
      <c r="BM36" s="266"/>
      <c r="BN36" s="266" t="str">
        <f t="shared" si="72"/>
        <v/>
      </c>
      <c r="BO36" s="266"/>
      <c r="BP36" s="266" t="str">
        <f t="shared" si="73"/>
        <v/>
      </c>
      <c r="BQ36" s="267"/>
      <c r="BR36" s="268"/>
      <c r="BS36" s="264"/>
      <c r="BT36" s="266" t="str">
        <f t="shared" si="74"/>
        <v/>
      </c>
      <c r="BU36" s="266"/>
      <c r="BV36" s="266" t="str">
        <f t="shared" si="75"/>
        <v/>
      </c>
      <c r="BW36" s="266"/>
      <c r="BX36" s="266" t="str">
        <f t="shared" si="76"/>
        <v/>
      </c>
      <c r="BY36" s="267"/>
      <c r="BZ36" s="268"/>
      <c r="CA36" s="269"/>
      <c r="CB36" s="266" t="str">
        <f t="shared" si="77"/>
        <v/>
      </c>
      <c r="CC36" s="266"/>
      <c r="CD36" s="266" t="str">
        <f t="shared" si="78"/>
        <v/>
      </c>
      <c r="CE36" s="266"/>
      <c r="CF36" s="266" t="str">
        <f t="shared" si="79"/>
        <v/>
      </c>
      <c r="CG36" s="267"/>
      <c r="CJ36" s="266" t="str">
        <f t="shared" si="80"/>
        <v/>
      </c>
      <c r="CK36" s="266"/>
      <c r="CL36" s="266" t="str">
        <f t="shared" si="81"/>
        <v/>
      </c>
      <c r="CM36" s="266"/>
      <c r="CN36" s="266" t="str">
        <f t="shared" si="82"/>
        <v/>
      </c>
      <c r="CO36" s="267"/>
      <c r="DR36" s="263" t="str">
        <f>IF(DQ36&lt;&gt;"",MAX(DR$1:DR35)+1,"")</f>
        <v/>
      </c>
    </row>
    <row r="37" spans="2:122" s="262" customFormat="1" ht="30" customHeight="1" x14ac:dyDescent="0.25">
      <c r="B37" s="259"/>
      <c r="C37" s="276" t="s">
        <v>107</v>
      </c>
      <c r="D37" s="259"/>
      <c r="E37" s="261" t="s">
        <v>65</v>
      </c>
      <c r="F37" s="261" t="e">
        <f>VLOOKUP(H37,Feuil1!A$1:B$5,2,0)</f>
        <v>#N/A</v>
      </c>
      <c r="G37" s="259"/>
      <c r="H37" s="214"/>
      <c r="I37" s="147"/>
      <c r="J37" s="263"/>
      <c r="K37" s="263"/>
      <c r="L37" s="263" t="str">
        <f>IF(J37&lt;&gt;"",MAX(L$1:L36)+1,"")</f>
        <v/>
      </c>
      <c r="M37" s="368" t="s">
        <v>107</v>
      </c>
      <c r="N37" s="369" t="s">
        <v>29</v>
      </c>
      <c r="O37" s="370" t="s">
        <v>30</v>
      </c>
      <c r="P37" s="441" t="s">
        <v>31</v>
      </c>
      <c r="Q37" s="374" t="str">
        <f t="shared" si="58"/>
        <v/>
      </c>
      <c r="R37" s="372" t="s">
        <v>32</v>
      </c>
      <c r="S37" s="373" t="s">
        <v>686</v>
      </c>
      <c r="T37" s="134"/>
      <c r="V37" s="264"/>
      <c r="W37" s="264"/>
      <c r="X37" s="264"/>
      <c r="Y37" s="264">
        <f>SUM(X3:X36)</f>
        <v>68</v>
      </c>
      <c r="Z37" s="269"/>
      <c r="AA37" s="264">
        <f>SUM(Z3:Z36)</f>
        <v>0</v>
      </c>
      <c r="AB37" s="269"/>
      <c r="AC37" s="264">
        <f>SUM(AB3:AB36)</f>
        <v>68</v>
      </c>
      <c r="AD37" s="265">
        <f>Y37/AC37</f>
        <v>1</v>
      </c>
      <c r="AE37" s="265"/>
      <c r="AF37" s="266" t="str">
        <f t="shared" si="59"/>
        <v/>
      </c>
      <c r="AG37" s="266"/>
      <c r="AH37" s="266" t="str">
        <f t="shared" si="60"/>
        <v/>
      </c>
      <c r="AI37" s="266"/>
      <c r="AJ37" s="266" t="str">
        <f t="shared" si="61"/>
        <v/>
      </c>
      <c r="AK37" s="267"/>
      <c r="AL37" s="268"/>
      <c r="AM37" s="266"/>
      <c r="AN37" s="266" t="str">
        <f t="shared" si="62"/>
        <v/>
      </c>
      <c r="AO37" s="266"/>
      <c r="AP37" s="266" t="str">
        <f t="shared" si="63"/>
        <v/>
      </c>
      <c r="AQ37" s="266"/>
      <c r="AR37" s="266" t="str">
        <f t="shared" si="64"/>
        <v/>
      </c>
      <c r="AS37" s="267"/>
      <c r="AT37" s="268"/>
      <c r="AU37" s="266"/>
      <c r="AV37" s="266" t="str">
        <f t="shared" si="65"/>
        <v/>
      </c>
      <c r="AW37" s="266"/>
      <c r="AX37" s="266" t="str">
        <f t="shared" si="66"/>
        <v/>
      </c>
      <c r="AY37" s="266"/>
      <c r="AZ37" s="266" t="str">
        <f t="shared" si="67"/>
        <v/>
      </c>
      <c r="BA37" s="267"/>
      <c r="BB37" s="268"/>
      <c r="BC37" s="266"/>
      <c r="BD37" s="266" t="str">
        <f t="shared" si="68"/>
        <v/>
      </c>
      <c r="BE37" s="266"/>
      <c r="BF37" s="266" t="str">
        <f t="shared" si="69"/>
        <v/>
      </c>
      <c r="BG37" s="266"/>
      <c r="BH37" s="266" t="str">
        <f t="shared" si="70"/>
        <v/>
      </c>
      <c r="BI37" s="267"/>
      <c r="BJ37" s="268"/>
      <c r="BK37" s="264"/>
      <c r="BL37" s="266" t="str">
        <f t="shared" si="71"/>
        <v/>
      </c>
      <c r="BM37" s="266"/>
      <c r="BN37" s="266" t="str">
        <f t="shared" si="72"/>
        <v/>
      </c>
      <c r="BO37" s="266"/>
      <c r="BP37" s="266" t="str">
        <f t="shared" si="73"/>
        <v/>
      </c>
      <c r="BQ37" s="267"/>
      <c r="BR37" s="268"/>
      <c r="BS37" s="264"/>
      <c r="BT37" s="266" t="str">
        <f t="shared" si="74"/>
        <v/>
      </c>
      <c r="BU37" s="266"/>
      <c r="BV37" s="266" t="str">
        <f t="shared" si="75"/>
        <v/>
      </c>
      <c r="BW37" s="266"/>
      <c r="BX37" s="266" t="str">
        <f t="shared" si="76"/>
        <v/>
      </c>
      <c r="BY37" s="267"/>
      <c r="BZ37" s="268"/>
      <c r="CA37" s="269"/>
      <c r="CB37" s="266" t="str">
        <f t="shared" si="77"/>
        <v/>
      </c>
      <c r="CC37" s="266"/>
      <c r="CD37" s="266" t="str">
        <f t="shared" si="78"/>
        <v/>
      </c>
      <c r="CE37" s="266"/>
      <c r="CF37" s="266" t="str">
        <f t="shared" si="79"/>
        <v/>
      </c>
      <c r="CG37" s="267"/>
      <c r="CJ37" s="266" t="str">
        <f t="shared" si="80"/>
        <v/>
      </c>
      <c r="CK37" s="266"/>
      <c r="CL37" s="266" t="str">
        <f t="shared" si="81"/>
        <v/>
      </c>
      <c r="CM37" s="266"/>
      <c r="CN37" s="266" t="str">
        <f t="shared" si="82"/>
        <v/>
      </c>
      <c r="CO37" s="267"/>
    </row>
    <row r="38" spans="2:122" s="148" customFormat="1" ht="18" customHeight="1" x14ac:dyDescent="0.25">
      <c r="B38" s="260"/>
      <c r="C38" s="276" t="s">
        <v>107</v>
      </c>
      <c r="D38" s="260"/>
      <c r="E38" s="261" t="s">
        <v>65</v>
      </c>
      <c r="F38" s="261" t="e">
        <f>VLOOKUP(H38,Feuil1!A$1:B$5,2,0)</f>
        <v>#N/A</v>
      </c>
      <c r="G38" s="113"/>
      <c r="H38" s="215"/>
      <c r="I38" s="149"/>
      <c r="J38" s="150"/>
      <c r="K38" s="263"/>
      <c r="L38" s="263" t="str">
        <f>IF(J38&lt;&gt;"",MAX(L$1:L37)+1,"")</f>
        <v/>
      </c>
      <c r="M38" s="270" t="s">
        <v>108</v>
      </c>
      <c r="N38" s="152"/>
      <c r="O38" s="204"/>
      <c r="P38" s="293"/>
      <c r="Q38" s="202" t="str">
        <f t="shared" si="58"/>
        <v/>
      </c>
      <c r="R38" s="150"/>
      <c r="S38" s="153"/>
      <c r="T38" s="154"/>
      <c r="U38" s="139"/>
      <c r="V38" s="155"/>
      <c r="W38" s="155"/>
      <c r="X38" s="155"/>
      <c r="Y38" s="146"/>
      <c r="Z38" s="155"/>
      <c r="AA38" s="155"/>
      <c r="AB38" s="155"/>
      <c r="AC38" s="155"/>
      <c r="AD38" s="156"/>
      <c r="AE38" s="141"/>
      <c r="AF38" s="266" t="str">
        <f t="shared" si="59"/>
        <v/>
      </c>
      <c r="AG38" s="266"/>
      <c r="AH38" s="266" t="str">
        <f t="shared" si="60"/>
        <v/>
      </c>
      <c r="AI38" s="266"/>
      <c r="AJ38" s="266" t="str">
        <f t="shared" si="61"/>
        <v/>
      </c>
      <c r="AK38" s="267"/>
      <c r="AL38" s="268"/>
      <c r="AM38" s="266"/>
      <c r="AN38" s="266" t="str">
        <f t="shared" si="62"/>
        <v/>
      </c>
      <c r="AO38" s="266"/>
      <c r="AP38" s="266" t="str">
        <f t="shared" si="63"/>
        <v/>
      </c>
      <c r="AQ38" s="266"/>
      <c r="AR38" s="266" t="str">
        <f t="shared" si="64"/>
        <v/>
      </c>
      <c r="AS38" s="267"/>
      <c r="AT38" s="268"/>
      <c r="AU38" s="266"/>
      <c r="AV38" s="266" t="str">
        <f t="shared" si="65"/>
        <v/>
      </c>
      <c r="AW38" s="266"/>
      <c r="AX38" s="266" t="str">
        <f t="shared" si="66"/>
        <v/>
      </c>
      <c r="AY38" s="266"/>
      <c r="AZ38" s="266" t="str">
        <f t="shared" si="67"/>
        <v/>
      </c>
      <c r="BA38" s="267"/>
      <c r="BB38" s="268"/>
      <c r="BC38" s="266"/>
      <c r="BD38" s="266" t="str">
        <f t="shared" si="68"/>
        <v/>
      </c>
      <c r="BE38" s="266"/>
      <c r="BF38" s="266" t="str">
        <f t="shared" si="69"/>
        <v/>
      </c>
      <c r="BG38" s="266"/>
      <c r="BH38" s="266" t="str">
        <f t="shared" si="70"/>
        <v/>
      </c>
      <c r="BI38" s="267"/>
      <c r="BJ38" s="268"/>
      <c r="BK38" s="264"/>
      <c r="BL38" s="266" t="str">
        <f t="shared" si="71"/>
        <v/>
      </c>
      <c r="BM38" s="266"/>
      <c r="BN38" s="266" t="str">
        <f t="shared" si="72"/>
        <v/>
      </c>
      <c r="BO38" s="266"/>
      <c r="BP38" s="266" t="str">
        <f t="shared" si="73"/>
        <v/>
      </c>
      <c r="BQ38" s="267"/>
      <c r="BR38" s="268"/>
      <c r="BS38" s="264"/>
      <c r="BT38" s="266" t="str">
        <f t="shared" si="74"/>
        <v/>
      </c>
      <c r="BU38" s="266"/>
      <c r="BV38" s="266" t="str">
        <f t="shared" si="75"/>
        <v/>
      </c>
      <c r="BW38" s="266"/>
      <c r="BX38" s="266" t="str">
        <f t="shared" si="76"/>
        <v/>
      </c>
      <c r="BY38" s="267"/>
      <c r="BZ38" s="268"/>
      <c r="CA38" s="269"/>
      <c r="CB38" s="266" t="str">
        <f t="shared" si="77"/>
        <v/>
      </c>
      <c r="CC38" s="266"/>
      <c r="CD38" s="266" t="str">
        <f t="shared" si="78"/>
        <v/>
      </c>
      <c r="CE38" s="266"/>
      <c r="CF38" s="266" t="str">
        <f t="shared" si="79"/>
        <v/>
      </c>
      <c r="CG38" s="267"/>
      <c r="CH38" s="262"/>
      <c r="CI38" s="262"/>
      <c r="CJ38" s="266" t="str">
        <f t="shared" si="80"/>
        <v/>
      </c>
      <c r="CK38" s="266"/>
      <c r="CL38" s="266" t="str">
        <f t="shared" si="81"/>
        <v/>
      </c>
      <c r="CM38" s="266"/>
      <c r="CN38" s="266" t="str">
        <f t="shared" si="82"/>
        <v/>
      </c>
      <c r="CO38" s="267"/>
      <c r="CP38" s="262"/>
    </row>
    <row r="39" spans="2:122" s="262" customFormat="1" ht="20.25" customHeight="1" x14ac:dyDescent="0.25">
      <c r="B39" s="259" t="s">
        <v>56</v>
      </c>
      <c r="C39" s="276" t="s">
        <v>107</v>
      </c>
      <c r="D39" s="270" t="s">
        <v>108</v>
      </c>
      <c r="E39" s="261" t="s">
        <v>65</v>
      </c>
      <c r="F39" s="261">
        <f>VLOOKUP(H39,Feuil1!A$1:B$5,2,0)</f>
        <v>0.35</v>
      </c>
      <c r="G39" s="259">
        <f>IF(H39="Information et Communication",1,IF(H39="Savoir-faire Savoir-être",2,IF(H39="Confort et hygiène",3,IF(H39="Qualité de la prestation",5,IF(H39="Développement Durable",4)))))</f>
        <v>2</v>
      </c>
      <c r="H39" s="214" t="s">
        <v>109</v>
      </c>
      <c r="I39" s="133" t="s">
        <v>110</v>
      </c>
      <c r="J39" s="263">
        <v>5</v>
      </c>
      <c r="K39" s="263">
        <f>IF(J39&gt;71,J39-17,J39)</f>
        <v>5</v>
      </c>
      <c r="L39" s="263">
        <f>IF(J39&lt;&gt;"",MAX(L$1:L38)+1,"")</f>
        <v>31</v>
      </c>
      <c r="M39" s="294" t="s">
        <v>111</v>
      </c>
      <c r="N39" s="295">
        <v>3</v>
      </c>
      <c r="O39" s="296" t="s">
        <v>0</v>
      </c>
      <c r="P39" s="297"/>
      <c r="Q39" s="298" t="str">
        <f t="shared" si="58"/>
        <v>oui</v>
      </c>
      <c r="R39" s="294" t="s">
        <v>112</v>
      </c>
      <c r="S39" s="311" t="s">
        <v>70</v>
      </c>
      <c r="T39" s="134"/>
      <c r="V39" s="264">
        <f t="shared" ref="V39:V41" si="126">N39</f>
        <v>3</v>
      </c>
      <c r="W39" s="264">
        <f t="shared" ref="W39:W41" si="127">IF(O39="OUI",1,IF(O39="NON",0,IF(O39="Non Mesuré","",0)))</f>
        <v>1</v>
      </c>
      <c r="X39" s="264">
        <f t="shared" ref="X39:X41" si="128">IF(O39&lt;&gt;"Non Mesuré",V39*W39,"")</f>
        <v>3</v>
      </c>
      <c r="Y39" s="264"/>
      <c r="Z39" s="264">
        <f t="shared" ref="Z39:Z41" si="129">IF(O39="Non Mesuré",V39,0)</f>
        <v>0</v>
      </c>
      <c r="AA39" s="264"/>
      <c r="AB39" s="264">
        <f t="shared" ref="AB39:AB41" si="130">V39-Z39</f>
        <v>3</v>
      </c>
      <c r="AC39" s="264"/>
      <c r="AD39" s="265"/>
      <c r="AE39" s="265"/>
      <c r="AF39" s="266" t="str">
        <f t="shared" si="59"/>
        <v/>
      </c>
      <c r="AG39" s="266"/>
      <c r="AH39" s="266" t="str">
        <f t="shared" si="60"/>
        <v/>
      </c>
      <c r="AI39" s="266"/>
      <c r="AJ39" s="266" t="str">
        <f t="shared" si="61"/>
        <v/>
      </c>
      <c r="AK39" s="267"/>
      <c r="AL39" s="268"/>
      <c r="AM39" s="266"/>
      <c r="AN39" s="266">
        <f t="shared" si="62"/>
        <v>3</v>
      </c>
      <c r="AO39" s="266"/>
      <c r="AP39" s="266">
        <f t="shared" si="63"/>
        <v>0</v>
      </c>
      <c r="AQ39" s="266"/>
      <c r="AR39" s="266">
        <f t="shared" si="64"/>
        <v>3</v>
      </c>
      <c r="AS39" s="267"/>
      <c r="AT39" s="268"/>
      <c r="AU39" s="266"/>
      <c r="AV39" s="266" t="str">
        <f t="shared" si="65"/>
        <v/>
      </c>
      <c r="AW39" s="266"/>
      <c r="AX39" s="266" t="str">
        <f t="shared" si="66"/>
        <v/>
      </c>
      <c r="AY39" s="266"/>
      <c r="AZ39" s="266" t="str">
        <f t="shared" si="67"/>
        <v/>
      </c>
      <c r="BA39" s="267"/>
      <c r="BB39" s="268"/>
      <c r="BC39" s="266"/>
      <c r="BD39" s="266" t="str">
        <f t="shared" si="68"/>
        <v/>
      </c>
      <c r="BE39" s="266"/>
      <c r="BF39" s="266" t="str">
        <f t="shared" si="69"/>
        <v/>
      </c>
      <c r="BG39" s="266"/>
      <c r="BH39" s="266" t="str">
        <f t="shared" si="70"/>
        <v/>
      </c>
      <c r="BI39" s="267"/>
      <c r="BJ39" s="268"/>
      <c r="BK39" s="264"/>
      <c r="BL39" s="266" t="str">
        <f t="shared" si="71"/>
        <v/>
      </c>
      <c r="BM39" s="266"/>
      <c r="BN39" s="266" t="str">
        <f t="shared" si="72"/>
        <v/>
      </c>
      <c r="BO39" s="266"/>
      <c r="BP39" s="266" t="str">
        <f t="shared" si="73"/>
        <v/>
      </c>
      <c r="BQ39" s="267"/>
      <c r="BR39" s="268"/>
      <c r="BS39" s="264"/>
      <c r="BT39" s="266" t="str">
        <f t="shared" si="74"/>
        <v/>
      </c>
      <c r="BU39" s="266"/>
      <c r="BV39" s="266" t="str">
        <f t="shared" si="75"/>
        <v/>
      </c>
      <c r="BW39" s="266"/>
      <c r="BX39" s="266" t="str">
        <f t="shared" si="76"/>
        <v/>
      </c>
      <c r="BY39" s="267"/>
      <c r="BZ39" s="268"/>
      <c r="CA39" s="269"/>
      <c r="CB39" s="266" t="str">
        <f t="shared" si="77"/>
        <v/>
      </c>
      <c r="CC39" s="266"/>
      <c r="CD39" s="266" t="str">
        <f t="shared" si="78"/>
        <v/>
      </c>
      <c r="CE39" s="266"/>
      <c r="CF39" s="266" t="str">
        <f t="shared" si="79"/>
        <v/>
      </c>
      <c r="CG39" s="267"/>
      <c r="CJ39" s="266" t="str">
        <f t="shared" si="80"/>
        <v/>
      </c>
      <c r="CK39" s="266"/>
      <c r="CL39" s="266" t="str">
        <f t="shared" si="81"/>
        <v/>
      </c>
      <c r="CM39" s="266"/>
      <c r="CN39" s="266" t="str">
        <f t="shared" si="82"/>
        <v/>
      </c>
      <c r="CO39" s="267"/>
    </row>
    <row r="40" spans="2:122" s="262" customFormat="1" ht="20.25" customHeight="1" x14ac:dyDescent="0.25">
      <c r="B40" s="259" t="s">
        <v>56</v>
      </c>
      <c r="C40" s="276" t="s">
        <v>107</v>
      </c>
      <c r="D40" s="270" t="s">
        <v>108</v>
      </c>
      <c r="E40" s="261" t="s">
        <v>65</v>
      </c>
      <c r="F40" s="261">
        <f>VLOOKUP(H40,Feuil1!A$1:B$5,2,0)</f>
        <v>0.35</v>
      </c>
      <c r="G40" s="259">
        <f>IF(H40="Information et Communication",1,IF(H40="Savoir-faire Savoir-être",2,IF(H40="Confort et hygiène",3,IF(H40="Qualité de la prestation",5,IF(H40="Développement Durable",4)))))</f>
        <v>2</v>
      </c>
      <c r="H40" s="214" t="s">
        <v>109</v>
      </c>
      <c r="I40" s="133" t="s">
        <v>113</v>
      </c>
      <c r="J40" s="263">
        <v>6</v>
      </c>
      <c r="K40" s="263">
        <f>IF(J40&gt;71,J40-17,J40)</f>
        <v>6</v>
      </c>
      <c r="L40" s="263">
        <f>IF(J40&lt;&gt;"",MAX(L$1:L39)+1,"")</f>
        <v>32</v>
      </c>
      <c r="M40" s="219" t="s">
        <v>114</v>
      </c>
      <c r="N40" s="299">
        <v>3</v>
      </c>
      <c r="O40" s="221" t="s">
        <v>0</v>
      </c>
      <c r="P40" s="222"/>
      <c r="Q40" s="300" t="str">
        <f t="shared" si="58"/>
        <v/>
      </c>
      <c r="R40" s="219" t="s">
        <v>115</v>
      </c>
      <c r="S40" s="312" t="s">
        <v>70</v>
      </c>
      <c r="T40" s="134"/>
      <c r="V40" s="264">
        <f t="shared" si="126"/>
        <v>3</v>
      </c>
      <c r="W40" s="264">
        <f t="shared" si="127"/>
        <v>1</v>
      </c>
      <c r="X40" s="264">
        <f t="shared" si="128"/>
        <v>3</v>
      </c>
      <c r="Y40" s="264"/>
      <c r="Z40" s="264">
        <f t="shared" si="129"/>
        <v>0</v>
      </c>
      <c r="AA40" s="264"/>
      <c r="AB40" s="264">
        <f t="shared" si="130"/>
        <v>3</v>
      </c>
      <c r="AC40" s="264"/>
      <c r="AD40" s="265"/>
      <c r="AE40" s="265"/>
      <c r="AF40" s="266" t="str">
        <f t="shared" si="59"/>
        <v/>
      </c>
      <c r="AG40" s="266"/>
      <c r="AH40" s="266" t="str">
        <f t="shared" si="60"/>
        <v/>
      </c>
      <c r="AI40" s="266"/>
      <c r="AJ40" s="266" t="str">
        <f t="shared" si="61"/>
        <v/>
      </c>
      <c r="AK40" s="267"/>
      <c r="AL40" s="268"/>
      <c r="AM40" s="266"/>
      <c r="AN40" s="266">
        <f t="shared" si="62"/>
        <v>3</v>
      </c>
      <c r="AO40" s="266"/>
      <c r="AP40" s="266">
        <f t="shared" si="63"/>
        <v>0</v>
      </c>
      <c r="AQ40" s="266"/>
      <c r="AR40" s="266">
        <f t="shared" si="64"/>
        <v>3</v>
      </c>
      <c r="AS40" s="267"/>
      <c r="AT40" s="268"/>
      <c r="AU40" s="266"/>
      <c r="AV40" s="266" t="str">
        <f t="shared" si="65"/>
        <v/>
      </c>
      <c r="AW40" s="266"/>
      <c r="AX40" s="266" t="str">
        <f t="shared" si="66"/>
        <v/>
      </c>
      <c r="AY40" s="266"/>
      <c r="AZ40" s="266" t="str">
        <f t="shared" si="67"/>
        <v/>
      </c>
      <c r="BA40" s="267"/>
      <c r="BB40" s="268"/>
      <c r="BC40" s="266"/>
      <c r="BD40" s="266" t="str">
        <f t="shared" si="68"/>
        <v/>
      </c>
      <c r="BE40" s="266"/>
      <c r="BF40" s="266" t="str">
        <f t="shared" si="69"/>
        <v/>
      </c>
      <c r="BG40" s="266"/>
      <c r="BH40" s="266" t="str">
        <f t="shared" si="70"/>
        <v/>
      </c>
      <c r="BI40" s="267"/>
      <c r="BJ40" s="268"/>
      <c r="BK40" s="264"/>
      <c r="BL40" s="266" t="str">
        <f t="shared" si="71"/>
        <v/>
      </c>
      <c r="BM40" s="266"/>
      <c r="BN40" s="266" t="str">
        <f t="shared" si="72"/>
        <v/>
      </c>
      <c r="BO40" s="266"/>
      <c r="BP40" s="266" t="str">
        <f t="shared" si="73"/>
        <v/>
      </c>
      <c r="BQ40" s="267"/>
      <c r="BR40" s="268"/>
      <c r="BS40" s="264"/>
      <c r="BT40" s="266" t="str">
        <f t="shared" si="74"/>
        <v/>
      </c>
      <c r="BU40" s="266"/>
      <c r="BV40" s="266" t="str">
        <f t="shared" si="75"/>
        <v/>
      </c>
      <c r="BW40" s="266"/>
      <c r="BX40" s="266" t="str">
        <f t="shared" si="76"/>
        <v/>
      </c>
      <c r="BY40" s="267"/>
      <c r="BZ40" s="268"/>
      <c r="CA40" s="269"/>
      <c r="CB40" s="266" t="str">
        <f t="shared" si="77"/>
        <v/>
      </c>
      <c r="CC40" s="266"/>
      <c r="CD40" s="266" t="str">
        <f t="shared" si="78"/>
        <v/>
      </c>
      <c r="CE40" s="266"/>
      <c r="CF40" s="266" t="str">
        <f t="shared" si="79"/>
        <v/>
      </c>
      <c r="CG40" s="267"/>
      <c r="CJ40" s="266" t="str">
        <f t="shared" si="80"/>
        <v/>
      </c>
      <c r="CK40" s="266"/>
      <c r="CL40" s="266" t="str">
        <f t="shared" si="81"/>
        <v/>
      </c>
      <c r="CM40" s="266"/>
      <c r="CN40" s="266" t="str">
        <f t="shared" si="82"/>
        <v/>
      </c>
      <c r="CO40" s="267"/>
    </row>
    <row r="41" spans="2:122" s="262" customFormat="1" ht="20.25" customHeight="1" x14ac:dyDescent="0.25">
      <c r="B41" s="259" t="s">
        <v>56</v>
      </c>
      <c r="C41" s="276" t="s">
        <v>107</v>
      </c>
      <c r="D41" s="270" t="s">
        <v>108</v>
      </c>
      <c r="E41" s="261" t="s">
        <v>65</v>
      </c>
      <c r="F41" s="261">
        <f>VLOOKUP(H41,Feuil1!A$1:B$5,2,0)</f>
        <v>0.35</v>
      </c>
      <c r="G41" s="259">
        <f>IF(H41="Information et Communication",1,IF(H41="Savoir-faire Savoir-être",2,IF(H41="Confort et hygiène",3,IF(H41="Qualité de la prestation",5,IF(H41="Développement Durable",4)))))</f>
        <v>2</v>
      </c>
      <c r="H41" s="214" t="s">
        <v>109</v>
      </c>
      <c r="I41" s="133" t="s">
        <v>110</v>
      </c>
      <c r="J41" s="263">
        <v>5</v>
      </c>
      <c r="K41" s="263">
        <f>IF(J41&gt;71,J41-17,J41)</f>
        <v>5</v>
      </c>
      <c r="L41" s="263">
        <f>IF(J41&lt;&gt;"",MAX(L$1:L40)+1,"")</f>
        <v>33</v>
      </c>
      <c r="M41" s="305" t="s">
        <v>116</v>
      </c>
      <c r="N41" s="301">
        <v>1</v>
      </c>
      <c r="O41" s="302" t="s">
        <v>0</v>
      </c>
      <c r="P41" s="303"/>
      <c r="Q41" s="304" t="str">
        <f t="shared" si="58"/>
        <v/>
      </c>
      <c r="R41" s="305" t="s">
        <v>117</v>
      </c>
      <c r="S41" s="313" t="s">
        <v>70</v>
      </c>
      <c r="T41" s="134"/>
      <c r="V41" s="264">
        <f t="shared" si="126"/>
        <v>1</v>
      </c>
      <c r="W41" s="264">
        <f t="shared" si="127"/>
        <v>1</v>
      </c>
      <c r="X41" s="264">
        <f t="shared" si="128"/>
        <v>1</v>
      </c>
      <c r="Y41" s="264"/>
      <c r="Z41" s="264">
        <f t="shared" si="129"/>
        <v>0</v>
      </c>
      <c r="AA41" s="264"/>
      <c r="AB41" s="264">
        <f t="shared" si="130"/>
        <v>1</v>
      </c>
      <c r="AC41" s="264"/>
      <c r="AD41" s="265"/>
      <c r="AE41" s="265"/>
      <c r="AF41" s="266" t="str">
        <f t="shared" si="59"/>
        <v/>
      </c>
      <c r="AG41" s="266"/>
      <c r="AH41" s="266" t="str">
        <f t="shared" si="60"/>
        <v/>
      </c>
      <c r="AI41" s="266"/>
      <c r="AJ41" s="266" t="str">
        <f t="shared" si="61"/>
        <v/>
      </c>
      <c r="AK41" s="267"/>
      <c r="AL41" s="268"/>
      <c r="AM41" s="266"/>
      <c r="AN41" s="266">
        <f t="shared" si="62"/>
        <v>1</v>
      </c>
      <c r="AO41" s="266"/>
      <c r="AP41" s="266">
        <f t="shared" si="63"/>
        <v>0</v>
      </c>
      <c r="AQ41" s="266"/>
      <c r="AR41" s="266">
        <f t="shared" si="64"/>
        <v>1</v>
      </c>
      <c r="AS41" s="267"/>
      <c r="AT41" s="268"/>
      <c r="AU41" s="266"/>
      <c r="AV41" s="266" t="str">
        <f t="shared" si="65"/>
        <v/>
      </c>
      <c r="AW41" s="266"/>
      <c r="AX41" s="266" t="str">
        <f t="shared" si="66"/>
        <v/>
      </c>
      <c r="AY41" s="266"/>
      <c r="AZ41" s="266" t="str">
        <f t="shared" si="67"/>
        <v/>
      </c>
      <c r="BA41" s="267"/>
      <c r="BB41" s="268"/>
      <c r="BC41" s="266"/>
      <c r="BD41" s="266" t="str">
        <f t="shared" si="68"/>
        <v/>
      </c>
      <c r="BE41" s="266"/>
      <c r="BF41" s="266" t="str">
        <f t="shared" si="69"/>
        <v/>
      </c>
      <c r="BG41" s="266"/>
      <c r="BH41" s="266" t="str">
        <f t="shared" si="70"/>
        <v/>
      </c>
      <c r="BI41" s="267"/>
      <c r="BJ41" s="268"/>
      <c r="BK41" s="264"/>
      <c r="BL41" s="266" t="str">
        <f t="shared" si="71"/>
        <v/>
      </c>
      <c r="BM41" s="266"/>
      <c r="BN41" s="266" t="str">
        <f t="shared" si="72"/>
        <v/>
      </c>
      <c r="BO41" s="266"/>
      <c r="BP41" s="266" t="str">
        <f t="shared" si="73"/>
        <v/>
      </c>
      <c r="BQ41" s="267"/>
      <c r="BR41" s="268"/>
      <c r="BS41" s="264"/>
      <c r="BT41" s="266" t="str">
        <f t="shared" si="74"/>
        <v/>
      </c>
      <c r="BU41" s="266"/>
      <c r="BV41" s="266" t="str">
        <f t="shared" si="75"/>
        <v/>
      </c>
      <c r="BW41" s="266"/>
      <c r="BX41" s="266" t="str">
        <f t="shared" si="76"/>
        <v/>
      </c>
      <c r="BY41" s="267"/>
      <c r="BZ41" s="268"/>
      <c r="CA41" s="269"/>
      <c r="CB41" s="266" t="str">
        <f t="shared" si="77"/>
        <v/>
      </c>
      <c r="CC41" s="266"/>
      <c r="CD41" s="266" t="str">
        <f t="shared" si="78"/>
        <v/>
      </c>
      <c r="CE41" s="266"/>
      <c r="CF41" s="266" t="str">
        <f t="shared" si="79"/>
        <v/>
      </c>
      <c r="CG41" s="267"/>
      <c r="CJ41" s="266" t="str">
        <f t="shared" si="80"/>
        <v/>
      </c>
      <c r="CK41" s="266"/>
      <c r="CL41" s="266" t="str">
        <f t="shared" si="81"/>
        <v/>
      </c>
      <c r="CM41" s="266"/>
      <c r="CN41" s="266" t="str">
        <f t="shared" si="82"/>
        <v/>
      </c>
      <c r="CO41" s="267"/>
    </row>
    <row r="42" spans="2:122" s="148" customFormat="1" ht="18" customHeight="1" x14ac:dyDescent="0.25">
      <c r="B42" s="260"/>
      <c r="C42" s="276" t="s">
        <v>107</v>
      </c>
      <c r="D42" s="260"/>
      <c r="E42" s="260"/>
      <c r="F42" s="261" t="e">
        <f>VLOOKUP(H42,Feuil1!A$1:B$5,2,0)</f>
        <v>#N/A</v>
      </c>
      <c r="G42" s="113"/>
      <c r="H42" s="216"/>
      <c r="I42" s="149"/>
      <c r="J42" s="150"/>
      <c r="K42" s="263"/>
      <c r="L42" s="263" t="str">
        <f>IF(J42&lt;&gt;"",MAX(L$1:L41)+1,"")</f>
        <v/>
      </c>
      <c r="M42" s="270" t="s">
        <v>118</v>
      </c>
      <c r="N42" s="152"/>
      <c r="O42" s="204"/>
      <c r="P42" s="293"/>
      <c r="Q42" s="202" t="str">
        <f t="shared" si="58"/>
        <v/>
      </c>
      <c r="R42" s="150"/>
      <c r="S42" s="153"/>
      <c r="T42" s="154"/>
      <c r="U42" s="139"/>
      <c r="V42" s="139"/>
      <c r="W42" s="139"/>
      <c r="X42" s="139"/>
      <c r="Y42" s="139"/>
      <c r="Z42" s="139"/>
      <c r="AA42" s="139"/>
      <c r="AB42" s="139"/>
      <c r="AC42" s="155"/>
      <c r="AD42" s="156"/>
      <c r="AE42" s="156"/>
      <c r="AF42" s="266" t="str">
        <f t="shared" si="59"/>
        <v/>
      </c>
      <c r="AG42" s="266"/>
      <c r="AH42" s="266" t="str">
        <f t="shared" si="60"/>
        <v/>
      </c>
      <c r="AI42" s="266"/>
      <c r="AJ42" s="266" t="str">
        <f t="shared" si="61"/>
        <v/>
      </c>
      <c r="AK42" s="267"/>
      <c r="AL42" s="268"/>
      <c r="AM42" s="266"/>
      <c r="AN42" s="266" t="str">
        <f t="shared" si="62"/>
        <v/>
      </c>
      <c r="AO42" s="266"/>
      <c r="AP42" s="266" t="str">
        <f t="shared" si="63"/>
        <v/>
      </c>
      <c r="AQ42" s="266"/>
      <c r="AR42" s="266" t="str">
        <f t="shared" si="64"/>
        <v/>
      </c>
      <c r="AS42" s="267"/>
      <c r="AT42" s="268"/>
      <c r="AU42" s="266"/>
      <c r="AV42" s="266" t="str">
        <f t="shared" si="65"/>
        <v/>
      </c>
      <c r="AW42" s="266"/>
      <c r="AX42" s="266" t="str">
        <f t="shared" si="66"/>
        <v/>
      </c>
      <c r="AY42" s="266"/>
      <c r="AZ42" s="266" t="str">
        <f t="shared" si="67"/>
        <v/>
      </c>
      <c r="BA42" s="267"/>
      <c r="BB42" s="268"/>
      <c r="BC42" s="266"/>
      <c r="BD42" s="266" t="str">
        <f t="shared" si="68"/>
        <v/>
      </c>
      <c r="BE42" s="266"/>
      <c r="BF42" s="266" t="str">
        <f t="shared" si="69"/>
        <v/>
      </c>
      <c r="BG42" s="266"/>
      <c r="BH42" s="266" t="str">
        <f t="shared" si="70"/>
        <v/>
      </c>
      <c r="BI42" s="267"/>
      <c r="BJ42" s="268"/>
      <c r="BK42" s="264"/>
      <c r="BL42" s="266" t="str">
        <f t="shared" si="71"/>
        <v/>
      </c>
      <c r="BM42" s="266"/>
      <c r="BN42" s="266" t="str">
        <f t="shared" si="72"/>
        <v/>
      </c>
      <c r="BO42" s="266"/>
      <c r="BP42" s="266" t="str">
        <f t="shared" si="73"/>
        <v/>
      </c>
      <c r="BQ42" s="267"/>
      <c r="BR42" s="268"/>
      <c r="BS42" s="264"/>
      <c r="BT42" s="266" t="str">
        <f t="shared" si="74"/>
        <v/>
      </c>
      <c r="BU42" s="266"/>
      <c r="BV42" s="266" t="str">
        <f t="shared" si="75"/>
        <v/>
      </c>
      <c r="BW42" s="266"/>
      <c r="BX42" s="266" t="str">
        <f t="shared" si="76"/>
        <v/>
      </c>
      <c r="BY42" s="267"/>
      <c r="BZ42" s="268"/>
      <c r="CA42" s="269"/>
      <c r="CB42" s="266" t="str">
        <f t="shared" si="77"/>
        <v/>
      </c>
      <c r="CC42" s="266"/>
      <c r="CD42" s="266" t="str">
        <f t="shared" si="78"/>
        <v/>
      </c>
      <c r="CE42" s="266"/>
      <c r="CF42" s="266" t="str">
        <f t="shared" si="79"/>
        <v/>
      </c>
      <c r="CG42" s="267"/>
      <c r="CH42" s="262"/>
      <c r="CI42" s="262"/>
      <c r="CJ42" s="266" t="str">
        <f t="shared" si="80"/>
        <v/>
      </c>
      <c r="CK42" s="266"/>
      <c r="CL42" s="266" t="str">
        <f t="shared" si="81"/>
        <v/>
      </c>
      <c r="CM42" s="266"/>
      <c r="CN42" s="266" t="str">
        <f t="shared" si="82"/>
        <v/>
      </c>
      <c r="CO42" s="267"/>
      <c r="CP42" s="262"/>
    </row>
    <row r="43" spans="2:122" s="262" customFormat="1" ht="33.75" customHeight="1" x14ac:dyDescent="0.25">
      <c r="B43" s="259" t="s">
        <v>56</v>
      </c>
      <c r="C43" s="276" t="s">
        <v>107</v>
      </c>
      <c r="D43" s="270" t="s">
        <v>118</v>
      </c>
      <c r="E43" s="270"/>
      <c r="F43" s="261">
        <f>VLOOKUP(H43,Feuil1!A$1:B$5,2,0)</f>
        <v>0.35</v>
      </c>
      <c r="G43" s="259">
        <f>IF(H43="Information et Communication",1,IF(H43="Savoir-faire Savoir-être",2,IF(H43="Confort et hygiène",3,IF(H43="Qualité de la prestation",5,IF(H43="Développement Durable",4)))))</f>
        <v>2</v>
      </c>
      <c r="H43" s="214" t="s">
        <v>109</v>
      </c>
      <c r="I43" s="133" t="s">
        <v>119</v>
      </c>
      <c r="J43" s="263">
        <v>9</v>
      </c>
      <c r="K43" s="263">
        <f>IF(J43&gt;71,J43-17,J43)</f>
        <v>9</v>
      </c>
      <c r="L43" s="263">
        <f>IF(J43&lt;&gt;"",MAX(L$1:L42)+1,"")</f>
        <v>34</v>
      </c>
      <c r="M43" s="294" t="s">
        <v>120</v>
      </c>
      <c r="N43" s="295">
        <v>1</v>
      </c>
      <c r="O43" s="296" t="s">
        <v>0</v>
      </c>
      <c r="P43" s="297"/>
      <c r="Q43" s="298" t="str">
        <f t="shared" si="58"/>
        <v/>
      </c>
      <c r="R43" s="294" t="s">
        <v>121</v>
      </c>
      <c r="S43" s="311" t="s">
        <v>70</v>
      </c>
      <c r="T43" s="134"/>
      <c r="V43" s="264">
        <f t="shared" ref="V43:V47" si="131">N43</f>
        <v>1</v>
      </c>
      <c r="W43" s="264">
        <f t="shared" ref="W43:W47" si="132">IF(O43="OUI",1,IF(O43="NON",0,IF(O43="Non Mesuré","",0)))</f>
        <v>1</v>
      </c>
      <c r="X43" s="264">
        <f t="shared" ref="X43:X47" si="133">IF(O43&lt;&gt;"Non Mesuré",V43*W43,"")</f>
        <v>1</v>
      </c>
      <c r="Y43" s="264"/>
      <c r="Z43" s="264">
        <f t="shared" ref="Z43:Z47" si="134">IF(O43="Non Mesuré",V43,0)</f>
        <v>0</v>
      </c>
      <c r="AA43" s="264"/>
      <c r="AB43" s="264">
        <f t="shared" ref="AB43:AB47" si="135">V43-Z43</f>
        <v>1</v>
      </c>
      <c r="AC43" s="264"/>
      <c r="AD43" s="265"/>
      <c r="AE43" s="265"/>
      <c r="AF43" s="266" t="str">
        <f t="shared" si="59"/>
        <v/>
      </c>
      <c r="AG43" s="266"/>
      <c r="AH43" s="266" t="str">
        <f t="shared" si="60"/>
        <v/>
      </c>
      <c r="AI43" s="266"/>
      <c r="AJ43" s="266" t="str">
        <f t="shared" si="61"/>
        <v/>
      </c>
      <c r="AK43" s="267"/>
      <c r="AL43" s="268"/>
      <c r="AM43" s="266"/>
      <c r="AN43" s="266">
        <f t="shared" si="62"/>
        <v>1</v>
      </c>
      <c r="AO43" s="266"/>
      <c r="AP43" s="266">
        <f t="shared" si="63"/>
        <v>0</v>
      </c>
      <c r="AQ43" s="266"/>
      <c r="AR43" s="266">
        <f t="shared" si="64"/>
        <v>1</v>
      </c>
      <c r="AS43" s="267"/>
      <c r="AT43" s="268"/>
      <c r="AU43" s="266"/>
      <c r="AV43" s="266" t="str">
        <f t="shared" si="65"/>
        <v/>
      </c>
      <c r="AW43" s="266"/>
      <c r="AX43" s="266" t="str">
        <f t="shared" si="66"/>
        <v/>
      </c>
      <c r="AY43" s="266"/>
      <c r="AZ43" s="266" t="str">
        <f t="shared" si="67"/>
        <v/>
      </c>
      <c r="BA43" s="267"/>
      <c r="BB43" s="268"/>
      <c r="BC43" s="266"/>
      <c r="BD43" s="266" t="str">
        <f t="shared" si="68"/>
        <v/>
      </c>
      <c r="BE43" s="266"/>
      <c r="BF43" s="266" t="str">
        <f t="shared" si="69"/>
        <v/>
      </c>
      <c r="BG43" s="266"/>
      <c r="BH43" s="266" t="str">
        <f t="shared" si="70"/>
        <v/>
      </c>
      <c r="BI43" s="267"/>
      <c r="BJ43" s="268"/>
      <c r="BK43" s="264"/>
      <c r="BL43" s="266" t="str">
        <f t="shared" si="71"/>
        <v/>
      </c>
      <c r="BM43" s="266"/>
      <c r="BN43" s="266" t="str">
        <f t="shared" si="72"/>
        <v/>
      </c>
      <c r="BO43" s="266"/>
      <c r="BP43" s="266" t="str">
        <f t="shared" si="73"/>
        <v/>
      </c>
      <c r="BQ43" s="267"/>
      <c r="BR43" s="268"/>
      <c r="BS43" s="264"/>
      <c r="BT43" s="266" t="str">
        <f t="shared" si="74"/>
        <v/>
      </c>
      <c r="BU43" s="266"/>
      <c r="BV43" s="266" t="str">
        <f t="shared" si="75"/>
        <v/>
      </c>
      <c r="BW43" s="266"/>
      <c r="BX43" s="266" t="str">
        <f t="shared" si="76"/>
        <v/>
      </c>
      <c r="BY43" s="267"/>
      <c r="BZ43" s="268"/>
      <c r="CA43" s="269"/>
      <c r="CB43" s="266" t="str">
        <f t="shared" si="77"/>
        <v/>
      </c>
      <c r="CC43" s="266"/>
      <c r="CD43" s="266" t="str">
        <f t="shared" si="78"/>
        <v/>
      </c>
      <c r="CE43" s="266"/>
      <c r="CF43" s="266" t="str">
        <f t="shared" si="79"/>
        <v/>
      </c>
      <c r="CG43" s="267"/>
      <c r="CJ43" s="266" t="str">
        <f t="shared" si="80"/>
        <v/>
      </c>
      <c r="CK43" s="266"/>
      <c r="CL43" s="266" t="str">
        <f t="shared" si="81"/>
        <v/>
      </c>
      <c r="CM43" s="266"/>
      <c r="CN43" s="266" t="str">
        <f t="shared" si="82"/>
        <v/>
      </c>
      <c r="CO43" s="267"/>
    </row>
    <row r="44" spans="2:122" s="262" customFormat="1" ht="80.25" customHeight="1" x14ac:dyDescent="0.25">
      <c r="B44" s="259" t="s">
        <v>56</v>
      </c>
      <c r="C44" s="276" t="s">
        <v>107</v>
      </c>
      <c r="D44" s="270" t="s">
        <v>118</v>
      </c>
      <c r="E44" s="270"/>
      <c r="F44" s="261">
        <f>VLOOKUP(H44,Feuil1!A$1:B$5,2,0)</f>
        <v>0.35</v>
      </c>
      <c r="G44" s="259">
        <f>IF(H44="Information et Communication",1,IF(H44="Savoir-faire Savoir-être",2,IF(H44="Confort et hygiène",3,IF(H44="Qualité de la prestation",5,IF(H44="Développement Durable",4)))))</f>
        <v>2</v>
      </c>
      <c r="H44" s="214" t="s">
        <v>109</v>
      </c>
      <c r="I44" s="133" t="s">
        <v>122</v>
      </c>
      <c r="J44" s="263">
        <v>7</v>
      </c>
      <c r="K44" s="263">
        <f>IF(J44&gt;71,J44-17,J44)</f>
        <v>7</v>
      </c>
      <c r="L44" s="263">
        <f>IF(J44&lt;&gt;"",MAX(L$1:L43)+1,"")</f>
        <v>35</v>
      </c>
      <c r="M44" s="219" t="s">
        <v>123</v>
      </c>
      <c r="N44" s="299">
        <v>3</v>
      </c>
      <c r="O44" s="221" t="s">
        <v>0</v>
      </c>
      <c r="P44" s="222"/>
      <c r="Q44" s="300" t="str">
        <f t="shared" si="58"/>
        <v>oui</v>
      </c>
      <c r="R44" s="219" t="s">
        <v>124</v>
      </c>
      <c r="S44" s="312" t="s">
        <v>70</v>
      </c>
      <c r="T44" s="134"/>
      <c r="V44" s="264">
        <f t="shared" si="131"/>
        <v>3</v>
      </c>
      <c r="W44" s="264">
        <f t="shared" si="132"/>
        <v>1</v>
      </c>
      <c r="X44" s="264">
        <f t="shared" si="133"/>
        <v>3</v>
      </c>
      <c r="Y44" s="264"/>
      <c r="Z44" s="264">
        <f t="shared" si="134"/>
        <v>0</v>
      </c>
      <c r="AA44" s="264"/>
      <c r="AB44" s="264">
        <f t="shared" si="135"/>
        <v>3</v>
      </c>
      <c r="AC44" s="264"/>
      <c r="AD44" s="265"/>
      <c r="AE44" s="265"/>
      <c r="AF44" s="266" t="str">
        <f t="shared" si="59"/>
        <v/>
      </c>
      <c r="AG44" s="266"/>
      <c r="AH44" s="266" t="str">
        <f t="shared" si="60"/>
        <v/>
      </c>
      <c r="AI44" s="266"/>
      <c r="AJ44" s="266" t="str">
        <f t="shared" si="61"/>
        <v/>
      </c>
      <c r="AK44" s="267"/>
      <c r="AL44" s="268"/>
      <c r="AM44" s="266"/>
      <c r="AN44" s="266">
        <f t="shared" si="62"/>
        <v>3</v>
      </c>
      <c r="AO44" s="266"/>
      <c r="AP44" s="266">
        <f t="shared" si="63"/>
        <v>0</v>
      </c>
      <c r="AQ44" s="266"/>
      <c r="AR44" s="266">
        <f t="shared" si="64"/>
        <v>3</v>
      </c>
      <c r="AS44" s="267"/>
      <c r="AT44" s="268"/>
      <c r="AU44" s="266"/>
      <c r="AV44" s="266" t="str">
        <f t="shared" si="65"/>
        <v/>
      </c>
      <c r="AW44" s="266"/>
      <c r="AX44" s="266" t="str">
        <f t="shared" si="66"/>
        <v/>
      </c>
      <c r="AY44" s="266"/>
      <c r="AZ44" s="266" t="str">
        <f t="shared" si="67"/>
        <v/>
      </c>
      <c r="BA44" s="267"/>
      <c r="BB44" s="268"/>
      <c r="BC44" s="266"/>
      <c r="BD44" s="266" t="str">
        <f t="shared" si="68"/>
        <v/>
      </c>
      <c r="BE44" s="266"/>
      <c r="BF44" s="266" t="str">
        <f t="shared" si="69"/>
        <v/>
      </c>
      <c r="BG44" s="266"/>
      <c r="BH44" s="266" t="str">
        <f t="shared" si="70"/>
        <v/>
      </c>
      <c r="BI44" s="267"/>
      <c r="BJ44" s="268"/>
      <c r="BK44" s="264"/>
      <c r="BL44" s="266" t="str">
        <f t="shared" si="71"/>
        <v/>
      </c>
      <c r="BM44" s="266"/>
      <c r="BN44" s="266" t="str">
        <f t="shared" si="72"/>
        <v/>
      </c>
      <c r="BO44" s="266"/>
      <c r="BP44" s="266" t="str">
        <f t="shared" si="73"/>
        <v/>
      </c>
      <c r="BQ44" s="267"/>
      <c r="BR44" s="268"/>
      <c r="BS44" s="264"/>
      <c r="BT44" s="266" t="str">
        <f t="shared" si="74"/>
        <v/>
      </c>
      <c r="BU44" s="266"/>
      <c r="BV44" s="266" t="str">
        <f t="shared" si="75"/>
        <v/>
      </c>
      <c r="BW44" s="266"/>
      <c r="BX44" s="266" t="str">
        <f t="shared" si="76"/>
        <v/>
      </c>
      <c r="BY44" s="267"/>
      <c r="BZ44" s="268"/>
      <c r="CA44" s="269"/>
      <c r="CB44" s="266" t="str">
        <f t="shared" si="77"/>
        <v/>
      </c>
      <c r="CC44" s="266"/>
      <c r="CD44" s="266" t="str">
        <f t="shared" si="78"/>
        <v/>
      </c>
      <c r="CE44" s="266"/>
      <c r="CF44" s="266" t="str">
        <f t="shared" si="79"/>
        <v/>
      </c>
      <c r="CG44" s="267"/>
      <c r="CJ44" s="266" t="str">
        <f t="shared" si="80"/>
        <v/>
      </c>
      <c r="CK44" s="266"/>
      <c r="CL44" s="266" t="str">
        <f t="shared" si="81"/>
        <v/>
      </c>
      <c r="CM44" s="266"/>
      <c r="CN44" s="266" t="str">
        <f t="shared" si="82"/>
        <v/>
      </c>
      <c r="CO44" s="267"/>
    </row>
    <row r="45" spans="2:122" s="262" customFormat="1" ht="33.75" customHeight="1" x14ac:dyDescent="0.25">
      <c r="B45" s="259" t="s">
        <v>56</v>
      </c>
      <c r="C45" s="276" t="s">
        <v>107</v>
      </c>
      <c r="D45" s="270" t="s">
        <v>118</v>
      </c>
      <c r="E45" s="270"/>
      <c r="F45" s="261">
        <f>VLOOKUP(H45,Feuil1!A$1:B$5,2,0)</f>
        <v>0.35</v>
      </c>
      <c r="G45" s="259">
        <f>IF(H45="Information et Communication",1,IF(H45="Savoir-faire Savoir-être",2,IF(H45="Confort et hygiène",3,IF(H45="Qualité de la prestation",5,IF(H45="Développement Durable",4)))))</f>
        <v>2</v>
      </c>
      <c r="H45" s="214" t="s">
        <v>109</v>
      </c>
      <c r="I45" s="133" t="s">
        <v>125</v>
      </c>
      <c r="J45" s="263">
        <v>8</v>
      </c>
      <c r="K45" s="263">
        <f>IF(J45&gt;71,J45-17,J45)</f>
        <v>8</v>
      </c>
      <c r="L45" s="263">
        <f>IF(J45&lt;&gt;"",MAX(L$1:L44)+1,"")</f>
        <v>36</v>
      </c>
      <c r="M45" s="219" t="s">
        <v>126</v>
      </c>
      <c r="N45" s="299">
        <v>3</v>
      </c>
      <c r="O45" s="221" t="s">
        <v>0</v>
      </c>
      <c r="P45" s="222"/>
      <c r="Q45" s="300" t="str">
        <f t="shared" si="58"/>
        <v/>
      </c>
      <c r="R45" s="219" t="s">
        <v>127</v>
      </c>
      <c r="S45" s="312" t="s">
        <v>70</v>
      </c>
      <c r="T45" s="134"/>
      <c r="V45" s="264">
        <f t="shared" si="131"/>
        <v>3</v>
      </c>
      <c r="W45" s="264">
        <f t="shared" si="132"/>
        <v>1</v>
      </c>
      <c r="X45" s="264">
        <f t="shared" si="133"/>
        <v>3</v>
      </c>
      <c r="Y45" s="264"/>
      <c r="Z45" s="264">
        <f t="shared" si="134"/>
        <v>0</v>
      </c>
      <c r="AA45" s="264"/>
      <c r="AB45" s="264">
        <f t="shared" si="135"/>
        <v>3</v>
      </c>
      <c r="AC45" s="264"/>
      <c r="AD45" s="265"/>
      <c r="AE45" s="265"/>
      <c r="AF45" s="266" t="str">
        <f t="shared" si="59"/>
        <v/>
      </c>
      <c r="AG45" s="266"/>
      <c r="AH45" s="266" t="str">
        <f t="shared" si="60"/>
        <v/>
      </c>
      <c r="AI45" s="266"/>
      <c r="AJ45" s="266" t="str">
        <f t="shared" si="61"/>
        <v/>
      </c>
      <c r="AK45" s="267"/>
      <c r="AL45" s="268"/>
      <c r="AM45" s="266"/>
      <c r="AN45" s="266">
        <f t="shared" si="62"/>
        <v>3</v>
      </c>
      <c r="AO45" s="266"/>
      <c r="AP45" s="266">
        <f t="shared" si="63"/>
        <v>0</v>
      </c>
      <c r="AQ45" s="266"/>
      <c r="AR45" s="266">
        <f t="shared" si="64"/>
        <v>3</v>
      </c>
      <c r="AS45" s="267"/>
      <c r="AT45" s="268"/>
      <c r="AU45" s="266"/>
      <c r="AV45" s="266" t="str">
        <f t="shared" si="65"/>
        <v/>
      </c>
      <c r="AW45" s="266"/>
      <c r="AX45" s="266" t="str">
        <f t="shared" si="66"/>
        <v/>
      </c>
      <c r="AY45" s="266"/>
      <c r="AZ45" s="266" t="str">
        <f t="shared" si="67"/>
        <v/>
      </c>
      <c r="BA45" s="267"/>
      <c r="BB45" s="268"/>
      <c r="BC45" s="266"/>
      <c r="BD45" s="266" t="str">
        <f t="shared" si="68"/>
        <v/>
      </c>
      <c r="BE45" s="266"/>
      <c r="BF45" s="266" t="str">
        <f t="shared" si="69"/>
        <v/>
      </c>
      <c r="BG45" s="266"/>
      <c r="BH45" s="266" t="str">
        <f t="shared" si="70"/>
        <v/>
      </c>
      <c r="BI45" s="267"/>
      <c r="BJ45" s="268"/>
      <c r="BK45" s="264"/>
      <c r="BL45" s="266" t="str">
        <f t="shared" si="71"/>
        <v/>
      </c>
      <c r="BM45" s="266"/>
      <c r="BN45" s="266" t="str">
        <f t="shared" si="72"/>
        <v/>
      </c>
      <c r="BO45" s="266"/>
      <c r="BP45" s="266" t="str">
        <f t="shared" si="73"/>
        <v/>
      </c>
      <c r="BQ45" s="267"/>
      <c r="BR45" s="268"/>
      <c r="BS45" s="264"/>
      <c r="BT45" s="266" t="str">
        <f t="shared" si="74"/>
        <v/>
      </c>
      <c r="BU45" s="266"/>
      <c r="BV45" s="266" t="str">
        <f t="shared" si="75"/>
        <v/>
      </c>
      <c r="BW45" s="266"/>
      <c r="BX45" s="266" t="str">
        <f t="shared" si="76"/>
        <v/>
      </c>
      <c r="BY45" s="267"/>
      <c r="BZ45" s="268"/>
      <c r="CA45" s="269"/>
      <c r="CB45" s="266" t="str">
        <f t="shared" si="77"/>
        <v/>
      </c>
      <c r="CC45" s="266"/>
      <c r="CD45" s="266" t="str">
        <f t="shared" si="78"/>
        <v/>
      </c>
      <c r="CE45" s="266"/>
      <c r="CF45" s="266" t="str">
        <f t="shared" si="79"/>
        <v/>
      </c>
      <c r="CG45" s="267"/>
      <c r="CJ45" s="266" t="str">
        <f t="shared" si="80"/>
        <v/>
      </c>
      <c r="CK45" s="266"/>
      <c r="CL45" s="266" t="str">
        <f t="shared" si="81"/>
        <v/>
      </c>
      <c r="CM45" s="266"/>
      <c r="CN45" s="266" t="str">
        <f t="shared" si="82"/>
        <v/>
      </c>
      <c r="CO45" s="267"/>
    </row>
    <row r="46" spans="2:122" s="262" customFormat="1" ht="33.75" customHeight="1" x14ac:dyDescent="0.25">
      <c r="B46" s="259" t="s">
        <v>56</v>
      </c>
      <c r="C46" s="276" t="s">
        <v>107</v>
      </c>
      <c r="D46" s="270" t="s">
        <v>118</v>
      </c>
      <c r="E46" s="270"/>
      <c r="F46" s="261">
        <f>VLOOKUP(H46,Feuil1!A$1:B$5,2,0)</f>
        <v>0.35</v>
      </c>
      <c r="G46" s="259">
        <f>IF(H46="Information et Communication",1,IF(H46="Savoir-faire Savoir-être",2,IF(H46="Confort et hygiène",3,IF(H46="Qualité de la prestation",5,IF(H46="Développement Durable",4)))))</f>
        <v>2</v>
      </c>
      <c r="H46" s="214" t="s">
        <v>109</v>
      </c>
      <c r="I46" s="133" t="s">
        <v>128</v>
      </c>
      <c r="J46" s="263">
        <v>24</v>
      </c>
      <c r="K46" s="263">
        <f>IF(J46&gt;71,J46-17,J46)</f>
        <v>24</v>
      </c>
      <c r="L46" s="263">
        <f>IF(J46&lt;&gt;"",MAX(L$1:L45)+1,"")</f>
        <v>37</v>
      </c>
      <c r="M46" s="219" t="s">
        <v>129</v>
      </c>
      <c r="N46" s="299">
        <v>3</v>
      </c>
      <c r="O46" s="221" t="s">
        <v>0</v>
      </c>
      <c r="P46" s="222"/>
      <c r="Q46" s="300" t="str">
        <f t="shared" si="58"/>
        <v/>
      </c>
      <c r="R46" s="219" t="s">
        <v>130</v>
      </c>
      <c r="S46" s="312" t="s">
        <v>70</v>
      </c>
      <c r="T46" s="134"/>
      <c r="V46" s="264">
        <f t="shared" si="131"/>
        <v>3</v>
      </c>
      <c r="W46" s="264">
        <f t="shared" si="132"/>
        <v>1</v>
      </c>
      <c r="X46" s="264">
        <f t="shared" si="133"/>
        <v>3</v>
      </c>
      <c r="Y46" s="264"/>
      <c r="Z46" s="264">
        <f t="shared" si="134"/>
        <v>0</v>
      </c>
      <c r="AA46" s="264"/>
      <c r="AB46" s="264">
        <f t="shared" si="135"/>
        <v>3</v>
      </c>
      <c r="AC46" s="264"/>
      <c r="AD46" s="265"/>
      <c r="AE46" s="265"/>
      <c r="AF46" s="266" t="str">
        <f t="shared" si="59"/>
        <v/>
      </c>
      <c r="AG46" s="266"/>
      <c r="AH46" s="266" t="str">
        <f t="shared" si="60"/>
        <v/>
      </c>
      <c r="AI46" s="266"/>
      <c r="AJ46" s="266" t="str">
        <f t="shared" si="61"/>
        <v/>
      </c>
      <c r="AK46" s="267"/>
      <c r="AL46" s="268"/>
      <c r="AM46" s="266"/>
      <c r="AN46" s="266">
        <f t="shared" si="62"/>
        <v>3</v>
      </c>
      <c r="AO46" s="266"/>
      <c r="AP46" s="266">
        <f t="shared" si="63"/>
        <v>0</v>
      </c>
      <c r="AQ46" s="266"/>
      <c r="AR46" s="266">
        <f t="shared" si="64"/>
        <v>3</v>
      </c>
      <c r="AS46" s="267"/>
      <c r="AT46" s="268"/>
      <c r="AU46" s="266"/>
      <c r="AV46" s="266" t="str">
        <f t="shared" si="65"/>
        <v/>
      </c>
      <c r="AW46" s="266"/>
      <c r="AX46" s="266" t="str">
        <f t="shared" si="66"/>
        <v/>
      </c>
      <c r="AY46" s="266"/>
      <c r="AZ46" s="266" t="str">
        <f t="shared" si="67"/>
        <v/>
      </c>
      <c r="BA46" s="267"/>
      <c r="BB46" s="268"/>
      <c r="BC46" s="266"/>
      <c r="BD46" s="266" t="str">
        <f t="shared" si="68"/>
        <v/>
      </c>
      <c r="BE46" s="266"/>
      <c r="BF46" s="266" t="str">
        <f t="shared" si="69"/>
        <v/>
      </c>
      <c r="BG46" s="266"/>
      <c r="BH46" s="266" t="str">
        <f t="shared" si="70"/>
        <v/>
      </c>
      <c r="BI46" s="267"/>
      <c r="BJ46" s="268"/>
      <c r="BK46" s="264"/>
      <c r="BL46" s="266" t="str">
        <f t="shared" si="71"/>
        <v/>
      </c>
      <c r="BM46" s="266"/>
      <c r="BN46" s="266" t="str">
        <f t="shared" si="72"/>
        <v/>
      </c>
      <c r="BO46" s="266"/>
      <c r="BP46" s="266" t="str">
        <f t="shared" si="73"/>
        <v/>
      </c>
      <c r="BQ46" s="267"/>
      <c r="BR46" s="268"/>
      <c r="BS46" s="264"/>
      <c r="BT46" s="266" t="str">
        <f t="shared" si="74"/>
        <v/>
      </c>
      <c r="BU46" s="266"/>
      <c r="BV46" s="266" t="str">
        <f t="shared" si="75"/>
        <v/>
      </c>
      <c r="BW46" s="266"/>
      <c r="BX46" s="266" t="str">
        <f t="shared" si="76"/>
        <v/>
      </c>
      <c r="BY46" s="267"/>
      <c r="BZ46" s="268"/>
      <c r="CA46" s="269"/>
      <c r="CB46" s="266" t="str">
        <f t="shared" si="77"/>
        <v/>
      </c>
      <c r="CC46" s="266"/>
      <c r="CD46" s="266" t="str">
        <f t="shared" si="78"/>
        <v/>
      </c>
      <c r="CE46" s="266"/>
      <c r="CF46" s="266" t="str">
        <f t="shared" si="79"/>
        <v/>
      </c>
      <c r="CG46" s="267"/>
      <c r="CJ46" s="266" t="str">
        <f t="shared" si="80"/>
        <v/>
      </c>
      <c r="CK46" s="266"/>
      <c r="CL46" s="266" t="str">
        <f t="shared" si="81"/>
        <v/>
      </c>
      <c r="CM46" s="266"/>
      <c r="CN46" s="266" t="str">
        <f t="shared" si="82"/>
        <v/>
      </c>
      <c r="CO46" s="267"/>
    </row>
    <row r="47" spans="2:122" s="262" customFormat="1" ht="51" customHeight="1" x14ac:dyDescent="0.25">
      <c r="B47" s="259" t="s">
        <v>56</v>
      </c>
      <c r="C47" s="276" t="s">
        <v>107</v>
      </c>
      <c r="D47" s="270" t="s">
        <v>118</v>
      </c>
      <c r="E47" s="270"/>
      <c r="F47" s="261">
        <f>VLOOKUP(H47,Feuil1!A$1:B$5,2,0)</f>
        <v>0.35</v>
      </c>
      <c r="G47" s="259">
        <f>IF(H47="Information et Communication",1,IF(H47="Savoir-faire Savoir-être",2,IF(H47="Confort et hygiène",3,IF(H47="Qualité de la prestation",5,IF(H47="Développement Durable",4)))))</f>
        <v>2</v>
      </c>
      <c r="H47" s="214" t="s">
        <v>109</v>
      </c>
      <c r="I47" s="133" t="s">
        <v>113</v>
      </c>
      <c r="J47" s="263">
        <v>6</v>
      </c>
      <c r="K47" s="263">
        <f>IF(J47&gt;71,J47-17,J47)</f>
        <v>6</v>
      </c>
      <c r="L47" s="263">
        <f>IF(J47&lt;&gt;"",MAX(L$1:L46)+1,"")</f>
        <v>38</v>
      </c>
      <c r="M47" s="305" t="s">
        <v>131</v>
      </c>
      <c r="N47" s="301">
        <v>9</v>
      </c>
      <c r="O47" s="302" t="s">
        <v>0</v>
      </c>
      <c r="P47" s="303"/>
      <c r="Q47" s="304" t="str">
        <f t="shared" si="58"/>
        <v>oui</v>
      </c>
      <c r="R47" s="305" t="s">
        <v>132</v>
      </c>
      <c r="S47" s="313" t="s">
        <v>70</v>
      </c>
      <c r="T47" s="134"/>
      <c r="V47" s="264">
        <f t="shared" si="131"/>
        <v>9</v>
      </c>
      <c r="W47" s="264">
        <f t="shared" si="132"/>
        <v>1</v>
      </c>
      <c r="X47" s="264">
        <f t="shared" si="133"/>
        <v>9</v>
      </c>
      <c r="Y47" s="264"/>
      <c r="Z47" s="264">
        <f t="shared" si="134"/>
        <v>0</v>
      </c>
      <c r="AA47" s="264"/>
      <c r="AB47" s="264">
        <f t="shared" si="135"/>
        <v>9</v>
      </c>
      <c r="AC47" s="264"/>
      <c r="AD47" s="265"/>
      <c r="AE47" s="265"/>
      <c r="AF47" s="266" t="str">
        <f t="shared" si="59"/>
        <v/>
      </c>
      <c r="AG47" s="266"/>
      <c r="AH47" s="266" t="str">
        <f t="shared" si="60"/>
        <v/>
      </c>
      <c r="AI47" s="266"/>
      <c r="AJ47" s="266" t="str">
        <f t="shared" si="61"/>
        <v/>
      </c>
      <c r="AK47" s="267"/>
      <c r="AL47" s="268"/>
      <c r="AM47" s="266"/>
      <c r="AN47" s="266">
        <f t="shared" si="62"/>
        <v>9</v>
      </c>
      <c r="AO47" s="266"/>
      <c r="AP47" s="266">
        <f t="shared" si="63"/>
        <v>0</v>
      </c>
      <c r="AQ47" s="266"/>
      <c r="AR47" s="266">
        <f t="shared" si="64"/>
        <v>9</v>
      </c>
      <c r="AS47" s="267"/>
      <c r="AT47" s="268"/>
      <c r="AU47" s="266"/>
      <c r="AV47" s="266" t="str">
        <f t="shared" si="65"/>
        <v/>
      </c>
      <c r="AW47" s="266"/>
      <c r="AX47" s="266" t="str">
        <f t="shared" si="66"/>
        <v/>
      </c>
      <c r="AY47" s="266"/>
      <c r="AZ47" s="266" t="str">
        <f t="shared" si="67"/>
        <v/>
      </c>
      <c r="BA47" s="267"/>
      <c r="BB47" s="268"/>
      <c r="BC47" s="266"/>
      <c r="BD47" s="266" t="str">
        <f t="shared" si="68"/>
        <v/>
      </c>
      <c r="BE47" s="266"/>
      <c r="BF47" s="266" t="str">
        <f t="shared" si="69"/>
        <v/>
      </c>
      <c r="BG47" s="266"/>
      <c r="BH47" s="266" t="str">
        <f t="shared" si="70"/>
        <v/>
      </c>
      <c r="BI47" s="267"/>
      <c r="BJ47" s="268"/>
      <c r="BK47" s="264"/>
      <c r="BL47" s="266" t="str">
        <f t="shared" si="71"/>
        <v/>
      </c>
      <c r="BM47" s="266"/>
      <c r="BN47" s="266" t="str">
        <f t="shared" si="72"/>
        <v/>
      </c>
      <c r="BO47" s="266"/>
      <c r="BP47" s="266" t="str">
        <f t="shared" si="73"/>
        <v/>
      </c>
      <c r="BQ47" s="267"/>
      <c r="BR47" s="268"/>
      <c r="BS47" s="264"/>
      <c r="BT47" s="266" t="str">
        <f t="shared" si="74"/>
        <v/>
      </c>
      <c r="BU47" s="266"/>
      <c r="BV47" s="266" t="str">
        <f t="shared" si="75"/>
        <v/>
      </c>
      <c r="BW47" s="266"/>
      <c r="BX47" s="266" t="str">
        <f t="shared" si="76"/>
        <v/>
      </c>
      <c r="BY47" s="267"/>
      <c r="BZ47" s="268"/>
      <c r="CA47" s="269"/>
      <c r="CB47" s="266" t="str">
        <f t="shared" si="77"/>
        <v/>
      </c>
      <c r="CC47" s="266"/>
      <c r="CD47" s="266" t="str">
        <f t="shared" si="78"/>
        <v/>
      </c>
      <c r="CE47" s="266"/>
      <c r="CF47" s="266" t="str">
        <f t="shared" si="79"/>
        <v/>
      </c>
      <c r="CG47" s="267"/>
      <c r="CJ47" s="266" t="str">
        <f t="shared" si="80"/>
        <v/>
      </c>
      <c r="CK47" s="266"/>
      <c r="CL47" s="266" t="str">
        <f t="shared" si="81"/>
        <v/>
      </c>
      <c r="CM47" s="266"/>
      <c r="CN47" s="266" t="str">
        <f t="shared" si="82"/>
        <v/>
      </c>
      <c r="CO47" s="267"/>
    </row>
    <row r="48" spans="2:122" s="148" customFormat="1" ht="18" customHeight="1" x14ac:dyDescent="0.25">
      <c r="B48" s="260"/>
      <c r="C48" s="276" t="s">
        <v>107</v>
      </c>
      <c r="D48" s="270"/>
      <c r="E48" s="270"/>
      <c r="F48" s="261" t="e">
        <f>VLOOKUP(H48,Feuil1!A$1:B$5,2,0)</f>
        <v>#N/A</v>
      </c>
      <c r="G48" s="113"/>
      <c r="H48" s="216"/>
      <c r="I48" s="149"/>
      <c r="J48" s="150"/>
      <c r="K48" s="263"/>
      <c r="L48" s="263" t="str">
        <f>IF(J48&lt;&gt;"",MAX(L$1:L47)+1,"")</f>
        <v/>
      </c>
      <c r="M48" s="270" t="s">
        <v>133</v>
      </c>
      <c r="N48" s="152"/>
      <c r="O48" s="204"/>
      <c r="P48" s="293"/>
      <c r="Q48" s="202" t="str">
        <f t="shared" si="58"/>
        <v/>
      </c>
      <c r="R48" s="150"/>
      <c r="S48" s="153"/>
      <c r="T48" s="154"/>
      <c r="U48" s="139"/>
      <c r="V48" s="139"/>
      <c r="W48" s="139"/>
      <c r="X48" s="139"/>
      <c r="Y48" s="139"/>
      <c r="Z48" s="139"/>
      <c r="AA48" s="139"/>
      <c r="AB48" s="139"/>
      <c r="AC48" s="157"/>
      <c r="AD48" s="158"/>
      <c r="AE48" s="158"/>
      <c r="AF48" s="266" t="str">
        <f t="shared" ref="AF48:AF64" si="136">IF(G48=1,X48,"")</f>
        <v/>
      </c>
      <c r="AG48" s="266"/>
      <c r="AH48" s="266" t="str">
        <f t="shared" ref="AH48:AH64" si="137">IF(G48=1,Z48,"")</f>
        <v/>
      </c>
      <c r="AI48" s="266"/>
      <c r="AJ48" s="266" t="str">
        <f t="shared" ref="AJ48:AJ64" si="138">IF(G48=1,AB48,"")</f>
        <v/>
      </c>
      <c r="AK48" s="267"/>
      <c r="AL48" s="268"/>
      <c r="AM48" s="266"/>
      <c r="AN48" s="266" t="str">
        <f t="shared" ref="AN48:AN64" si="139">IF(G48=2,X48,"")</f>
        <v/>
      </c>
      <c r="AO48" s="266"/>
      <c r="AP48" s="266" t="str">
        <f t="shared" ref="AP48:AP64" si="140">IF(G48=2,Z48,"")</f>
        <v/>
      </c>
      <c r="AQ48" s="266"/>
      <c r="AR48" s="266" t="str">
        <f t="shared" ref="AR48:AR64" si="141">IF(G48=2,AB48,"")</f>
        <v/>
      </c>
      <c r="AS48" s="267"/>
      <c r="AT48" s="268"/>
      <c r="AU48" s="266"/>
      <c r="AV48" s="266" t="str">
        <f t="shared" ref="AV48:AV64" si="142">IF(G48=3,X48,"")</f>
        <v/>
      </c>
      <c r="AW48" s="266"/>
      <c r="AX48" s="266" t="str">
        <f t="shared" ref="AX48:AX64" si="143">IF(G48=3,Z48,"")</f>
        <v/>
      </c>
      <c r="AY48" s="266"/>
      <c r="AZ48" s="266" t="str">
        <f t="shared" ref="AZ48:AZ64" si="144">IF(G48=3,AB48,"")</f>
        <v/>
      </c>
      <c r="BA48" s="267"/>
      <c r="BB48" s="268"/>
      <c r="BC48" s="266"/>
      <c r="BD48" s="266" t="str">
        <f t="shared" ref="BD48:BD64" si="145">IF(G48=4,X48,"")</f>
        <v/>
      </c>
      <c r="BE48" s="266"/>
      <c r="BF48" s="266" t="str">
        <f t="shared" ref="BF48:BF64" si="146">IF(G48=4,Z48,"")</f>
        <v/>
      </c>
      <c r="BG48" s="266"/>
      <c r="BH48" s="266" t="str">
        <f t="shared" ref="BH48:BH64" si="147">IF(G48=4,AB48,"")</f>
        <v/>
      </c>
      <c r="BI48" s="267"/>
      <c r="BJ48" s="268"/>
      <c r="BK48" s="264"/>
      <c r="BL48" s="266" t="str">
        <f t="shared" ref="BL48:BL64" si="148">IF(G48=5,X48,"")</f>
        <v/>
      </c>
      <c r="BM48" s="266"/>
      <c r="BN48" s="266" t="str">
        <f t="shared" ref="BN48:BN64" si="149">IF(G48=5,Z48,"")</f>
        <v/>
      </c>
      <c r="BO48" s="266"/>
      <c r="BP48" s="266" t="str">
        <f t="shared" ref="BP48:BP64" si="150">IF(G48=5,AB48,"")</f>
        <v/>
      </c>
      <c r="BQ48" s="267"/>
      <c r="BR48" s="268"/>
      <c r="BS48" s="264"/>
      <c r="BT48" s="266" t="str">
        <f t="shared" ref="BT48:BT64" si="151">IF(A48=31,X48,"")</f>
        <v/>
      </c>
      <c r="BU48" s="266"/>
      <c r="BV48" s="266" t="str">
        <f t="shared" ref="BV48:BV64" si="152">IF(A48=31,Z48,"")</f>
        <v/>
      </c>
      <c r="BW48" s="266"/>
      <c r="BX48" s="266" t="str">
        <f t="shared" ref="BX48:BX64" si="153">IF(A48=31,AB48,"")</f>
        <v/>
      </c>
      <c r="BY48" s="267"/>
      <c r="BZ48" s="268"/>
      <c r="CA48" s="269"/>
      <c r="CB48" s="266" t="str">
        <f t="shared" ref="CB48:CB64" si="154">IF(A48=32,X48,"")</f>
        <v/>
      </c>
      <c r="CC48" s="266"/>
      <c r="CD48" s="266" t="str">
        <f t="shared" ref="CD48:CD64" si="155">IF(A48=32,Z48,"")</f>
        <v/>
      </c>
      <c r="CE48" s="266"/>
      <c r="CF48" s="266" t="str">
        <f t="shared" ref="CF48:CF64" si="156">IF(A48=32,AB48,"")</f>
        <v/>
      </c>
      <c r="CG48" s="267"/>
      <c r="CH48" s="262"/>
      <c r="CI48" s="262"/>
      <c r="CJ48" s="266" t="str">
        <f t="shared" ref="CJ48:CJ64" si="157">IF(A48=33,X48,"")</f>
        <v/>
      </c>
      <c r="CK48" s="266"/>
      <c r="CL48" s="266" t="str">
        <f t="shared" ref="CL48:CL64" si="158">IF(A48=33,Z48,"")</f>
        <v/>
      </c>
      <c r="CM48" s="266"/>
      <c r="CN48" s="266" t="str">
        <f t="shared" ref="CN48:CN64" si="159">IF(A48=33,AB48,"")</f>
        <v/>
      </c>
      <c r="CO48" s="267"/>
      <c r="CP48" s="262"/>
    </row>
    <row r="49" spans="1:122" s="262" customFormat="1" ht="33.75" customHeight="1" x14ac:dyDescent="0.25">
      <c r="B49" s="259" t="s">
        <v>56</v>
      </c>
      <c r="C49" s="276" t="s">
        <v>107</v>
      </c>
      <c r="D49" s="270" t="s">
        <v>133</v>
      </c>
      <c r="E49" s="270"/>
      <c r="F49" s="261">
        <f>VLOOKUP(H49,Feuil1!A$1:B$5,2,0)</f>
        <v>0.35</v>
      </c>
      <c r="G49" s="259">
        <f>IF(H49="Information et Communication",1,IF(H49="Savoir-faire Savoir-être",2,IF(H49="Confort et hygiène",3,IF(H49="Qualité de la prestation",5,IF(H49="Développement Durable",4)))))</f>
        <v>2</v>
      </c>
      <c r="H49" s="214" t="s">
        <v>109</v>
      </c>
      <c r="I49" s="133" t="s">
        <v>125</v>
      </c>
      <c r="J49" s="263">
        <v>8</v>
      </c>
      <c r="K49" s="263">
        <f>IF(J49&gt;71,J49-17,J49)</f>
        <v>8</v>
      </c>
      <c r="L49" s="263">
        <f>IF(J49&lt;&gt;"",MAX(L$1:L48)+1,"")</f>
        <v>39</v>
      </c>
      <c r="M49" s="294" t="s">
        <v>134</v>
      </c>
      <c r="N49" s="295">
        <v>3</v>
      </c>
      <c r="O49" s="296" t="s">
        <v>0</v>
      </c>
      <c r="P49" s="297"/>
      <c r="Q49" s="298" t="str">
        <f t="shared" si="58"/>
        <v/>
      </c>
      <c r="R49" s="294" t="s">
        <v>135</v>
      </c>
      <c r="S49" s="311" t="s">
        <v>70</v>
      </c>
      <c r="T49" s="134"/>
      <c r="V49" s="264">
        <f t="shared" ref="V49:V53" si="160">N49</f>
        <v>3</v>
      </c>
      <c r="W49" s="264">
        <f t="shared" ref="W49:W53" si="161">IF(O49="OUI",1,IF(O49="NON",0,IF(O49="Non Mesuré","",0)))</f>
        <v>1</v>
      </c>
      <c r="X49" s="264">
        <f t="shared" ref="X49:X53" si="162">IF(O49&lt;&gt;"Non Mesuré",V49*W49,"")</f>
        <v>3</v>
      </c>
      <c r="Y49" s="264"/>
      <c r="Z49" s="264">
        <f t="shared" ref="Z49:Z53" si="163">IF(O49="Non Mesuré",V49,0)</f>
        <v>0</v>
      </c>
      <c r="AA49" s="264"/>
      <c r="AB49" s="264">
        <f t="shared" ref="AB49:AB53" si="164">V49-Z49</f>
        <v>3</v>
      </c>
      <c r="AC49" s="264"/>
      <c r="AD49" s="265"/>
      <c r="AE49" s="265"/>
      <c r="AF49" s="266" t="str">
        <f t="shared" si="136"/>
        <v/>
      </c>
      <c r="AG49" s="266"/>
      <c r="AH49" s="266" t="str">
        <f t="shared" si="137"/>
        <v/>
      </c>
      <c r="AI49" s="266"/>
      <c r="AJ49" s="266" t="str">
        <f t="shared" si="138"/>
        <v/>
      </c>
      <c r="AK49" s="267"/>
      <c r="AL49" s="268"/>
      <c r="AM49" s="266"/>
      <c r="AN49" s="266">
        <f t="shared" si="139"/>
        <v>3</v>
      </c>
      <c r="AO49" s="266"/>
      <c r="AP49" s="266">
        <f t="shared" si="140"/>
        <v>0</v>
      </c>
      <c r="AQ49" s="266"/>
      <c r="AR49" s="266">
        <f t="shared" si="141"/>
        <v>3</v>
      </c>
      <c r="AS49" s="267"/>
      <c r="AT49" s="268"/>
      <c r="AU49" s="266"/>
      <c r="AV49" s="266" t="str">
        <f t="shared" si="142"/>
        <v/>
      </c>
      <c r="AW49" s="266"/>
      <c r="AX49" s="266" t="str">
        <f t="shared" si="143"/>
        <v/>
      </c>
      <c r="AY49" s="266"/>
      <c r="AZ49" s="266" t="str">
        <f t="shared" si="144"/>
        <v/>
      </c>
      <c r="BA49" s="267"/>
      <c r="BB49" s="268"/>
      <c r="BC49" s="266"/>
      <c r="BD49" s="266" t="str">
        <f t="shared" si="145"/>
        <v/>
      </c>
      <c r="BE49" s="266"/>
      <c r="BF49" s="266" t="str">
        <f t="shared" si="146"/>
        <v/>
      </c>
      <c r="BG49" s="266"/>
      <c r="BH49" s="266" t="str">
        <f t="shared" si="147"/>
        <v/>
      </c>
      <c r="BI49" s="267"/>
      <c r="BJ49" s="268"/>
      <c r="BK49" s="264"/>
      <c r="BL49" s="266" t="str">
        <f t="shared" si="148"/>
        <v/>
      </c>
      <c r="BM49" s="266"/>
      <c r="BN49" s="266" t="str">
        <f t="shared" si="149"/>
        <v/>
      </c>
      <c r="BO49" s="266"/>
      <c r="BP49" s="266" t="str">
        <f t="shared" si="150"/>
        <v/>
      </c>
      <c r="BQ49" s="267"/>
      <c r="BR49" s="268"/>
      <c r="BS49" s="264"/>
      <c r="BT49" s="266" t="str">
        <f t="shared" si="151"/>
        <v/>
      </c>
      <c r="BU49" s="266"/>
      <c r="BV49" s="266" t="str">
        <f t="shared" si="152"/>
        <v/>
      </c>
      <c r="BW49" s="266"/>
      <c r="BX49" s="266" t="str">
        <f t="shared" si="153"/>
        <v/>
      </c>
      <c r="BY49" s="267"/>
      <c r="BZ49" s="268"/>
      <c r="CA49" s="269"/>
      <c r="CB49" s="266" t="str">
        <f t="shared" si="154"/>
        <v/>
      </c>
      <c r="CC49" s="266"/>
      <c r="CD49" s="266" t="str">
        <f t="shared" si="155"/>
        <v/>
      </c>
      <c r="CE49" s="266"/>
      <c r="CF49" s="266" t="str">
        <f t="shared" si="156"/>
        <v/>
      </c>
      <c r="CG49" s="267"/>
      <c r="CJ49" s="266" t="str">
        <f t="shared" si="157"/>
        <v/>
      </c>
      <c r="CK49" s="266"/>
      <c r="CL49" s="266" t="str">
        <f t="shared" si="158"/>
        <v/>
      </c>
      <c r="CM49" s="266"/>
      <c r="CN49" s="266" t="str">
        <f t="shared" si="159"/>
        <v/>
      </c>
      <c r="CO49" s="267"/>
    </row>
    <row r="50" spans="1:122" s="262" customFormat="1" ht="33.75" customHeight="1" x14ac:dyDescent="0.25">
      <c r="B50" s="259" t="s">
        <v>56</v>
      </c>
      <c r="C50" s="276" t="s">
        <v>107</v>
      </c>
      <c r="D50" s="270" t="s">
        <v>133</v>
      </c>
      <c r="E50" s="270"/>
      <c r="F50" s="261">
        <f>VLOOKUP(H50,Feuil1!A$1:B$5,2,0)</f>
        <v>0.35</v>
      </c>
      <c r="G50" s="259">
        <f>IF(H50="Information et Communication",1,IF(H50="Savoir-faire Savoir-être",2,IF(H50="Confort et hygiène",3,IF(H50="Qualité de la prestation",5,IF(H50="Développement Durable",4)))))</f>
        <v>2</v>
      </c>
      <c r="H50" s="214" t="s">
        <v>109</v>
      </c>
      <c r="I50" s="133" t="s">
        <v>125</v>
      </c>
      <c r="J50" s="263">
        <v>8</v>
      </c>
      <c r="K50" s="263">
        <f>IF(J50&gt;71,J50-17,J50)</f>
        <v>8</v>
      </c>
      <c r="L50" s="263">
        <f>IF(J50&lt;&gt;"",MAX(L$1:L49)+1,"")</f>
        <v>40</v>
      </c>
      <c r="M50" s="219" t="s">
        <v>136</v>
      </c>
      <c r="N50" s="299">
        <v>3</v>
      </c>
      <c r="O50" s="221" t="s">
        <v>0</v>
      </c>
      <c r="P50" s="222"/>
      <c r="Q50" s="300" t="str">
        <f t="shared" si="58"/>
        <v/>
      </c>
      <c r="R50" s="219" t="s">
        <v>137</v>
      </c>
      <c r="S50" s="312" t="s">
        <v>70</v>
      </c>
      <c r="T50" s="134"/>
      <c r="V50" s="264">
        <f t="shared" si="160"/>
        <v>3</v>
      </c>
      <c r="W50" s="264">
        <f t="shared" si="161"/>
        <v>1</v>
      </c>
      <c r="X50" s="264">
        <f t="shared" si="162"/>
        <v>3</v>
      </c>
      <c r="Y50" s="264"/>
      <c r="Z50" s="264">
        <f t="shared" si="163"/>
        <v>0</v>
      </c>
      <c r="AA50" s="264"/>
      <c r="AB50" s="264">
        <f t="shared" si="164"/>
        <v>3</v>
      </c>
      <c r="AC50" s="264"/>
      <c r="AD50" s="265"/>
      <c r="AE50" s="265"/>
      <c r="AF50" s="266" t="str">
        <f t="shared" si="136"/>
        <v/>
      </c>
      <c r="AG50" s="266"/>
      <c r="AH50" s="266" t="str">
        <f t="shared" si="137"/>
        <v/>
      </c>
      <c r="AI50" s="266"/>
      <c r="AJ50" s="266" t="str">
        <f t="shared" si="138"/>
        <v/>
      </c>
      <c r="AK50" s="267"/>
      <c r="AL50" s="268"/>
      <c r="AM50" s="266"/>
      <c r="AN50" s="266">
        <f t="shared" si="139"/>
        <v>3</v>
      </c>
      <c r="AO50" s="266"/>
      <c r="AP50" s="266">
        <f t="shared" si="140"/>
        <v>0</v>
      </c>
      <c r="AQ50" s="266"/>
      <c r="AR50" s="266">
        <f t="shared" si="141"/>
        <v>3</v>
      </c>
      <c r="AS50" s="267"/>
      <c r="AT50" s="268"/>
      <c r="AU50" s="266"/>
      <c r="AV50" s="266" t="str">
        <f t="shared" si="142"/>
        <v/>
      </c>
      <c r="AW50" s="266"/>
      <c r="AX50" s="266" t="str">
        <f t="shared" si="143"/>
        <v/>
      </c>
      <c r="AY50" s="266"/>
      <c r="AZ50" s="266" t="str">
        <f t="shared" si="144"/>
        <v/>
      </c>
      <c r="BA50" s="267"/>
      <c r="BB50" s="268"/>
      <c r="BC50" s="266"/>
      <c r="BD50" s="266" t="str">
        <f t="shared" si="145"/>
        <v/>
      </c>
      <c r="BE50" s="266"/>
      <c r="BF50" s="266" t="str">
        <f t="shared" si="146"/>
        <v/>
      </c>
      <c r="BG50" s="266"/>
      <c r="BH50" s="266" t="str">
        <f t="shared" si="147"/>
        <v/>
      </c>
      <c r="BI50" s="267"/>
      <c r="BJ50" s="268"/>
      <c r="BK50" s="264"/>
      <c r="BL50" s="266" t="str">
        <f t="shared" si="148"/>
        <v/>
      </c>
      <c r="BM50" s="266"/>
      <c r="BN50" s="266" t="str">
        <f t="shared" si="149"/>
        <v/>
      </c>
      <c r="BO50" s="266"/>
      <c r="BP50" s="266" t="str">
        <f t="shared" si="150"/>
        <v/>
      </c>
      <c r="BQ50" s="267"/>
      <c r="BR50" s="268"/>
      <c r="BS50" s="264"/>
      <c r="BT50" s="266" t="str">
        <f t="shared" si="151"/>
        <v/>
      </c>
      <c r="BU50" s="266"/>
      <c r="BV50" s="266" t="str">
        <f t="shared" si="152"/>
        <v/>
      </c>
      <c r="BW50" s="266"/>
      <c r="BX50" s="266" t="str">
        <f t="shared" si="153"/>
        <v/>
      </c>
      <c r="BY50" s="267"/>
      <c r="BZ50" s="268"/>
      <c r="CA50" s="269"/>
      <c r="CB50" s="266" t="str">
        <f t="shared" si="154"/>
        <v/>
      </c>
      <c r="CC50" s="266"/>
      <c r="CD50" s="266" t="str">
        <f t="shared" si="155"/>
        <v/>
      </c>
      <c r="CE50" s="266"/>
      <c r="CF50" s="266" t="str">
        <f t="shared" si="156"/>
        <v/>
      </c>
      <c r="CG50" s="267"/>
      <c r="CJ50" s="266" t="str">
        <f t="shared" si="157"/>
        <v/>
      </c>
      <c r="CK50" s="266"/>
      <c r="CL50" s="266" t="str">
        <f t="shared" si="158"/>
        <v/>
      </c>
      <c r="CM50" s="266"/>
      <c r="CN50" s="266" t="str">
        <f t="shared" si="159"/>
        <v/>
      </c>
      <c r="CO50" s="267"/>
    </row>
    <row r="51" spans="1:122" s="262" customFormat="1" ht="20.25" customHeight="1" x14ac:dyDescent="0.25">
      <c r="B51" s="259" t="s">
        <v>56</v>
      </c>
      <c r="C51" s="276" t="s">
        <v>107</v>
      </c>
      <c r="D51" s="270" t="s">
        <v>133</v>
      </c>
      <c r="E51" s="270"/>
      <c r="F51" s="261">
        <f>VLOOKUP(H51,Feuil1!A$1:B$5,2,0)</f>
        <v>0.35</v>
      </c>
      <c r="G51" s="259">
        <f>IF(H51="Information et Communication",1,IF(H51="Savoir-faire Savoir-être",2,IF(H51="Confort et hygiène",3,IF(H51="Qualité de la prestation",5,IF(H51="Développement Durable",4)))))</f>
        <v>2</v>
      </c>
      <c r="H51" s="214" t="s">
        <v>109</v>
      </c>
      <c r="I51" s="133" t="s">
        <v>125</v>
      </c>
      <c r="J51" s="263">
        <v>8</v>
      </c>
      <c r="K51" s="263">
        <f>IF(J51&gt;71,J51-17,J51)</f>
        <v>8</v>
      </c>
      <c r="L51" s="263">
        <f>IF(J51&lt;&gt;"",MAX(L$1:L50)+1,"")</f>
        <v>41</v>
      </c>
      <c r="M51" s="219" t="s">
        <v>779</v>
      </c>
      <c r="N51" s="299">
        <v>3</v>
      </c>
      <c r="O51" s="221" t="s">
        <v>0</v>
      </c>
      <c r="P51" s="222"/>
      <c r="Q51" s="300" t="str">
        <f t="shared" si="58"/>
        <v/>
      </c>
      <c r="R51" s="219" t="s">
        <v>138</v>
      </c>
      <c r="S51" s="312" t="s">
        <v>70</v>
      </c>
      <c r="T51" s="134"/>
      <c r="V51" s="264">
        <f t="shared" si="160"/>
        <v>3</v>
      </c>
      <c r="W51" s="264">
        <f t="shared" si="161"/>
        <v>1</v>
      </c>
      <c r="X51" s="264">
        <f t="shared" si="162"/>
        <v>3</v>
      </c>
      <c r="Y51" s="264"/>
      <c r="Z51" s="264">
        <f t="shared" si="163"/>
        <v>0</v>
      </c>
      <c r="AA51" s="264"/>
      <c r="AB51" s="264">
        <f t="shared" si="164"/>
        <v>3</v>
      </c>
      <c r="AC51" s="264"/>
      <c r="AD51" s="265"/>
      <c r="AE51" s="265"/>
      <c r="AF51" s="266" t="str">
        <f t="shared" si="136"/>
        <v/>
      </c>
      <c r="AG51" s="266"/>
      <c r="AH51" s="266" t="str">
        <f t="shared" si="137"/>
        <v/>
      </c>
      <c r="AI51" s="266"/>
      <c r="AJ51" s="266" t="str">
        <f t="shared" si="138"/>
        <v/>
      </c>
      <c r="AK51" s="267"/>
      <c r="AL51" s="268"/>
      <c r="AM51" s="266"/>
      <c r="AN51" s="266">
        <f t="shared" si="139"/>
        <v>3</v>
      </c>
      <c r="AO51" s="266"/>
      <c r="AP51" s="266">
        <f t="shared" si="140"/>
        <v>0</v>
      </c>
      <c r="AQ51" s="266"/>
      <c r="AR51" s="266">
        <f t="shared" si="141"/>
        <v>3</v>
      </c>
      <c r="AS51" s="267"/>
      <c r="AT51" s="268"/>
      <c r="AU51" s="266"/>
      <c r="AV51" s="266" t="str">
        <f t="shared" si="142"/>
        <v/>
      </c>
      <c r="AW51" s="266"/>
      <c r="AX51" s="266" t="str">
        <f t="shared" si="143"/>
        <v/>
      </c>
      <c r="AY51" s="266"/>
      <c r="AZ51" s="266" t="str">
        <f t="shared" si="144"/>
        <v/>
      </c>
      <c r="BA51" s="267"/>
      <c r="BB51" s="268"/>
      <c r="BC51" s="266"/>
      <c r="BD51" s="266" t="str">
        <f t="shared" si="145"/>
        <v/>
      </c>
      <c r="BE51" s="266"/>
      <c r="BF51" s="266" t="str">
        <f t="shared" si="146"/>
        <v/>
      </c>
      <c r="BG51" s="266"/>
      <c r="BH51" s="266" t="str">
        <f t="shared" si="147"/>
        <v/>
      </c>
      <c r="BI51" s="267"/>
      <c r="BJ51" s="268"/>
      <c r="BK51" s="264"/>
      <c r="BL51" s="266" t="str">
        <f t="shared" si="148"/>
        <v/>
      </c>
      <c r="BM51" s="266"/>
      <c r="BN51" s="266" t="str">
        <f t="shared" si="149"/>
        <v/>
      </c>
      <c r="BO51" s="266"/>
      <c r="BP51" s="266" t="str">
        <f t="shared" si="150"/>
        <v/>
      </c>
      <c r="BQ51" s="267"/>
      <c r="BR51" s="268"/>
      <c r="BS51" s="264"/>
      <c r="BT51" s="266" t="str">
        <f t="shared" si="151"/>
        <v/>
      </c>
      <c r="BU51" s="266"/>
      <c r="BV51" s="266" t="str">
        <f t="shared" si="152"/>
        <v/>
      </c>
      <c r="BW51" s="266"/>
      <c r="BX51" s="266" t="str">
        <f t="shared" si="153"/>
        <v/>
      </c>
      <c r="BY51" s="267"/>
      <c r="BZ51" s="268"/>
      <c r="CA51" s="269"/>
      <c r="CB51" s="266" t="str">
        <f t="shared" si="154"/>
        <v/>
      </c>
      <c r="CC51" s="266"/>
      <c r="CD51" s="266" t="str">
        <f t="shared" si="155"/>
        <v/>
      </c>
      <c r="CE51" s="266"/>
      <c r="CF51" s="266" t="str">
        <f t="shared" si="156"/>
        <v/>
      </c>
      <c r="CG51" s="267"/>
      <c r="CJ51" s="266" t="str">
        <f t="shared" si="157"/>
        <v/>
      </c>
      <c r="CK51" s="266"/>
      <c r="CL51" s="266" t="str">
        <f t="shared" si="158"/>
        <v/>
      </c>
      <c r="CM51" s="266"/>
      <c r="CN51" s="266" t="str">
        <f t="shared" si="159"/>
        <v/>
      </c>
      <c r="CO51" s="267"/>
    </row>
    <row r="52" spans="1:122" s="262" customFormat="1" ht="40.5" customHeight="1" x14ac:dyDescent="0.25">
      <c r="B52" s="259" t="s">
        <v>56</v>
      </c>
      <c r="C52" s="276" t="s">
        <v>107</v>
      </c>
      <c r="D52" s="270" t="s">
        <v>133</v>
      </c>
      <c r="E52" s="270"/>
      <c r="F52" s="261">
        <f>VLOOKUP(H52,Feuil1!A$1:B$5,2,0)</f>
        <v>0.35</v>
      </c>
      <c r="G52" s="259">
        <f>IF(H52="Information et Communication",1,IF(H52="Savoir-faire Savoir-être",2,IF(H52="Confort et hygiène",3,IF(H52="Qualité de la prestation",5,IF(H52="Développement Durable",4)))))</f>
        <v>2</v>
      </c>
      <c r="H52" s="214" t="s">
        <v>109</v>
      </c>
      <c r="I52" s="133" t="s">
        <v>125</v>
      </c>
      <c r="J52" s="263">
        <v>8</v>
      </c>
      <c r="K52" s="263">
        <f>IF(J52&gt;71,J52-17,J52)</f>
        <v>8</v>
      </c>
      <c r="L52" s="263">
        <f>IF(J52&lt;&gt;"",MAX(L$1:L51)+1,"")</f>
        <v>42</v>
      </c>
      <c r="M52" s="219" t="s">
        <v>139</v>
      </c>
      <c r="N52" s="299">
        <v>1</v>
      </c>
      <c r="O52" s="221" t="s">
        <v>0</v>
      </c>
      <c r="P52" s="222"/>
      <c r="Q52" s="300" t="str">
        <f t="shared" si="58"/>
        <v/>
      </c>
      <c r="R52" s="219" t="s">
        <v>140</v>
      </c>
      <c r="S52" s="312" t="s">
        <v>70</v>
      </c>
      <c r="T52" s="134"/>
      <c r="V52" s="264">
        <f t="shared" si="160"/>
        <v>1</v>
      </c>
      <c r="W52" s="264">
        <f t="shared" si="161"/>
        <v>1</v>
      </c>
      <c r="X52" s="264">
        <f t="shared" si="162"/>
        <v>1</v>
      </c>
      <c r="Y52" s="264"/>
      <c r="Z52" s="264">
        <f t="shared" si="163"/>
        <v>0</v>
      </c>
      <c r="AA52" s="264"/>
      <c r="AB52" s="264">
        <f t="shared" si="164"/>
        <v>1</v>
      </c>
      <c r="AC52" s="264"/>
      <c r="AD52" s="265"/>
      <c r="AE52" s="265"/>
      <c r="AF52" s="266" t="str">
        <f t="shared" si="136"/>
        <v/>
      </c>
      <c r="AG52" s="266"/>
      <c r="AH52" s="266" t="str">
        <f t="shared" si="137"/>
        <v/>
      </c>
      <c r="AI52" s="266"/>
      <c r="AJ52" s="266" t="str">
        <f t="shared" si="138"/>
        <v/>
      </c>
      <c r="AK52" s="267"/>
      <c r="AL52" s="268"/>
      <c r="AM52" s="266"/>
      <c r="AN52" s="266">
        <f t="shared" si="139"/>
        <v>1</v>
      </c>
      <c r="AO52" s="266"/>
      <c r="AP52" s="266">
        <f t="shared" si="140"/>
        <v>0</v>
      </c>
      <c r="AQ52" s="266"/>
      <c r="AR52" s="266">
        <f t="shared" si="141"/>
        <v>1</v>
      </c>
      <c r="AS52" s="267"/>
      <c r="AT52" s="268"/>
      <c r="AU52" s="266"/>
      <c r="AV52" s="266" t="str">
        <f t="shared" si="142"/>
        <v/>
      </c>
      <c r="AW52" s="266"/>
      <c r="AX52" s="266" t="str">
        <f t="shared" si="143"/>
        <v/>
      </c>
      <c r="AY52" s="266"/>
      <c r="AZ52" s="266" t="str">
        <f t="shared" si="144"/>
        <v/>
      </c>
      <c r="BA52" s="267"/>
      <c r="BB52" s="268"/>
      <c r="BC52" s="266"/>
      <c r="BD52" s="266" t="str">
        <f t="shared" si="145"/>
        <v/>
      </c>
      <c r="BE52" s="266"/>
      <c r="BF52" s="266" t="str">
        <f t="shared" si="146"/>
        <v/>
      </c>
      <c r="BG52" s="266"/>
      <c r="BH52" s="266" t="str">
        <f t="shared" si="147"/>
        <v/>
      </c>
      <c r="BI52" s="267"/>
      <c r="BJ52" s="268"/>
      <c r="BK52" s="264"/>
      <c r="BL52" s="266" t="str">
        <f t="shared" si="148"/>
        <v/>
      </c>
      <c r="BM52" s="266"/>
      <c r="BN52" s="266" t="str">
        <f t="shared" si="149"/>
        <v/>
      </c>
      <c r="BO52" s="266"/>
      <c r="BP52" s="266" t="str">
        <f t="shared" si="150"/>
        <v/>
      </c>
      <c r="BQ52" s="267"/>
      <c r="BR52" s="268"/>
      <c r="BS52" s="264"/>
      <c r="BT52" s="266" t="str">
        <f t="shared" si="151"/>
        <v/>
      </c>
      <c r="BU52" s="266"/>
      <c r="BV52" s="266" t="str">
        <f t="shared" si="152"/>
        <v/>
      </c>
      <c r="BW52" s="266"/>
      <c r="BX52" s="266" t="str">
        <f t="shared" si="153"/>
        <v/>
      </c>
      <c r="BY52" s="267"/>
      <c r="BZ52" s="268"/>
      <c r="CA52" s="269"/>
      <c r="CB52" s="266" t="str">
        <f t="shared" si="154"/>
        <v/>
      </c>
      <c r="CC52" s="266"/>
      <c r="CD52" s="266" t="str">
        <f t="shared" si="155"/>
        <v/>
      </c>
      <c r="CE52" s="266"/>
      <c r="CF52" s="266" t="str">
        <f t="shared" si="156"/>
        <v/>
      </c>
      <c r="CG52" s="267"/>
      <c r="CJ52" s="266" t="str">
        <f t="shared" si="157"/>
        <v/>
      </c>
      <c r="CK52" s="266"/>
      <c r="CL52" s="266" t="str">
        <f t="shared" si="158"/>
        <v/>
      </c>
      <c r="CM52" s="266"/>
      <c r="CN52" s="266" t="str">
        <f t="shared" si="159"/>
        <v/>
      </c>
      <c r="CO52" s="267"/>
    </row>
    <row r="53" spans="1:122" s="262" customFormat="1" ht="33.75" customHeight="1" x14ac:dyDescent="0.25">
      <c r="B53" s="259" t="s">
        <v>56</v>
      </c>
      <c r="C53" s="276" t="s">
        <v>107</v>
      </c>
      <c r="D53" s="270" t="s">
        <v>133</v>
      </c>
      <c r="E53" s="270"/>
      <c r="F53" s="261">
        <f>VLOOKUP(H53,Feuil1!A$1:B$5,2,0)</f>
        <v>0.35</v>
      </c>
      <c r="G53" s="259">
        <f>IF(H53="Information et Communication",1,IF(H53="Savoir-faire Savoir-être",2,IF(H53="Confort et hygiène",3,IF(H53="Qualité de la prestation",5,IF(H53="Développement Durable",4)))))</f>
        <v>2</v>
      </c>
      <c r="H53" s="214" t="s">
        <v>109</v>
      </c>
      <c r="I53" s="133" t="s">
        <v>141</v>
      </c>
      <c r="J53" s="263">
        <v>99</v>
      </c>
      <c r="K53" s="263">
        <f>IF(J53&gt;71,J53-17,J53)</f>
        <v>82</v>
      </c>
      <c r="L53" s="263">
        <f>IF(J53&lt;&gt;"",MAX(L$1:L52)+1,"")</f>
        <v>43</v>
      </c>
      <c r="M53" s="305" t="s">
        <v>142</v>
      </c>
      <c r="N53" s="301">
        <v>3</v>
      </c>
      <c r="O53" s="302" t="s">
        <v>0</v>
      </c>
      <c r="P53" s="303"/>
      <c r="Q53" s="304" t="str">
        <f t="shared" si="58"/>
        <v>oui</v>
      </c>
      <c r="R53" s="305" t="s">
        <v>143</v>
      </c>
      <c r="S53" s="313" t="s">
        <v>70</v>
      </c>
      <c r="T53" s="134"/>
      <c r="V53" s="264">
        <f t="shared" si="160"/>
        <v>3</v>
      </c>
      <c r="W53" s="264">
        <f t="shared" si="161"/>
        <v>1</v>
      </c>
      <c r="X53" s="264">
        <f t="shared" si="162"/>
        <v>3</v>
      </c>
      <c r="Y53" s="264"/>
      <c r="Z53" s="264">
        <f t="shared" si="163"/>
        <v>0</v>
      </c>
      <c r="AA53" s="264"/>
      <c r="AB53" s="264">
        <f t="shared" si="164"/>
        <v>3</v>
      </c>
      <c r="AC53" s="264"/>
      <c r="AD53" s="265"/>
      <c r="AE53" s="265"/>
      <c r="AF53" s="266" t="str">
        <f t="shared" si="136"/>
        <v/>
      </c>
      <c r="AG53" s="266"/>
      <c r="AH53" s="266" t="str">
        <f t="shared" si="137"/>
        <v/>
      </c>
      <c r="AI53" s="266"/>
      <c r="AJ53" s="266" t="str">
        <f t="shared" si="138"/>
        <v/>
      </c>
      <c r="AK53" s="267"/>
      <c r="AL53" s="268"/>
      <c r="AM53" s="266"/>
      <c r="AN53" s="266">
        <f t="shared" si="139"/>
        <v>3</v>
      </c>
      <c r="AO53" s="266"/>
      <c r="AP53" s="266">
        <f t="shared" si="140"/>
        <v>0</v>
      </c>
      <c r="AQ53" s="266"/>
      <c r="AR53" s="266">
        <f t="shared" si="141"/>
        <v>3</v>
      </c>
      <c r="AS53" s="267"/>
      <c r="AT53" s="268"/>
      <c r="AU53" s="266"/>
      <c r="AV53" s="266" t="str">
        <f t="shared" si="142"/>
        <v/>
      </c>
      <c r="AW53" s="266"/>
      <c r="AX53" s="266" t="str">
        <f t="shared" si="143"/>
        <v/>
      </c>
      <c r="AY53" s="266"/>
      <c r="AZ53" s="266" t="str">
        <f t="shared" si="144"/>
        <v/>
      </c>
      <c r="BA53" s="267"/>
      <c r="BB53" s="268"/>
      <c r="BC53" s="266"/>
      <c r="BD53" s="266" t="str">
        <f t="shared" si="145"/>
        <v/>
      </c>
      <c r="BE53" s="266"/>
      <c r="BF53" s="266" t="str">
        <f t="shared" si="146"/>
        <v/>
      </c>
      <c r="BG53" s="266"/>
      <c r="BH53" s="266" t="str">
        <f t="shared" si="147"/>
        <v/>
      </c>
      <c r="BI53" s="267"/>
      <c r="BJ53" s="268"/>
      <c r="BK53" s="264"/>
      <c r="BL53" s="266" t="str">
        <f t="shared" si="148"/>
        <v/>
      </c>
      <c r="BM53" s="266"/>
      <c r="BN53" s="266" t="str">
        <f t="shared" si="149"/>
        <v/>
      </c>
      <c r="BO53" s="266"/>
      <c r="BP53" s="266" t="str">
        <f t="shared" si="150"/>
        <v/>
      </c>
      <c r="BQ53" s="267"/>
      <c r="BR53" s="268"/>
      <c r="BS53" s="264"/>
      <c r="BT53" s="266" t="str">
        <f t="shared" si="151"/>
        <v/>
      </c>
      <c r="BU53" s="266"/>
      <c r="BV53" s="266" t="str">
        <f t="shared" si="152"/>
        <v/>
      </c>
      <c r="BW53" s="266"/>
      <c r="BX53" s="266" t="str">
        <f t="shared" si="153"/>
        <v/>
      </c>
      <c r="BY53" s="267"/>
      <c r="BZ53" s="268"/>
      <c r="CA53" s="269"/>
      <c r="CB53" s="266" t="str">
        <f t="shared" si="154"/>
        <v/>
      </c>
      <c r="CC53" s="266"/>
      <c r="CD53" s="266" t="str">
        <f t="shared" si="155"/>
        <v/>
      </c>
      <c r="CE53" s="266"/>
      <c r="CF53" s="266" t="str">
        <f t="shared" si="156"/>
        <v/>
      </c>
      <c r="CG53" s="267"/>
      <c r="CJ53" s="266" t="str">
        <f t="shared" si="157"/>
        <v/>
      </c>
      <c r="CK53" s="266"/>
      <c r="CL53" s="266" t="str">
        <f t="shared" si="158"/>
        <v/>
      </c>
      <c r="CM53" s="266"/>
      <c r="CN53" s="266" t="str">
        <f t="shared" si="159"/>
        <v/>
      </c>
      <c r="CO53" s="267"/>
    </row>
    <row r="54" spans="1:122" s="148" customFormat="1" ht="18" customHeight="1" x14ac:dyDescent="0.25">
      <c r="B54" s="260"/>
      <c r="C54" s="276" t="s">
        <v>107</v>
      </c>
      <c r="D54" s="260"/>
      <c r="E54" s="260"/>
      <c r="F54" s="261" t="e">
        <f>VLOOKUP(H54,Feuil1!A$1:B$5,2,0)</f>
        <v>#N/A</v>
      </c>
      <c r="G54" s="113"/>
      <c r="H54" s="216"/>
      <c r="I54" s="149"/>
      <c r="J54" s="150"/>
      <c r="K54" s="263"/>
      <c r="L54" s="263" t="str">
        <f>IF(J54&lt;&gt;"",MAX(L$1:L53)+1,"")</f>
        <v/>
      </c>
      <c r="M54" s="270" t="s">
        <v>144</v>
      </c>
      <c r="N54" s="152"/>
      <c r="O54" s="204"/>
      <c r="P54" s="293"/>
      <c r="Q54" s="202" t="str">
        <f t="shared" si="58"/>
        <v/>
      </c>
      <c r="R54" s="150"/>
      <c r="S54" s="153"/>
      <c r="T54" s="154"/>
      <c r="U54" s="139"/>
      <c r="V54" s="139"/>
      <c r="W54" s="139"/>
      <c r="X54" s="139"/>
      <c r="Y54" s="139"/>
      <c r="Z54" s="139"/>
      <c r="AA54" s="139"/>
      <c r="AB54" s="139"/>
      <c r="AC54" s="139"/>
      <c r="AD54" s="141"/>
      <c r="AE54" s="141"/>
      <c r="AF54" s="266" t="str">
        <f t="shared" si="136"/>
        <v/>
      </c>
      <c r="AG54" s="266"/>
      <c r="AH54" s="266" t="str">
        <f t="shared" si="137"/>
        <v/>
      </c>
      <c r="AI54" s="266"/>
      <c r="AJ54" s="266" t="str">
        <f t="shared" si="138"/>
        <v/>
      </c>
      <c r="AK54" s="267"/>
      <c r="AL54" s="268"/>
      <c r="AM54" s="266"/>
      <c r="AN54" s="266" t="str">
        <f t="shared" si="139"/>
        <v/>
      </c>
      <c r="AO54" s="266"/>
      <c r="AP54" s="266" t="str">
        <f t="shared" si="140"/>
        <v/>
      </c>
      <c r="AQ54" s="266"/>
      <c r="AR54" s="266" t="str">
        <f t="shared" si="141"/>
        <v/>
      </c>
      <c r="AS54" s="267"/>
      <c r="AT54" s="268"/>
      <c r="AU54" s="266"/>
      <c r="AV54" s="266" t="str">
        <f t="shared" si="142"/>
        <v/>
      </c>
      <c r="AW54" s="266"/>
      <c r="AX54" s="266" t="str">
        <f t="shared" si="143"/>
        <v/>
      </c>
      <c r="AY54" s="266"/>
      <c r="AZ54" s="266" t="str">
        <f t="shared" si="144"/>
        <v/>
      </c>
      <c r="BA54" s="267"/>
      <c r="BB54" s="268"/>
      <c r="BC54" s="266"/>
      <c r="BD54" s="266" t="str">
        <f t="shared" si="145"/>
        <v/>
      </c>
      <c r="BE54" s="266"/>
      <c r="BF54" s="266" t="str">
        <f t="shared" si="146"/>
        <v/>
      </c>
      <c r="BG54" s="266"/>
      <c r="BH54" s="266" t="str">
        <f t="shared" si="147"/>
        <v/>
      </c>
      <c r="BI54" s="267"/>
      <c r="BJ54" s="268"/>
      <c r="BK54" s="264"/>
      <c r="BL54" s="266" t="str">
        <f t="shared" si="148"/>
        <v/>
      </c>
      <c r="BM54" s="266"/>
      <c r="BN54" s="266" t="str">
        <f t="shared" si="149"/>
        <v/>
      </c>
      <c r="BO54" s="266"/>
      <c r="BP54" s="266" t="str">
        <f t="shared" si="150"/>
        <v/>
      </c>
      <c r="BQ54" s="267"/>
      <c r="BR54" s="268"/>
      <c r="BS54" s="264"/>
      <c r="BT54" s="266" t="str">
        <f t="shared" si="151"/>
        <v/>
      </c>
      <c r="BU54" s="266"/>
      <c r="BV54" s="266" t="str">
        <f t="shared" si="152"/>
        <v/>
      </c>
      <c r="BW54" s="266"/>
      <c r="BX54" s="266" t="str">
        <f t="shared" si="153"/>
        <v/>
      </c>
      <c r="BY54" s="267"/>
      <c r="BZ54" s="268"/>
      <c r="CA54" s="269"/>
      <c r="CB54" s="266" t="str">
        <f t="shared" si="154"/>
        <v/>
      </c>
      <c r="CC54" s="266"/>
      <c r="CD54" s="266" t="str">
        <f t="shared" si="155"/>
        <v/>
      </c>
      <c r="CE54" s="266"/>
      <c r="CF54" s="266" t="str">
        <f t="shared" si="156"/>
        <v/>
      </c>
      <c r="CG54" s="267"/>
      <c r="CH54" s="262"/>
      <c r="CI54" s="262"/>
      <c r="CJ54" s="266" t="str">
        <f t="shared" si="157"/>
        <v/>
      </c>
      <c r="CK54" s="266"/>
      <c r="CL54" s="266" t="str">
        <f t="shared" si="158"/>
        <v/>
      </c>
      <c r="CM54" s="266"/>
      <c r="CN54" s="266" t="str">
        <f t="shared" si="159"/>
        <v/>
      </c>
      <c r="CO54" s="267"/>
      <c r="CP54" s="262"/>
    </row>
    <row r="55" spans="1:122" s="262" customFormat="1" ht="38.25" customHeight="1" x14ac:dyDescent="0.25">
      <c r="B55" s="259" t="s">
        <v>67</v>
      </c>
      <c r="C55" s="276" t="s">
        <v>107</v>
      </c>
      <c r="D55" s="270" t="s">
        <v>144</v>
      </c>
      <c r="E55" s="270"/>
      <c r="F55" s="261">
        <f>VLOOKUP(H55,Feuil1!A$1:B$5,2,0)</f>
        <v>0.1</v>
      </c>
      <c r="G55" s="259">
        <f>IF(H55="Information et Communication",1,IF(H55="Savoir-faire Savoir-être",2,IF(H55="Confort et hygiène",3,IF(H55="Qualité de la prestation",5,IF(H55="Développement Durable",4)))))</f>
        <v>1</v>
      </c>
      <c r="H55" s="214" t="s">
        <v>57</v>
      </c>
      <c r="I55" s="133" t="s">
        <v>113</v>
      </c>
      <c r="J55" s="263">
        <v>6</v>
      </c>
      <c r="K55" s="263">
        <f>IF(J55&gt;71,J55-17,J55)</f>
        <v>6</v>
      </c>
      <c r="L55" s="263">
        <f>IF(J55&lt;&gt;"",MAX(L$1:L54)+1,"")</f>
        <v>44</v>
      </c>
      <c r="M55" s="294" t="s">
        <v>145</v>
      </c>
      <c r="N55" s="295">
        <v>1</v>
      </c>
      <c r="O55" s="296" t="s">
        <v>0</v>
      </c>
      <c r="P55" s="297"/>
      <c r="Q55" s="298" t="str">
        <f t="shared" si="58"/>
        <v/>
      </c>
      <c r="R55" s="294" t="s">
        <v>146</v>
      </c>
      <c r="S55" s="311" t="s">
        <v>70</v>
      </c>
      <c r="T55" s="134"/>
      <c r="V55" s="264">
        <f t="shared" ref="V55:V58" si="165">N55</f>
        <v>1</v>
      </c>
      <c r="W55" s="264">
        <f t="shared" ref="W55:W58" si="166">IF(O55="OUI",1,IF(O55="NON",0,IF(O55="Non Mesuré","",0)))</f>
        <v>1</v>
      </c>
      <c r="X55" s="264">
        <f t="shared" ref="X55:X58" si="167">IF(O55&lt;&gt;"Non Mesuré",V55*W55,"")</f>
        <v>1</v>
      </c>
      <c r="Y55" s="264"/>
      <c r="Z55" s="264">
        <f t="shared" ref="Z55:Z58" si="168">IF(O55="Non Mesuré",V55,0)</f>
        <v>0</v>
      </c>
      <c r="AA55" s="264"/>
      <c r="AB55" s="264">
        <f t="shared" ref="AB55:AB58" si="169">V55-Z55</f>
        <v>1</v>
      </c>
      <c r="AC55" s="264"/>
      <c r="AD55" s="265"/>
      <c r="AE55" s="265"/>
      <c r="AF55" s="266">
        <f t="shared" si="136"/>
        <v>1</v>
      </c>
      <c r="AG55" s="266"/>
      <c r="AH55" s="266">
        <f t="shared" si="137"/>
        <v>0</v>
      </c>
      <c r="AI55" s="266"/>
      <c r="AJ55" s="266">
        <f t="shared" si="138"/>
        <v>1</v>
      </c>
      <c r="AK55" s="267"/>
      <c r="AL55" s="268"/>
      <c r="AM55" s="266"/>
      <c r="AN55" s="266" t="str">
        <f t="shared" si="139"/>
        <v/>
      </c>
      <c r="AO55" s="266"/>
      <c r="AP55" s="266" t="str">
        <f t="shared" si="140"/>
        <v/>
      </c>
      <c r="AQ55" s="266"/>
      <c r="AR55" s="266" t="str">
        <f t="shared" si="141"/>
        <v/>
      </c>
      <c r="AS55" s="267"/>
      <c r="AT55" s="268"/>
      <c r="AU55" s="266"/>
      <c r="AV55" s="266" t="str">
        <f t="shared" si="142"/>
        <v/>
      </c>
      <c r="AW55" s="266"/>
      <c r="AX55" s="266" t="str">
        <f t="shared" si="143"/>
        <v/>
      </c>
      <c r="AY55" s="266"/>
      <c r="AZ55" s="266" t="str">
        <f t="shared" si="144"/>
        <v/>
      </c>
      <c r="BA55" s="267"/>
      <c r="BB55" s="268"/>
      <c r="BC55" s="266"/>
      <c r="BD55" s="266" t="str">
        <f t="shared" si="145"/>
        <v/>
      </c>
      <c r="BE55" s="266"/>
      <c r="BF55" s="266" t="str">
        <f t="shared" si="146"/>
        <v/>
      </c>
      <c r="BG55" s="266"/>
      <c r="BH55" s="266" t="str">
        <f t="shared" si="147"/>
        <v/>
      </c>
      <c r="BI55" s="267"/>
      <c r="BJ55" s="268"/>
      <c r="BK55" s="264"/>
      <c r="BL55" s="266" t="str">
        <f t="shared" si="148"/>
        <v/>
      </c>
      <c r="BM55" s="266"/>
      <c r="BN55" s="266" t="str">
        <f t="shared" si="149"/>
        <v/>
      </c>
      <c r="BO55" s="266"/>
      <c r="BP55" s="266" t="str">
        <f t="shared" si="150"/>
        <v/>
      </c>
      <c r="BQ55" s="267"/>
      <c r="BR55" s="268"/>
      <c r="BS55" s="264"/>
      <c r="BT55" s="266" t="str">
        <f t="shared" si="151"/>
        <v/>
      </c>
      <c r="BU55" s="266"/>
      <c r="BV55" s="266" t="str">
        <f t="shared" si="152"/>
        <v/>
      </c>
      <c r="BW55" s="266"/>
      <c r="BX55" s="266" t="str">
        <f t="shared" si="153"/>
        <v/>
      </c>
      <c r="BY55" s="267"/>
      <c r="BZ55" s="268"/>
      <c r="CA55" s="269"/>
      <c r="CB55" s="266" t="str">
        <f t="shared" si="154"/>
        <v/>
      </c>
      <c r="CC55" s="266"/>
      <c r="CD55" s="266" t="str">
        <f t="shared" si="155"/>
        <v/>
      </c>
      <c r="CE55" s="266"/>
      <c r="CF55" s="266" t="str">
        <f t="shared" si="156"/>
        <v/>
      </c>
      <c r="CG55" s="267"/>
      <c r="CJ55" s="266" t="str">
        <f t="shared" si="157"/>
        <v/>
      </c>
      <c r="CK55" s="266"/>
      <c r="CL55" s="266" t="str">
        <f t="shared" si="158"/>
        <v/>
      </c>
      <c r="CM55" s="266"/>
      <c r="CN55" s="266" t="str">
        <f t="shared" si="159"/>
        <v/>
      </c>
      <c r="CO55" s="267"/>
    </row>
    <row r="56" spans="1:122" s="262" customFormat="1" ht="33.75" customHeight="1" x14ac:dyDescent="0.25">
      <c r="B56" s="259" t="s">
        <v>67</v>
      </c>
      <c r="C56" s="276" t="s">
        <v>107</v>
      </c>
      <c r="D56" s="270" t="s">
        <v>144</v>
      </c>
      <c r="E56" s="270"/>
      <c r="F56" s="261">
        <f>VLOOKUP(H56,Feuil1!A$1:B$5,2,0)</f>
        <v>0.1</v>
      </c>
      <c r="G56" s="259">
        <f>IF(H56="Information et Communication",1,IF(H56="Savoir-faire Savoir-être",2,IF(H56="Confort et hygiène",3,IF(H56="Qualité de la prestation",5,IF(H56="Développement Durable",4)))))</f>
        <v>1</v>
      </c>
      <c r="H56" s="214" t="s">
        <v>57</v>
      </c>
      <c r="I56" s="133" t="s">
        <v>110</v>
      </c>
      <c r="J56" s="263">
        <v>5</v>
      </c>
      <c r="K56" s="263">
        <f>IF(J56&gt;71,J56-17,J56)</f>
        <v>5</v>
      </c>
      <c r="L56" s="263">
        <f>IF(J56&lt;&gt;"",MAX(L$1:L55)+1,"")</f>
        <v>45</v>
      </c>
      <c r="M56" s="219" t="s">
        <v>147</v>
      </c>
      <c r="N56" s="299">
        <v>1</v>
      </c>
      <c r="O56" s="221" t="s">
        <v>0</v>
      </c>
      <c r="P56" s="222"/>
      <c r="Q56" s="300" t="str">
        <f t="shared" si="58"/>
        <v/>
      </c>
      <c r="R56" s="219" t="s">
        <v>148</v>
      </c>
      <c r="S56" s="312" t="s">
        <v>70</v>
      </c>
      <c r="T56" s="134"/>
      <c r="V56" s="264">
        <f t="shared" si="165"/>
        <v>1</v>
      </c>
      <c r="W56" s="264">
        <f t="shared" si="166"/>
        <v>1</v>
      </c>
      <c r="X56" s="264">
        <f t="shared" si="167"/>
        <v>1</v>
      </c>
      <c r="Y56" s="264"/>
      <c r="Z56" s="264">
        <f t="shared" si="168"/>
        <v>0</v>
      </c>
      <c r="AA56" s="264"/>
      <c r="AB56" s="264">
        <f t="shared" si="169"/>
        <v>1</v>
      </c>
      <c r="AC56" s="264"/>
      <c r="AD56" s="265"/>
      <c r="AE56" s="265"/>
      <c r="AF56" s="266">
        <f t="shared" si="136"/>
        <v>1</v>
      </c>
      <c r="AG56" s="266"/>
      <c r="AH56" s="266">
        <f t="shared" si="137"/>
        <v>0</v>
      </c>
      <c r="AI56" s="266"/>
      <c r="AJ56" s="266">
        <f t="shared" si="138"/>
        <v>1</v>
      </c>
      <c r="AK56" s="267"/>
      <c r="AL56" s="268"/>
      <c r="AM56" s="266"/>
      <c r="AN56" s="266" t="str">
        <f t="shared" si="139"/>
        <v/>
      </c>
      <c r="AO56" s="266"/>
      <c r="AP56" s="266" t="str">
        <f t="shared" si="140"/>
        <v/>
      </c>
      <c r="AQ56" s="266"/>
      <c r="AR56" s="266" t="str">
        <f t="shared" si="141"/>
        <v/>
      </c>
      <c r="AS56" s="267"/>
      <c r="AT56" s="268"/>
      <c r="AU56" s="266"/>
      <c r="AV56" s="266" t="str">
        <f t="shared" si="142"/>
        <v/>
      </c>
      <c r="AW56" s="266"/>
      <c r="AX56" s="266" t="str">
        <f t="shared" si="143"/>
        <v/>
      </c>
      <c r="AY56" s="266"/>
      <c r="AZ56" s="266" t="str">
        <f t="shared" si="144"/>
        <v/>
      </c>
      <c r="BA56" s="267"/>
      <c r="BB56" s="268"/>
      <c r="BC56" s="266"/>
      <c r="BD56" s="266" t="str">
        <f t="shared" si="145"/>
        <v/>
      </c>
      <c r="BE56" s="266"/>
      <c r="BF56" s="266" t="str">
        <f t="shared" si="146"/>
        <v/>
      </c>
      <c r="BG56" s="266"/>
      <c r="BH56" s="266" t="str">
        <f t="shared" si="147"/>
        <v/>
      </c>
      <c r="BI56" s="267"/>
      <c r="BJ56" s="268"/>
      <c r="BK56" s="264"/>
      <c r="BL56" s="266" t="str">
        <f t="shared" si="148"/>
        <v/>
      </c>
      <c r="BM56" s="266"/>
      <c r="BN56" s="266" t="str">
        <f t="shared" si="149"/>
        <v/>
      </c>
      <c r="BO56" s="266"/>
      <c r="BP56" s="266" t="str">
        <f t="shared" si="150"/>
        <v/>
      </c>
      <c r="BQ56" s="267"/>
      <c r="BR56" s="268"/>
      <c r="BS56" s="264"/>
      <c r="BT56" s="266" t="str">
        <f t="shared" si="151"/>
        <v/>
      </c>
      <c r="BU56" s="266"/>
      <c r="BV56" s="266" t="str">
        <f t="shared" si="152"/>
        <v/>
      </c>
      <c r="BW56" s="266"/>
      <c r="BX56" s="266" t="str">
        <f t="shared" si="153"/>
        <v/>
      </c>
      <c r="BY56" s="267"/>
      <c r="BZ56" s="268"/>
      <c r="CA56" s="269"/>
      <c r="CB56" s="266" t="str">
        <f t="shared" si="154"/>
        <v/>
      </c>
      <c r="CC56" s="266"/>
      <c r="CD56" s="266" t="str">
        <f t="shared" si="155"/>
        <v/>
      </c>
      <c r="CE56" s="266"/>
      <c r="CF56" s="266" t="str">
        <f t="shared" si="156"/>
        <v/>
      </c>
      <c r="CG56" s="267"/>
      <c r="CJ56" s="266" t="str">
        <f t="shared" si="157"/>
        <v/>
      </c>
      <c r="CK56" s="266"/>
      <c r="CL56" s="266" t="str">
        <f t="shared" si="158"/>
        <v/>
      </c>
      <c r="CM56" s="266"/>
      <c r="CN56" s="266" t="str">
        <f t="shared" si="159"/>
        <v/>
      </c>
      <c r="CO56" s="267"/>
    </row>
    <row r="57" spans="1:122" s="262" customFormat="1" ht="39" customHeight="1" x14ac:dyDescent="0.25">
      <c r="B57" s="259" t="s">
        <v>67</v>
      </c>
      <c r="C57" s="276" t="s">
        <v>107</v>
      </c>
      <c r="D57" s="270" t="s">
        <v>144</v>
      </c>
      <c r="E57" s="270"/>
      <c r="F57" s="261">
        <f>VLOOKUP(H57,Feuil1!A$1:B$5,2,0)</f>
        <v>0.1</v>
      </c>
      <c r="G57" s="259">
        <f>IF(H57="Information et Communication",1,IF(H57="Savoir-faire Savoir-être",2,IF(H57="Confort et hygiène",3,IF(H57="Qualité de la prestation",5,IF(H57="Développement Durable",4)))))</f>
        <v>1</v>
      </c>
      <c r="H57" s="214" t="s">
        <v>57</v>
      </c>
      <c r="I57" s="133" t="s">
        <v>149</v>
      </c>
      <c r="J57" s="263">
        <v>100</v>
      </c>
      <c r="K57" s="263">
        <f>IF(J57&gt;71,J57-17,J57)</f>
        <v>83</v>
      </c>
      <c r="L57" s="263">
        <f>IF(J57&lt;&gt;"",MAX(L$1:L56)+1,"")</f>
        <v>46</v>
      </c>
      <c r="M57" s="219" t="s">
        <v>150</v>
      </c>
      <c r="N57" s="299">
        <v>1</v>
      </c>
      <c r="O57" s="221" t="s">
        <v>0</v>
      </c>
      <c r="P57" s="222"/>
      <c r="Q57" s="300" t="str">
        <f t="shared" si="58"/>
        <v/>
      </c>
      <c r="R57" s="219" t="s">
        <v>151</v>
      </c>
      <c r="S57" s="312" t="s">
        <v>70</v>
      </c>
      <c r="T57" s="134"/>
      <c r="V57" s="264">
        <f t="shared" si="165"/>
        <v>1</v>
      </c>
      <c r="W57" s="264">
        <f t="shared" si="166"/>
        <v>1</v>
      </c>
      <c r="X57" s="264">
        <f t="shared" si="167"/>
        <v>1</v>
      </c>
      <c r="Y57" s="264"/>
      <c r="Z57" s="264">
        <f t="shared" si="168"/>
        <v>0</v>
      </c>
      <c r="AA57" s="264"/>
      <c r="AB57" s="264">
        <f t="shared" si="169"/>
        <v>1</v>
      </c>
      <c r="AC57" s="264"/>
      <c r="AD57" s="265"/>
      <c r="AE57" s="265"/>
      <c r="AF57" s="266">
        <f t="shared" si="136"/>
        <v>1</v>
      </c>
      <c r="AG57" s="266"/>
      <c r="AH57" s="266">
        <f t="shared" si="137"/>
        <v>0</v>
      </c>
      <c r="AI57" s="266"/>
      <c r="AJ57" s="266">
        <f t="shared" si="138"/>
        <v>1</v>
      </c>
      <c r="AK57" s="267"/>
      <c r="AL57" s="268"/>
      <c r="AM57" s="266"/>
      <c r="AN57" s="266" t="str">
        <f t="shared" si="139"/>
        <v/>
      </c>
      <c r="AO57" s="266"/>
      <c r="AP57" s="266" t="str">
        <f t="shared" si="140"/>
        <v/>
      </c>
      <c r="AQ57" s="266"/>
      <c r="AR57" s="266" t="str">
        <f t="shared" si="141"/>
        <v/>
      </c>
      <c r="AS57" s="267"/>
      <c r="AT57" s="268"/>
      <c r="AU57" s="266"/>
      <c r="AV57" s="266" t="str">
        <f t="shared" si="142"/>
        <v/>
      </c>
      <c r="AW57" s="266"/>
      <c r="AX57" s="266" t="str">
        <f t="shared" si="143"/>
        <v/>
      </c>
      <c r="AY57" s="266"/>
      <c r="AZ57" s="266" t="str">
        <f t="shared" si="144"/>
        <v/>
      </c>
      <c r="BA57" s="267"/>
      <c r="BB57" s="268"/>
      <c r="BC57" s="266"/>
      <c r="BD57" s="266" t="str">
        <f t="shared" si="145"/>
        <v/>
      </c>
      <c r="BE57" s="266"/>
      <c r="BF57" s="266" t="str">
        <f t="shared" si="146"/>
        <v/>
      </c>
      <c r="BG57" s="266"/>
      <c r="BH57" s="266" t="str">
        <f t="shared" si="147"/>
        <v/>
      </c>
      <c r="BI57" s="267"/>
      <c r="BJ57" s="268"/>
      <c r="BK57" s="264"/>
      <c r="BL57" s="266" t="str">
        <f t="shared" si="148"/>
        <v/>
      </c>
      <c r="BM57" s="266"/>
      <c r="BN57" s="266" t="str">
        <f t="shared" si="149"/>
        <v/>
      </c>
      <c r="BO57" s="266"/>
      <c r="BP57" s="266" t="str">
        <f t="shared" si="150"/>
        <v/>
      </c>
      <c r="BQ57" s="267"/>
      <c r="BR57" s="268"/>
      <c r="BS57" s="264"/>
      <c r="BT57" s="266" t="str">
        <f t="shared" si="151"/>
        <v/>
      </c>
      <c r="BU57" s="266"/>
      <c r="BV57" s="266" t="str">
        <f t="shared" si="152"/>
        <v/>
      </c>
      <c r="BW57" s="266"/>
      <c r="BX57" s="266" t="str">
        <f t="shared" si="153"/>
        <v/>
      </c>
      <c r="BY57" s="267"/>
      <c r="BZ57" s="268"/>
      <c r="CA57" s="269"/>
      <c r="CB57" s="266" t="str">
        <f t="shared" si="154"/>
        <v/>
      </c>
      <c r="CC57" s="266"/>
      <c r="CD57" s="266" t="str">
        <f t="shared" si="155"/>
        <v/>
      </c>
      <c r="CE57" s="266"/>
      <c r="CF57" s="266" t="str">
        <f t="shared" si="156"/>
        <v/>
      </c>
      <c r="CG57" s="267"/>
      <c r="CJ57" s="266" t="str">
        <f t="shared" si="157"/>
        <v/>
      </c>
      <c r="CK57" s="266"/>
      <c r="CL57" s="266" t="str">
        <f t="shared" si="158"/>
        <v/>
      </c>
      <c r="CM57" s="266"/>
      <c r="CN57" s="266" t="str">
        <f t="shared" si="159"/>
        <v/>
      </c>
      <c r="CO57" s="267"/>
    </row>
    <row r="58" spans="1:122" s="262" customFormat="1" ht="33.75" customHeight="1" x14ac:dyDescent="0.25">
      <c r="B58" s="119" t="s">
        <v>67</v>
      </c>
      <c r="C58" s="276" t="s">
        <v>107</v>
      </c>
      <c r="D58" s="227" t="s">
        <v>144</v>
      </c>
      <c r="E58" s="119"/>
      <c r="F58" s="259">
        <v>0.1</v>
      </c>
      <c r="G58" s="259">
        <f>IF(H58="Information et Communication",1,IF(H58="Savoir-faire Savoir-être",2,IF(H58="Confort et hygiène",3,IF(H58="Qualité de la prestation",5,IF(H58="Développement Durable",4)))))</f>
        <v>1</v>
      </c>
      <c r="H58" s="214" t="s">
        <v>57</v>
      </c>
      <c r="I58" s="271"/>
      <c r="J58" s="142">
        <v>200</v>
      </c>
      <c r="K58" s="263">
        <v>200</v>
      </c>
      <c r="L58" s="263">
        <f>IF(J58&lt;&gt;"",MAX(L$1:L57)+1,"")</f>
        <v>47</v>
      </c>
      <c r="M58" s="305" t="s">
        <v>694</v>
      </c>
      <c r="N58" s="309">
        <v>1</v>
      </c>
      <c r="O58" s="302" t="s">
        <v>0</v>
      </c>
      <c r="P58" s="303"/>
      <c r="Q58" s="310"/>
      <c r="R58" s="305" t="s">
        <v>695</v>
      </c>
      <c r="S58" s="257" t="s">
        <v>70</v>
      </c>
      <c r="T58" s="272"/>
      <c r="U58" s="273"/>
      <c r="V58" s="264">
        <f t="shared" si="165"/>
        <v>1</v>
      </c>
      <c r="W58" s="264">
        <f t="shared" si="166"/>
        <v>1</v>
      </c>
      <c r="X58" s="264">
        <f t="shared" si="167"/>
        <v>1</v>
      </c>
      <c r="Y58" s="264"/>
      <c r="Z58" s="264">
        <f t="shared" si="168"/>
        <v>0</v>
      </c>
      <c r="AA58" s="264"/>
      <c r="AB58" s="264">
        <f t="shared" si="169"/>
        <v>1</v>
      </c>
      <c r="AC58" s="264"/>
      <c r="AD58" s="265"/>
      <c r="AE58" s="265"/>
      <c r="AF58" s="266">
        <f t="shared" si="136"/>
        <v>1</v>
      </c>
      <c r="AG58" s="266"/>
      <c r="AH58" s="266">
        <f t="shared" si="137"/>
        <v>0</v>
      </c>
      <c r="AI58" s="266"/>
      <c r="AJ58" s="266">
        <f t="shared" si="138"/>
        <v>1</v>
      </c>
      <c r="AK58" s="267"/>
      <c r="AL58" s="268"/>
      <c r="AM58" s="266"/>
      <c r="AN58" s="266" t="str">
        <f t="shared" si="139"/>
        <v/>
      </c>
      <c r="AO58" s="266"/>
      <c r="AP58" s="266" t="str">
        <f t="shared" si="140"/>
        <v/>
      </c>
      <c r="AQ58" s="266"/>
      <c r="AR58" s="266" t="str">
        <f t="shared" si="141"/>
        <v/>
      </c>
      <c r="AS58" s="267"/>
      <c r="AT58" s="268"/>
      <c r="AU58" s="266"/>
      <c r="AV58" s="266" t="str">
        <f t="shared" si="142"/>
        <v/>
      </c>
      <c r="AW58" s="266"/>
      <c r="AX58" s="266" t="str">
        <f t="shared" si="143"/>
        <v/>
      </c>
      <c r="AY58" s="266"/>
      <c r="AZ58" s="266" t="str">
        <f t="shared" si="144"/>
        <v/>
      </c>
      <c r="BA58" s="267"/>
      <c r="BB58" s="268"/>
      <c r="BC58" s="266"/>
      <c r="BD58" s="266" t="str">
        <f t="shared" si="145"/>
        <v/>
      </c>
      <c r="BE58" s="266"/>
      <c r="BF58" s="266" t="str">
        <f t="shared" si="146"/>
        <v/>
      </c>
      <c r="BG58" s="266"/>
      <c r="BH58" s="266" t="str">
        <f t="shared" si="147"/>
        <v/>
      </c>
      <c r="BI58" s="267"/>
      <c r="BJ58" s="268"/>
      <c r="BK58" s="264"/>
      <c r="BL58" s="266" t="str">
        <f t="shared" si="148"/>
        <v/>
      </c>
      <c r="BM58" s="266"/>
      <c r="BN58" s="266" t="str">
        <f t="shared" si="149"/>
        <v/>
      </c>
      <c r="BO58" s="266"/>
      <c r="BP58" s="266" t="str">
        <f t="shared" si="150"/>
        <v/>
      </c>
      <c r="BQ58" s="267"/>
      <c r="BR58" s="268"/>
      <c r="BS58" s="264"/>
      <c r="BT58" s="266" t="str">
        <f t="shared" si="151"/>
        <v/>
      </c>
      <c r="BU58" s="266"/>
      <c r="BV58" s="266" t="str">
        <f t="shared" si="152"/>
        <v/>
      </c>
      <c r="BW58" s="266"/>
      <c r="BX58" s="266" t="str">
        <f t="shared" si="153"/>
        <v/>
      </c>
      <c r="BY58" s="267"/>
      <c r="BZ58" s="268"/>
      <c r="CA58" s="269"/>
      <c r="CB58" s="266" t="str">
        <f t="shared" si="154"/>
        <v/>
      </c>
      <c r="CC58" s="266"/>
      <c r="CD58" s="266" t="str">
        <f t="shared" si="155"/>
        <v/>
      </c>
      <c r="CE58" s="266"/>
      <c r="CF58" s="266" t="str">
        <f t="shared" si="156"/>
        <v/>
      </c>
      <c r="CG58" s="267"/>
      <c r="CJ58" s="266" t="str">
        <f t="shared" si="157"/>
        <v/>
      </c>
      <c r="CK58" s="266"/>
      <c r="CL58" s="266" t="str">
        <f t="shared" si="158"/>
        <v/>
      </c>
      <c r="CM58" s="266"/>
      <c r="CN58" s="266" t="str">
        <f t="shared" si="159"/>
        <v/>
      </c>
      <c r="CO58" s="267"/>
      <c r="DR58" s="263"/>
    </row>
    <row r="59" spans="1:122" s="148" customFormat="1" ht="18" customHeight="1" x14ac:dyDescent="0.25">
      <c r="B59" s="260"/>
      <c r="C59" s="276" t="s">
        <v>107</v>
      </c>
      <c r="D59" s="260"/>
      <c r="E59" s="260"/>
      <c r="F59" s="261" t="e">
        <f>VLOOKUP(H59,Feuil1!A$1:B$5,2,0)</f>
        <v>#N/A</v>
      </c>
      <c r="G59" s="113"/>
      <c r="H59" s="216"/>
      <c r="I59" s="149"/>
      <c r="J59" s="150"/>
      <c r="K59" s="263"/>
      <c r="L59" s="263" t="str">
        <f>IF(J59&lt;&gt;"",MAX(L$1:L58)+1,"")</f>
        <v/>
      </c>
      <c r="M59" s="270" t="s">
        <v>152</v>
      </c>
      <c r="N59" s="152"/>
      <c r="O59" s="204"/>
      <c r="P59" s="293"/>
      <c r="Q59" s="202" t="str">
        <f t="shared" si="58"/>
        <v/>
      </c>
      <c r="R59" s="150"/>
      <c r="S59" s="153"/>
      <c r="T59" s="154"/>
      <c r="U59" s="139"/>
      <c r="V59" s="139"/>
      <c r="W59" s="139"/>
      <c r="X59" s="139"/>
      <c r="Y59" s="139"/>
      <c r="Z59" s="139"/>
      <c r="AA59" s="139"/>
      <c r="AB59" s="139"/>
      <c r="AC59" s="139"/>
      <c r="AD59" s="141"/>
      <c r="AE59" s="141"/>
      <c r="AF59" s="266" t="str">
        <f t="shared" si="136"/>
        <v/>
      </c>
      <c r="AG59" s="266"/>
      <c r="AH59" s="266" t="str">
        <f t="shared" si="137"/>
        <v/>
      </c>
      <c r="AI59" s="266"/>
      <c r="AJ59" s="266" t="str">
        <f t="shared" si="138"/>
        <v/>
      </c>
      <c r="AK59" s="267"/>
      <c r="AL59" s="268"/>
      <c r="AM59" s="266"/>
      <c r="AN59" s="266" t="str">
        <f t="shared" si="139"/>
        <v/>
      </c>
      <c r="AO59" s="266"/>
      <c r="AP59" s="266" t="str">
        <f t="shared" si="140"/>
        <v/>
      </c>
      <c r="AQ59" s="266"/>
      <c r="AR59" s="266" t="str">
        <f t="shared" si="141"/>
        <v/>
      </c>
      <c r="AS59" s="267"/>
      <c r="AT59" s="268"/>
      <c r="AU59" s="266"/>
      <c r="AV59" s="266" t="str">
        <f t="shared" si="142"/>
        <v/>
      </c>
      <c r="AW59" s="266"/>
      <c r="AX59" s="266" t="str">
        <f t="shared" si="143"/>
        <v/>
      </c>
      <c r="AY59" s="266"/>
      <c r="AZ59" s="266" t="str">
        <f t="shared" si="144"/>
        <v/>
      </c>
      <c r="BA59" s="267"/>
      <c r="BB59" s="268"/>
      <c r="BC59" s="266"/>
      <c r="BD59" s="266" t="str">
        <f t="shared" si="145"/>
        <v/>
      </c>
      <c r="BE59" s="266"/>
      <c r="BF59" s="266" t="str">
        <f t="shared" si="146"/>
        <v/>
      </c>
      <c r="BG59" s="266"/>
      <c r="BH59" s="266" t="str">
        <f t="shared" si="147"/>
        <v/>
      </c>
      <c r="BI59" s="267"/>
      <c r="BJ59" s="268"/>
      <c r="BK59" s="264"/>
      <c r="BL59" s="266" t="str">
        <f t="shared" si="148"/>
        <v/>
      </c>
      <c r="BM59" s="266"/>
      <c r="BN59" s="266" t="str">
        <f t="shared" si="149"/>
        <v/>
      </c>
      <c r="BO59" s="266"/>
      <c r="BP59" s="266" t="str">
        <f t="shared" si="150"/>
        <v/>
      </c>
      <c r="BQ59" s="267"/>
      <c r="BR59" s="268"/>
      <c r="BS59" s="264"/>
      <c r="BT59" s="266" t="str">
        <f t="shared" si="151"/>
        <v/>
      </c>
      <c r="BU59" s="266"/>
      <c r="BV59" s="266" t="str">
        <f t="shared" si="152"/>
        <v/>
      </c>
      <c r="BW59" s="266"/>
      <c r="BX59" s="266" t="str">
        <f t="shared" si="153"/>
        <v/>
      </c>
      <c r="BY59" s="267"/>
      <c r="BZ59" s="268"/>
      <c r="CA59" s="269"/>
      <c r="CB59" s="266" t="str">
        <f t="shared" si="154"/>
        <v/>
      </c>
      <c r="CC59" s="266"/>
      <c r="CD59" s="266" t="str">
        <f t="shared" si="155"/>
        <v/>
      </c>
      <c r="CE59" s="266"/>
      <c r="CF59" s="266" t="str">
        <f t="shared" si="156"/>
        <v/>
      </c>
      <c r="CG59" s="267"/>
      <c r="CH59" s="262"/>
      <c r="CI59" s="262"/>
      <c r="CJ59" s="266" t="str">
        <f t="shared" si="157"/>
        <v/>
      </c>
      <c r="CK59" s="266"/>
      <c r="CL59" s="266" t="str">
        <f t="shared" si="158"/>
        <v/>
      </c>
      <c r="CM59" s="266"/>
      <c r="CN59" s="266" t="str">
        <f t="shared" si="159"/>
        <v/>
      </c>
      <c r="CO59" s="267"/>
      <c r="CP59" s="262"/>
    </row>
    <row r="60" spans="1:122" s="262" customFormat="1" ht="63.75" customHeight="1" x14ac:dyDescent="0.25">
      <c r="B60" s="259" t="s">
        <v>56</v>
      </c>
      <c r="C60" s="276" t="s">
        <v>107</v>
      </c>
      <c r="D60" s="270" t="s">
        <v>152</v>
      </c>
      <c r="E60" s="270"/>
      <c r="F60" s="261">
        <f>VLOOKUP(H60,Feuil1!A$1:B$5,2,0)</f>
        <v>0.35</v>
      </c>
      <c r="G60" s="259">
        <f>IF(H60="Information et Communication",1,IF(H60="Savoir-faire Savoir-être",2,IF(H60="Confort et hygiène",3,IF(H60="Qualité de la prestation",5,IF(H60="Développement Durable",4)))))</f>
        <v>2</v>
      </c>
      <c r="H60" s="214" t="s">
        <v>109</v>
      </c>
      <c r="I60" s="133" t="s">
        <v>153</v>
      </c>
      <c r="J60" s="263">
        <v>10</v>
      </c>
      <c r="K60" s="263">
        <f>IF(J60&gt;71,J60-17,J60)</f>
        <v>10</v>
      </c>
      <c r="L60" s="263">
        <f>IF(J60&lt;&gt;"",MAX(L$1:L59)+1,"")</f>
        <v>48</v>
      </c>
      <c r="M60" s="294" t="s">
        <v>154</v>
      </c>
      <c r="N60" s="295">
        <v>1</v>
      </c>
      <c r="O60" s="296" t="s">
        <v>0</v>
      </c>
      <c r="P60" s="297"/>
      <c r="Q60" s="298" t="str">
        <f t="shared" si="58"/>
        <v>oui</v>
      </c>
      <c r="R60" s="294" t="s">
        <v>155</v>
      </c>
      <c r="S60" s="311" t="s">
        <v>70</v>
      </c>
      <c r="T60" s="134"/>
      <c r="V60" s="264">
        <f t="shared" ref="V60:V64" si="170">N60</f>
        <v>1</v>
      </c>
      <c r="W60" s="264">
        <f t="shared" ref="W60:W64" si="171">IF(O60="OUI",1,IF(O60="NON",0,IF(O60="Non Mesuré","",0)))</f>
        <v>1</v>
      </c>
      <c r="X60" s="264">
        <f t="shared" ref="X60:X64" si="172">IF(O60&lt;&gt;"Non Mesuré",V60*W60,"")</f>
        <v>1</v>
      </c>
      <c r="Y60" s="264"/>
      <c r="Z60" s="264">
        <f t="shared" ref="Z60:Z64" si="173">IF(O60="Non Mesuré",V60,0)</f>
        <v>0</v>
      </c>
      <c r="AA60" s="264"/>
      <c r="AB60" s="264">
        <f t="shared" ref="AB60:AB64" si="174">V60-Z60</f>
        <v>1</v>
      </c>
      <c r="AC60" s="264"/>
      <c r="AD60" s="265"/>
      <c r="AE60" s="265"/>
      <c r="AF60" s="266" t="str">
        <f t="shared" si="136"/>
        <v/>
      </c>
      <c r="AG60" s="266"/>
      <c r="AH60" s="266" t="str">
        <f t="shared" si="137"/>
        <v/>
      </c>
      <c r="AI60" s="266"/>
      <c r="AJ60" s="266" t="str">
        <f t="shared" si="138"/>
        <v/>
      </c>
      <c r="AK60" s="267"/>
      <c r="AL60" s="268"/>
      <c r="AM60" s="266"/>
      <c r="AN60" s="266">
        <f t="shared" si="139"/>
        <v>1</v>
      </c>
      <c r="AO60" s="266"/>
      <c r="AP60" s="266">
        <f t="shared" si="140"/>
        <v>0</v>
      </c>
      <c r="AQ60" s="266"/>
      <c r="AR60" s="266">
        <f t="shared" si="141"/>
        <v>1</v>
      </c>
      <c r="AS60" s="267"/>
      <c r="AT60" s="268"/>
      <c r="AU60" s="266"/>
      <c r="AV60" s="266" t="str">
        <f t="shared" si="142"/>
        <v/>
      </c>
      <c r="AW60" s="266"/>
      <c r="AX60" s="266" t="str">
        <f t="shared" si="143"/>
        <v/>
      </c>
      <c r="AY60" s="266"/>
      <c r="AZ60" s="266" t="str">
        <f t="shared" si="144"/>
        <v/>
      </c>
      <c r="BA60" s="267"/>
      <c r="BB60" s="268"/>
      <c r="BC60" s="266"/>
      <c r="BD60" s="266" t="str">
        <f t="shared" si="145"/>
        <v/>
      </c>
      <c r="BE60" s="266"/>
      <c r="BF60" s="266" t="str">
        <f t="shared" si="146"/>
        <v/>
      </c>
      <c r="BG60" s="266"/>
      <c r="BH60" s="266" t="str">
        <f t="shared" si="147"/>
        <v/>
      </c>
      <c r="BI60" s="267"/>
      <c r="BJ60" s="268"/>
      <c r="BK60" s="264"/>
      <c r="BL60" s="266" t="str">
        <f t="shared" si="148"/>
        <v/>
      </c>
      <c r="BM60" s="266"/>
      <c r="BN60" s="266" t="str">
        <f t="shared" si="149"/>
        <v/>
      </c>
      <c r="BO60" s="266"/>
      <c r="BP60" s="266" t="str">
        <f t="shared" si="150"/>
        <v/>
      </c>
      <c r="BQ60" s="267"/>
      <c r="BR60" s="268"/>
      <c r="BS60" s="264"/>
      <c r="BT60" s="266" t="str">
        <f t="shared" si="151"/>
        <v/>
      </c>
      <c r="BU60" s="266"/>
      <c r="BV60" s="266" t="str">
        <f t="shared" si="152"/>
        <v/>
      </c>
      <c r="BW60" s="266"/>
      <c r="BX60" s="266" t="str">
        <f t="shared" si="153"/>
        <v/>
      </c>
      <c r="BY60" s="267"/>
      <c r="BZ60" s="268"/>
      <c r="CA60" s="269"/>
      <c r="CB60" s="266" t="str">
        <f t="shared" si="154"/>
        <v/>
      </c>
      <c r="CC60" s="266"/>
      <c r="CD60" s="266" t="str">
        <f t="shared" si="155"/>
        <v/>
      </c>
      <c r="CE60" s="266"/>
      <c r="CF60" s="266" t="str">
        <f t="shared" si="156"/>
        <v/>
      </c>
      <c r="CG60" s="267"/>
      <c r="CJ60" s="266" t="str">
        <f t="shared" si="157"/>
        <v/>
      </c>
      <c r="CK60" s="266"/>
      <c r="CL60" s="266" t="str">
        <f t="shared" si="158"/>
        <v/>
      </c>
      <c r="CM60" s="266"/>
      <c r="CN60" s="266" t="str">
        <f t="shared" si="159"/>
        <v/>
      </c>
      <c r="CO60" s="267"/>
    </row>
    <row r="61" spans="1:122" s="262" customFormat="1" ht="33.75" customHeight="1" x14ac:dyDescent="0.25">
      <c r="B61" s="259" t="s">
        <v>56</v>
      </c>
      <c r="C61" s="276" t="s">
        <v>107</v>
      </c>
      <c r="D61" s="270" t="s">
        <v>152</v>
      </c>
      <c r="E61" s="270"/>
      <c r="F61" s="261">
        <f>VLOOKUP(H61,Feuil1!A$1:B$5,2,0)</f>
        <v>0.35</v>
      </c>
      <c r="G61" s="259">
        <f>IF(H61="Information et Communication",1,IF(H61="Savoir-faire Savoir-être",2,IF(H61="Confort et hygiène",3,IF(H61="Qualité de la prestation",5,IF(H61="Développement Durable",4)))))</f>
        <v>2</v>
      </c>
      <c r="H61" s="214" t="s">
        <v>109</v>
      </c>
      <c r="I61" s="133" t="s">
        <v>153</v>
      </c>
      <c r="J61" s="263">
        <v>10</v>
      </c>
      <c r="K61" s="263">
        <f>IF(J61&gt;71,J61-17,J61)</f>
        <v>10</v>
      </c>
      <c r="L61" s="263">
        <f>IF(J61&lt;&gt;"",MAX(L$1:L60)+1,"")</f>
        <v>49</v>
      </c>
      <c r="M61" s="219" t="s">
        <v>684</v>
      </c>
      <c r="N61" s="299">
        <v>1</v>
      </c>
      <c r="O61" s="221" t="s">
        <v>0</v>
      </c>
      <c r="P61" s="222"/>
      <c r="Q61" s="300" t="str">
        <f t="shared" si="58"/>
        <v>oui</v>
      </c>
      <c r="R61" s="219" t="s">
        <v>156</v>
      </c>
      <c r="S61" s="312" t="s">
        <v>70</v>
      </c>
      <c r="T61" s="134"/>
      <c r="V61" s="264">
        <f t="shared" si="170"/>
        <v>1</v>
      </c>
      <c r="W61" s="264">
        <f t="shared" si="171"/>
        <v>1</v>
      </c>
      <c r="X61" s="264">
        <f t="shared" si="172"/>
        <v>1</v>
      </c>
      <c r="Y61" s="264"/>
      <c r="Z61" s="264">
        <f t="shared" si="173"/>
        <v>0</v>
      </c>
      <c r="AA61" s="264"/>
      <c r="AB61" s="264">
        <f t="shared" si="174"/>
        <v>1</v>
      </c>
      <c r="AC61" s="264"/>
      <c r="AD61" s="265"/>
      <c r="AE61" s="265"/>
      <c r="AF61" s="266" t="str">
        <f t="shared" si="136"/>
        <v/>
      </c>
      <c r="AG61" s="266"/>
      <c r="AH61" s="266" t="str">
        <f t="shared" si="137"/>
        <v/>
      </c>
      <c r="AI61" s="266"/>
      <c r="AJ61" s="266" t="str">
        <f t="shared" si="138"/>
        <v/>
      </c>
      <c r="AK61" s="267"/>
      <c r="AL61" s="268"/>
      <c r="AM61" s="266"/>
      <c r="AN61" s="266">
        <f t="shared" si="139"/>
        <v>1</v>
      </c>
      <c r="AO61" s="266"/>
      <c r="AP61" s="266">
        <f t="shared" si="140"/>
        <v>0</v>
      </c>
      <c r="AQ61" s="266"/>
      <c r="AR61" s="266">
        <f t="shared" si="141"/>
        <v>1</v>
      </c>
      <c r="AS61" s="267"/>
      <c r="AT61" s="268"/>
      <c r="AU61" s="266"/>
      <c r="AV61" s="266" t="str">
        <f t="shared" si="142"/>
        <v/>
      </c>
      <c r="AW61" s="266"/>
      <c r="AX61" s="266" t="str">
        <f t="shared" si="143"/>
        <v/>
      </c>
      <c r="AY61" s="266"/>
      <c r="AZ61" s="266" t="str">
        <f t="shared" si="144"/>
        <v/>
      </c>
      <c r="BA61" s="267"/>
      <c r="BB61" s="268"/>
      <c r="BC61" s="266"/>
      <c r="BD61" s="266" t="str">
        <f t="shared" si="145"/>
        <v/>
      </c>
      <c r="BE61" s="266"/>
      <c r="BF61" s="266" t="str">
        <f t="shared" si="146"/>
        <v/>
      </c>
      <c r="BG61" s="266"/>
      <c r="BH61" s="266" t="str">
        <f t="shared" si="147"/>
        <v/>
      </c>
      <c r="BI61" s="267"/>
      <c r="BJ61" s="268"/>
      <c r="BK61" s="264"/>
      <c r="BL61" s="266" t="str">
        <f t="shared" si="148"/>
        <v/>
      </c>
      <c r="BM61" s="266"/>
      <c r="BN61" s="266" t="str">
        <f t="shared" si="149"/>
        <v/>
      </c>
      <c r="BO61" s="266"/>
      <c r="BP61" s="266" t="str">
        <f t="shared" si="150"/>
        <v/>
      </c>
      <c r="BQ61" s="267"/>
      <c r="BR61" s="268"/>
      <c r="BS61" s="264"/>
      <c r="BT61" s="266" t="str">
        <f t="shared" si="151"/>
        <v/>
      </c>
      <c r="BU61" s="266"/>
      <c r="BV61" s="266" t="str">
        <f t="shared" si="152"/>
        <v/>
      </c>
      <c r="BW61" s="266"/>
      <c r="BX61" s="266" t="str">
        <f t="shared" si="153"/>
        <v/>
      </c>
      <c r="BY61" s="267"/>
      <c r="BZ61" s="268"/>
      <c r="CA61" s="269"/>
      <c r="CB61" s="266" t="str">
        <f t="shared" si="154"/>
        <v/>
      </c>
      <c r="CC61" s="266"/>
      <c r="CD61" s="266" t="str">
        <f t="shared" si="155"/>
        <v/>
      </c>
      <c r="CE61" s="266"/>
      <c r="CF61" s="266" t="str">
        <f t="shared" si="156"/>
        <v/>
      </c>
      <c r="CG61" s="267"/>
      <c r="CJ61" s="266" t="str">
        <f t="shared" si="157"/>
        <v/>
      </c>
      <c r="CK61" s="266"/>
      <c r="CL61" s="266" t="str">
        <f t="shared" si="158"/>
        <v/>
      </c>
      <c r="CM61" s="266"/>
      <c r="CN61" s="266" t="str">
        <f t="shared" si="159"/>
        <v/>
      </c>
      <c r="CO61" s="267"/>
    </row>
    <row r="62" spans="1:122" s="262" customFormat="1" ht="38.25" customHeight="1" x14ac:dyDescent="0.25">
      <c r="B62" s="159" t="s">
        <v>67</v>
      </c>
      <c r="C62" s="276" t="s">
        <v>107</v>
      </c>
      <c r="D62" s="270" t="s">
        <v>152</v>
      </c>
      <c r="E62" s="270"/>
      <c r="F62" s="261">
        <f>VLOOKUP(H62,Feuil1!A$1:B$5,2,0)</f>
        <v>0.1</v>
      </c>
      <c r="G62" s="159">
        <f>IF(H62="Information et Communication",1,IF(H62="Savoir-faire Savoir-être",2,IF(H62="Confort et hygiène",3,IF(H62="Qualité de la prestation",5,IF(H62="Développement Durable",4)))))</f>
        <v>1</v>
      </c>
      <c r="H62" s="134" t="s">
        <v>57</v>
      </c>
      <c r="I62" s="271" t="s">
        <v>80</v>
      </c>
      <c r="J62" s="263">
        <v>2</v>
      </c>
      <c r="K62" s="263">
        <v>2</v>
      </c>
      <c r="L62" s="263">
        <f>IF(J62&lt;&gt;"",MAX(L$1:L61)+1,"")</f>
        <v>50</v>
      </c>
      <c r="M62" s="219" t="s">
        <v>157</v>
      </c>
      <c r="N62" s="299">
        <v>1</v>
      </c>
      <c r="O62" s="221" t="s">
        <v>0</v>
      </c>
      <c r="P62" s="222"/>
      <c r="Q62" s="300" t="str">
        <f t="shared" si="58"/>
        <v/>
      </c>
      <c r="R62" s="219" t="s">
        <v>158</v>
      </c>
      <c r="S62" s="312" t="s">
        <v>70</v>
      </c>
      <c r="T62" s="134"/>
      <c r="V62" s="264">
        <f t="shared" si="170"/>
        <v>1</v>
      </c>
      <c r="W62" s="264">
        <f t="shared" si="171"/>
        <v>1</v>
      </c>
      <c r="X62" s="264">
        <f t="shared" si="172"/>
        <v>1</v>
      </c>
      <c r="Y62" s="264"/>
      <c r="Z62" s="264">
        <f t="shared" si="173"/>
        <v>0</v>
      </c>
      <c r="AA62" s="264"/>
      <c r="AB62" s="264">
        <f t="shared" si="174"/>
        <v>1</v>
      </c>
      <c r="AC62" s="264"/>
      <c r="AD62" s="265"/>
      <c r="AE62" s="265"/>
      <c r="AF62" s="266">
        <f t="shared" si="136"/>
        <v>1</v>
      </c>
      <c r="AG62" s="266"/>
      <c r="AH62" s="266">
        <f t="shared" si="137"/>
        <v>0</v>
      </c>
      <c r="AI62" s="266"/>
      <c r="AJ62" s="266">
        <f t="shared" si="138"/>
        <v>1</v>
      </c>
      <c r="AK62" s="267"/>
      <c r="AL62" s="268"/>
      <c r="AM62" s="266"/>
      <c r="AN62" s="266" t="str">
        <f t="shared" si="139"/>
        <v/>
      </c>
      <c r="AO62" s="266"/>
      <c r="AP62" s="266" t="str">
        <f t="shared" si="140"/>
        <v/>
      </c>
      <c r="AQ62" s="266"/>
      <c r="AR62" s="266" t="str">
        <f t="shared" si="141"/>
        <v/>
      </c>
      <c r="AS62" s="267"/>
      <c r="AT62" s="268"/>
      <c r="AU62" s="266"/>
      <c r="AV62" s="266" t="str">
        <f t="shared" si="142"/>
        <v/>
      </c>
      <c r="AW62" s="266"/>
      <c r="AX62" s="266" t="str">
        <f t="shared" si="143"/>
        <v/>
      </c>
      <c r="AY62" s="266"/>
      <c r="AZ62" s="266" t="str">
        <f t="shared" si="144"/>
        <v/>
      </c>
      <c r="BA62" s="267"/>
      <c r="BB62" s="268"/>
      <c r="BC62" s="266"/>
      <c r="BD62" s="266" t="str">
        <f t="shared" si="145"/>
        <v/>
      </c>
      <c r="BE62" s="266"/>
      <c r="BF62" s="266" t="str">
        <f t="shared" si="146"/>
        <v/>
      </c>
      <c r="BG62" s="266"/>
      <c r="BH62" s="266" t="str">
        <f t="shared" si="147"/>
        <v/>
      </c>
      <c r="BI62" s="267"/>
      <c r="BJ62" s="268"/>
      <c r="BK62" s="264"/>
      <c r="BL62" s="266" t="str">
        <f t="shared" si="148"/>
        <v/>
      </c>
      <c r="BM62" s="266"/>
      <c r="BN62" s="266" t="str">
        <f t="shared" si="149"/>
        <v/>
      </c>
      <c r="BO62" s="266"/>
      <c r="BP62" s="266" t="str">
        <f t="shared" si="150"/>
        <v/>
      </c>
      <c r="BQ62" s="267"/>
      <c r="BR62" s="268"/>
      <c r="BS62" s="264"/>
      <c r="BT62" s="266" t="str">
        <f t="shared" si="151"/>
        <v/>
      </c>
      <c r="BU62" s="266"/>
      <c r="BV62" s="266" t="str">
        <f t="shared" si="152"/>
        <v/>
      </c>
      <c r="BW62" s="266"/>
      <c r="BX62" s="266" t="str">
        <f t="shared" si="153"/>
        <v/>
      </c>
      <c r="BY62" s="267"/>
      <c r="BZ62" s="268"/>
      <c r="CA62" s="269"/>
      <c r="CB62" s="266" t="str">
        <f t="shared" si="154"/>
        <v/>
      </c>
      <c r="CC62" s="266"/>
      <c r="CD62" s="266" t="str">
        <f t="shared" si="155"/>
        <v/>
      </c>
      <c r="CE62" s="266"/>
      <c r="CF62" s="266" t="str">
        <f t="shared" si="156"/>
        <v/>
      </c>
      <c r="CG62" s="267"/>
      <c r="CJ62" s="266" t="str">
        <f t="shared" si="157"/>
        <v/>
      </c>
      <c r="CK62" s="266"/>
      <c r="CL62" s="266" t="str">
        <f t="shared" si="158"/>
        <v/>
      </c>
      <c r="CM62" s="266"/>
      <c r="CN62" s="266" t="str">
        <f t="shared" si="159"/>
        <v/>
      </c>
      <c r="CO62" s="267"/>
    </row>
    <row r="63" spans="1:122" s="262" customFormat="1" ht="33.75" customHeight="1" x14ac:dyDescent="0.25">
      <c r="B63" s="259" t="s">
        <v>56</v>
      </c>
      <c r="C63" s="276" t="s">
        <v>107</v>
      </c>
      <c r="D63" s="270" t="s">
        <v>152</v>
      </c>
      <c r="E63" s="270"/>
      <c r="F63" s="261">
        <f>VLOOKUP(H63,Feuil1!A$1:B$5,2,0)</f>
        <v>0.35</v>
      </c>
      <c r="G63" s="259">
        <f>IF(H63="Information et Communication",1,IF(H63="Savoir-faire Savoir-être",2,IF(H63="Confort et hygiène",3,IF(H63="Qualité de la prestation",5,IF(H63="Développement Durable",4)))))</f>
        <v>2</v>
      </c>
      <c r="H63" s="214" t="s">
        <v>109</v>
      </c>
      <c r="I63" s="133" t="s">
        <v>153</v>
      </c>
      <c r="J63" s="263">
        <v>10</v>
      </c>
      <c r="K63" s="263">
        <f>IF(J63&gt;71,J63-17,J63)</f>
        <v>10</v>
      </c>
      <c r="L63" s="263">
        <f>IF(J63&lt;&gt;"",MAX(L$1:L62)+1,"")</f>
        <v>51</v>
      </c>
      <c r="M63" s="219" t="s">
        <v>159</v>
      </c>
      <c r="N63" s="299">
        <v>3</v>
      </c>
      <c r="O63" s="221" t="s">
        <v>0</v>
      </c>
      <c r="P63" s="222"/>
      <c r="Q63" s="300" t="str">
        <f t="shared" si="58"/>
        <v>oui</v>
      </c>
      <c r="R63" s="219" t="s">
        <v>160</v>
      </c>
      <c r="S63" s="312" t="s">
        <v>70</v>
      </c>
      <c r="T63" s="134"/>
      <c r="V63" s="264">
        <f t="shared" si="170"/>
        <v>3</v>
      </c>
      <c r="W63" s="264">
        <f t="shared" si="171"/>
        <v>1</v>
      </c>
      <c r="X63" s="264">
        <f t="shared" si="172"/>
        <v>3</v>
      </c>
      <c r="Y63" s="264"/>
      <c r="Z63" s="264">
        <f t="shared" si="173"/>
        <v>0</v>
      </c>
      <c r="AA63" s="264"/>
      <c r="AB63" s="264">
        <f t="shared" si="174"/>
        <v>3</v>
      </c>
      <c r="AC63" s="264"/>
      <c r="AD63" s="265"/>
      <c r="AE63" s="265"/>
      <c r="AF63" s="266" t="str">
        <f t="shared" si="136"/>
        <v/>
      </c>
      <c r="AG63" s="266"/>
      <c r="AH63" s="266" t="str">
        <f t="shared" si="137"/>
        <v/>
      </c>
      <c r="AI63" s="266"/>
      <c r="AJ63" s="266" t="str">
        <f t="shared" si="138"/>
        <v/>
      </c>
      <c r="AK63" s="267"/>
      <c r="AL63" s="268"/>
      <c r="AM63" s="266"/>
      <c r="AN63" s="266">
        <f t="shared" si="139"/>
        <v>3</v>
      </c>
      <c r="AO63" s="266"/>
      <c r="AP63" s="266">
        <f t="shared" si="140"/>
        <v>0</v>
      </c>
      <c r="AQ63" s="266"/>
      <c r="AR63" s="266">
        <f t="shared" si="141"/>
        <v>3</v>
      </c>
      <c r="AS63" s="267"/>
      <c r="AT63" s="268"/>
      <c r="AU63" s="266"/>
      <c r="AV63" s="266" t="str">
        <f t="shared" si="142"/>
        <v/>
      </c>
      <c r="AW63" s="266"/>
      <c r="AX63" s="266" t="str">
        <f t="shared" si="143"/>
        <v/>
      </c>
      <c r="AY63" s="266"/>
      <c r="AZ63" s="266" t="str">
        <f t="shared" si="144"/>
        <v/>
      </c>
      <c r="BA63" s="267"/>
      <c r="BB63" s="268"/>
      <c r="BC63" s="266"/>
      <c r="BD63" s="266" t="str">
        <f t="shared" si="145"/>
        <v/>
      </c>
      <c r="BE63" s="266"/>
      <c r="BF63" s="266" t="str">
        <f t="shared" si="146"/>
        <v/>
      </c>
      <c r="BG63" s="266"/>
      <c r="BH63" s="266" t="str">
        <f t="shared" si="147"/>
        <v/>
      </c>
      <c r="BI63" s="267"/>
      <c r="BJ63" s="268"/>
      <c r="BK63" s="264"/>
      <c r="BL63" s="266" t="str">
        <f t="shared" si="148"/>
        <v/>
      </c>
      <c r="BM63" s="266"/>
      <c r="BN63" s="266" t="str">
        <f t="shared" si="149"/>
        <v/>
      </c>
      <c r="BO63" s="266"/>
      <c r="BP63" s="266" t="str">
        <f t="shared" si="150"/>
        <v/>
      </c>
      <c r="BQ63" s="267"/>
      <c r="BR63" s="268"/>
      <c r="BS63" s="264"/>
      <c r="BT63" s="266" t="str">
        <f t="shared" si="151"/>
        <v/>
      </c>
      <c r="BU63" s="266"/>
      <c r="BV63" s="266" t="str">
        <f t="shared" si="152"/>
        <v/>
      </c>
      <c r="BW63" s="266"/>
      <c r="BX63" s="266" t="str">
        <f t="shared" si="153"/>
        <v/>
      </c>
      <c r="BY63" s="267"/>
      <c r="BZ63" s="268"/>
      <c r="CA63" s="269"/>
      <c r="CB63" s="266" t="str">
        <f t="shared" si="154"/>
        <v/>
      </c>
      <c r="CC63" s="266"/>
      <c r="CD63" s="266" t="str">
        <f t="shared" si="155"/>
        <v/>
      </c>
      <c r="CE63" s="266"/>
      <c r="CF63" s="266" t="str">
        <f t="shared" si="156"/>
        <v/>
      </c>
      <c r="CG63" s="267"/>
      <c r="CJ63" s="266" t="str">
        <f t="shared" si="157"/>
        <v/>
      </c>
      <c r="CK63" s="266"/>
      <c r="CL63" s="266" t="str">
        <f t="shared" si="158"/>
        <v/>
      </c>
      <c r="CM63" s="266"/>
      <c r="CN63" s="266" t="str">
        <f t="shared" si="159"/>
        <v/>
      </c>
      <c r="CO63" s="267"/>
    </row>
    <row r="64" spans="1:122" s="262" customFormat="1" ht="34.5" customHeight="1" x14ac:dyDescent="0.25">
      <c r="A64" s="159"/>
      <c r="B64" s="159" t="s">
        <v>56</v>
      </c>
      <c r="C64" s="276" t="s">
        <v>107</v>
      </c>
      <c r="D64" s="227" t="s">
        <v>152</v>
      </c>
      <c r="E64" s="159"/>
      <c r="F64" s="259">
        <v>0.35</v>
      </c>
      <c r="G64" s="259">
        <f t="shared" ref="G64" si="175">IF(H64="Information et Communication",1,IF(H64="Savoir-faire Savoir-être",2,IF(H64="Confort et hygiène",3,IF(H64="Qualité de la prestation",5,IF(H64="Développement Durable",4)))))</f>
        <v>2</v>
      </c>
      <c r="H64" s="134" t="s">
        <v>109</v>
      </c>
      <c r="I64" s="271"/>
      <c r="J64" s="263">
        <v>200</v>
      </c>
      <c r="K64" s="263">
        <v>200</v>
      </c>
      <c r="L64" s="263">
        <f>IF(J64&lt;&gt;"",MAX(L$1:L63)+1,"")</f>
        <v>52</v>
      </c>
      <c r="M64" s="305" t="s">
        <v>748</v>
      </c>
      <c r="N64" s="301">
        <v>1</v>
      </c>
      <c r="O64" s="302" t="s">
        <v>0</v>
      </c>
      <c r="P64" s="303"/>
      <c r="Q64" s="310" t="str">
        <f t="shared" ref="Q64" si="176">IF(ISERROR(SEARCH("Pas de NM possible",R64)),"","oui")</f>
        <v/>
      </c>
      <c r="R64" s="305" t="s">
        <v>695</v>
      </c>
      <c r="S64" s="257" t="s">
        <v>70</v>
      </c>
      <c r="U64" s="273"/>
      <c r="V64" s="264">
        <f t="shared" si="170"/>
        <v>1</v>
      </c>
      <c r="W64" s="264">
        <f t="shared" si="171"/>
        <v>1</v>
      </c>
      <c r="X64" s="264">
        <f t="shared" si="172"/>
        <v>1</v>
      </c>
      <c r="Y64" s="264"/>
      <c r="Z64" s="264">
        <f t="shared" si="173"/>
        <v>0</v>
      </c>
      <c r="AA64" s="264"/>
      <c r="AB64" s="264">
        <f t="shared" si="174"/>
        <v>1</v>
      </c>
      <c r="AC64" s="264"/>
      <c r="AD64" s="265"/>
      <c r="AE64" s="265"/>
      <c r="AF64" s="266" t="str">
        <f t="shared" si="136"/>
        <v/>
      </c>
      <c r="AG64" s="266"/>
      <c r="AH64" s="266" t="str">
        <f t="shared" si="137"/>
        <v/>
      </c>
      <c r="AI64" s="266"/>
      <c r="AJ64" s="266" t="str">
        <f t="shared" si="138"/>
        <v/>
      </c>
      <c r="AK64" s="267"/>
      <c r="AL64" s="268"/>
      <c r="AM64" s="266"/>
      <c r="AN64" s="266">
        <f t="shared" si="139"/>
        <v>1</v>
      </c>
      <c r="AO64" s="266"/>
      <c r="AP64" s="266">
        <f t="shared" si="140"/>
        <v>0</v>
      </c>
      <c r="AQ64" s="266"/>
      <c r="AR64" s="266">
        <f t="shared" si="141"/>
        <v>1</v>
      </c>
      <c r="AS64" s="267"/>
      <c r="AT64" s="268"/>
      <c r="AU64" s="266"/>
      <c r="AV64" s="266" t="str">
        <f t="shared" si="142"/>
        <v/>
      </c>
      <c r="AW64" s="266"/>
      <c r="AX64" s="266" t="str">
        <f t="shared" si="143"/>
        <v/>
      </c>
      <c r="AY64" s="266"/>
      <c r="AZ64" s="266" t="str">
        <f t="shared" si="144"/>
        <v/>
      </c>
      <c r="BA64" s="267"/>
      <c r="BB64" s="268"/>
      <c r="BC64" s="266"/>
      <c r="BD64" s="266" t="str">
        <f t="shared" si="145"/>
        <v/>
      </c>
      <c r="BE64" s="266"/>
      <c r="BF64" s="266" t="str">
        <f t="shared" si="146"/>
        <v/>
      </c>
      <c r="BG64" s="266"/>
      <c r="BH64" s="266" t="str">
        <f t="shared" si="147"/>
        <v/>
      </c>
      <c r="BI64" s="267"/>
      <c r="BJ64" s="268"/>
      <c r="BK64" s="264"/>
      <c r="BL64" s="266" t="str">
        <f t="shared" si="148"/>
        <v/>
      </c>
      <c r="BM64" s="266"/>
      <c r="BN64" s="266" t="str">
        <f t="shared" si="149"/>
        <v/>
      </c>
      <c r="BO64" s="266"/>
      <c r="BP64" s="266" t="str">
        <f t="shared" si="150"/>
        <v/>
      </c>
      <c r="BQ64" s="267"/>
      <c r="BR64" s="268"/>
      <c r="BS64" s="264"/>
      <c r="BT64" s="266" t="str">
        <f t="shared" si="151"/>
        <v/>
      </c>
      <c r="BU64" s="266"/>
      <c r="BV64" s="266" t="str">
        <f t="shared" si="152"/>
        <v/>
      </c>
      <c r="BW64" s="266"/>
      <c r="BX64" s="266" t="str">
        <f t="shared" si="153"/>
        <v/>
      </c>
      <c r="BY64" s="267"/>
      <c r="BZ64" s="268"/>
      <c r="CA64" s="269"/>
      <c r="CB64" s="266" t="str">
        <f t="shared" si="154"/>
        <v/>
      </c>
      <c r="CC64" s="266"/>
      <c r="CD64" s="266" t="str">
        <f t="shared" si="155"/>
        <v/>
      </c>
      <c r="CE64" s="266"/>
      <c r="CF64" s="266" t="str">
        <f t="shared" si="156"/>
        <v/>
      </c>
      <c r="CG64" s="267"/>
      <c r="CJ64" s="266" t="str">
        <f t="shared" si="157"/>
        <v/>
      </c>
      <c r="CK64" s="266"/>
      <c r="CL64" s="266" t="str">
        <f t="shared" si="158"/>
        <v/>
      </c>
      <c r="CM64" s="266"/>
      <c r="CN64" s="266" t="str">
        <f t="shared" si="159"/>
        <v/>
      </c>
      <c r="CO64" s="267"/>
      <c r="DR64" s="228"/>
    </row>
    <row r="65" spans="1:137" s="262" customFormat="1" ht="48" customHeight="1" x14ac:dyDescent="0.25">
      <c r="B65" s="259"/>
      <c r="C65" s="259"/>
      <c r="D65" s="259"/>
      <c r="E65" s="259"/>
      <c r="F65" s="261" t="e">
        <f>VLOOKUP(H65,Feuil1!A$1:B$5,2,0)</f>
        <v>#N/A</v>
      </c>
      <c r="G65" s="259"/>
      <c r="H65" s="214"/>
      <c r="I65" s="147"/>
      <c r="J65" s="263"/>
      <c r="K65" s="263"/>
      <c r="L65" s="263" t="str">
        <f>IF(J65&lt;&gt;"",MAX(L$1:L64)+1,"")</f>
        <v/>
      </c>
      <c r="M65" s="368" t="s">
        <v>161</v>
      </c>
      <c r="N65" s="369" t="s">
        <v>29</v>
      </c>
      <c r="O65" s="370" t="s">
        <v>30</v>
      </c>
      <c r="P65" s="441" t="s">
        <v>31</v>
      </c>
      <c r="Q65" s="374" t="str">
        <f t="shared" si="58"/>
        <v/>
      </c>
      <c r="R65" s="372" t="s">
        <v>32</v>
      </c>
      <c r="S65" s="373" t="s">
        <v>686</v>
      </c>
      <c r="T65" s="134"/>
      <c r="V65" s="264"/>
      <c r="W65" s="264"/>
      <c r="X65" s="264"/>
      <c r="Y65" s="264">
        <f>SUM(X39:X64)</f>
        <v>50</v>
      </c>
      <c r="Z65" s="269"/>
      <c r="AA65" s="264">
        <f>SUM(Z39:Z64)</f>
        <v>0</v>
      </c>
      <c r="AB65" s="269"/>
      <c r="AC65" s="264">
        <f>SUM(AB39:AB64)</f>
        <v>50</v>
      </c>
      <c r="AD65" s="265">
        <f>Y65/AC65</f>
        <v>1</v>
      </c>
      <c r="AE65" s="269"/>
      <c r="AF65" s="266" t="str">
        <f t="shared" ref="AF65:AF126" si="177">IF(G65=1,X65,"")</f>
        <v/>
      </c>
      <c r="AG65" s="266"/>
      <c r="AH65" s="266" t="str">
        <f t="shared" ref="AH65:AH126" si="178">IF(G65=1,Z65,"")</f>
        <v/>
      </c>
      <c r="AI65" s="266"/>
      <c r="AJ65" s="266" t="str">
        <f t="shared" ref="AJ65:AJ126" si="179">IF(G65=1,AB65,"")</f>
        <v/>
      </c>
      <c r="AK65" s="267"/>
      <c r="AL65" s="268"/>
      <c r="AM65" s="266"/>
      <c r="AN65" s="266" t="str">
        <f t="shared" ref="AN65:AN126" si="180">IF(G65=2,X65,"")</f>
        <v/>
      </c>
      <c r="AO65" s="266"/>
      <c r="AP65" s="266" t="str">
        <f t="shared" ref="AP65:AP126" si="181">IF(G65=2,Z65,"")</f>
        <v/>
      </c>
      <c r="AQ65" s="266"/>
      <c r="AR65" s="266" t="str">
        <f t="shared" ref="AR65:AR126" si="182">IF(G65=2,AB65,"")</f>
        <v/>
      </c>
      <c r="AS65" s="267"/>
      <c r="AT65" s="268"/>
      <c r="AU65" s="266"/>
      <c r="AV65" s="266" t="str">
        <f t="shared" ref="AV65:AV126" si="183">IF(G65=3,X65,"")</f>
        <v/>
      </c>
      <c r="AW65" s="266"/>
      <c r="AX65" s="266" t="str">
        <f t="shared" ref="AX65:AX126" si="184">IF(G65=3,Z65,"")</f>
        <v/>
      </c>
      <c r="AY65" s="266"/>
      <c r="AZ65" s="266" t="str">
        <f t="shared" ref="AZ65:AZ126" si="185">IF(G65=3,AB65,"")</f>
        <v/>
      </c>
      <c r="BA65" s="267"/>
      <c r="BB65" s="268"/>
      <c r="BC65" s="266"/>
      <c r="BD65" s="266" t="str">
        <f t="shared" ref="BD65:BD126" si="186">IF(G65=4,X65,"")</f>
        <v/>
      </c>
      <c r="BE65" s="266"/>
      <c r="BF65" s="266" t="str">
        <f t="shared" ref="BF65:BF126" si="187">IF(G65=4,Z65,"")</f>
        <v/>
      </c>
      <c r="BG65" s="266"/>
      <c r="BH65" s="266" t="str">
        <f t="shared" ref="BH65:BH126" si="188">IF(G65=4,AB65,"")</f>
        <v/>
      </c>
      <c r="BI65" s="267"/>
      <c r="BJ65" s="268"/>
      <c r="BK65" s="264"/>
      <c r="BL65" s="266" t="str">
        <f t="shared" ref="BL65:BL126" si="189">IF(G65=5,X65,"")</f>
        <v/>
      </c>
      <c r="BM65" s="266"/>
      <c r="BN65" s="266" t="str">
        <f t="shared" ref="BN65:BN126" si="190">IF(G65=5,Z65,"")</f>
        <v/>
      </c>
      <c r="BO65" s="266"/>
      <c r="BP65" s="266" t="str">
        <f t="shared" ref="BP65:BP126" si="191">IF(G65=5,AB65,"")</f>
        <v/>
      </c>
      <c r="BQ65" s="267"/>
      <c r="BR65" s="268"/>
      <c r="BS65" s="264"/>
      <c r="BT65" s="266" t="str">
        <f t="shared" ref="BT65:BT126" si="192">IF(A65=31,X65,"")</f>
        <v/>
      </c>
      <c r="BU65" s="266"/>
      <c r="BV65" s="266" t="str">
        <f t="shared" ref="BV65:BV126" si="193">IF(A65=31,Z65,"")</f>
        <v/>
      </c>
      <c r="BW65" s="266"/>
      <c r="BX65" s="266" t="str">
        <f t="shared" ref="BX65:BX126" si="194">IF(A65=31,AB65,"")</f>
        <v/>
      </c>
      <c r="BY65" s="267"/>
      <c r="BZ65" s="268"/>
      <c r="CA65" s="269"/>
      <c r="CB65" s="266" t="str">
        <f t="shared" ref="CB65:CB126" si="195">IF(A65=32,X65,"")</f>
        <v/>
      </c>
      <c r="CC65" s="266"/>
      <c r="CD65" s="266" t="str">
        <f t="shared" ref="CD65:CD126" si="196">IF(A65=32,Z65,"")</f>
        <v/>
      </c>
      <c r="CE65" s="266"/>
      <c r="CF65" s="266" t="str">
        <f t="shared" ref="CF65:CF126" si="197">IF(A65=32,AB65,"")</f>
        <v/>
      </c>
      <c r="CG65" s="267"/>
      <c r="CJ65" s="266" t="str">
        <f t="shared" ref="CJ65:CJ126" si="198">IF(A65=33,X65,"")</f>
        <v/>
      </c>
      <c r="CK65" s="266"/>
      <c r="CL65" s="266" t="str">
        <f t="shared" ref="CL65:CL126" si="199">IF(A65=33,Z65,"")</f>
        <v/>
      </c>
      <c r="CM65" s="266"/>
      <c r="CN65" s="266" t="str">
        <f t="shared" ref="CN65:CN126" si="200">IF(A65=33,AB65,"")</f>
        <v/>
      </c>
      <c r="CO65" s="267"/>
    </row>
    <row r="66" spans="1:137" s="148" customFormat="1" ht="18" customHeight="1" x14ac:dyDescent="0.25">
      <c r="B66" s="260"/>
      <c r="C66" s="260"/>
      <c r="D66" s="260"/>
      <c r="E66" s="260"/>
      <c r="F66" s="261" t="e">
        <f>VLOOKUP(H66,Feuil1!A$1:B$5,2,0)</f>
        <v>#N/A</v>
      </c>
      <c r="G66" s="113"/>
      <c r="H66" s="216"/>
      <c r="I66" s="149"/>
      <c r="J66" s="150"/>
      <c r="K66" s="263"/>
      <c r="L66" s="263" t="str">
        <f>IF(J66&lt;&gt;"",MAX(L$1:L65)+1,"")</f>
        <v/>
      </c>
      <c r="M66" s="270" t="s">
        <v>162</v>
      </c>
      <c r="N66" s="152"/>
      <c r="O66" s="204"/>
      <c r="P66" s="293"/>
      <c r="Q66" s="202" t="str">
        <f t="shared" si="58"/>
        <v/>
      </c>
      <c r="R66" s="150"/>
      <c r="S66" s="153"/>
      <c r="T66" s="154"/>
      <c r="U66" s="139"/>
      <c r="V66" s="155"/>
      <c r="W66" s="155"/>
      <c r="X66" s="155"/>
      <c r="Y66" s="146"/>
      <c r="Z66" s="155"/>
      <c r="AA66" s="155"/>
      <c r="AB66" s="155"/>
      <c r="AC66" s="155"/>
      <c r="AD66" s="156"/>
      <c r="AE66" s="141"/>
      <c r="AF66" s="266" t="str">
        <f t="shared" si="177"/>
        <v/>
      </c>
      <c r="AG66" s="266"/>
      <c r="AH66" s="266" t="str">
        <f t="shared" si="178"/>
        <v/>
      </c>
      <c r="AI66" s="266"/>
      <c r="AJ66" s="266" t="str">
        <f t="shared" si="179"/>
        <v/>
      </c>
      <c r="AK66" s="267"/>
      <c r="AL66" s="268"/>
      <c r="AM66" s="266"/>
      <c r="AN66" s="266" t="str">
        <f t="shared" si="180"/>
        <v/>
      </c>
      <c r="AO66" s="266"/>
      <c r="AP66" s="266" t="str">
        <f t="shared" si="181"/>
        <v/>
      </c>
      <c r="AQ66" s="266"/>
      <c r="AR66" s="266" t="str">
        <f t="shared" si="182"/>
        <v/>
      </c>
      <c r="AS66" s="267"/>
      <c r="AT66" s="268"/>
      <c r="AU66" s="266"/>
      <c r="AV66" s="266" t="str">
        <f t="shared" si="183"/>
        <v/>
      </c>
      <c r="AW66" s="266"/>
      <c r="AX66" s="266" t="str">
        <f t="shared" si="184"/>
        <v/>
      </c>
      <c r="AY66" s="266"/>
      <c r="AZ66" s="266" t="str">
        <f t="shared" si="185"/>
        <v/>
      </c>
      <c r="BA66" s="267"/>
      <c r="BB66" s="268"/>
      <c r="BC66" s="266"/>
      <c r="BD66" s="266" t="str">
        <f t="shared" si="186"/>
        <v/>
      </c>
      <c r="BE66" s="266"/>
      <c r="BF66" s="266" t="str">
        <f t="shared" si="187"/>
        <v/>
      </c>
      <c r="BG66" s="266"/>
      <c r="BH66" s="266" t="str">
        <f t="shared" si="188"/>
        <v/>
      </c>
      <c r="BI66" s="267"/>
      <c r="BJ66" s="268"/>
      <c r="BK66" s="264"/>
      <c r="BL66" s="266" t="str">
        <f t="shared" si="189"/>
        <v/>
      </c>
      <c r="BM66" s="266"/>
      <c r="BN66" s="266" t="str">
        <f t="shared" si="190"/>
        <v/>
      </c>
      <c r="BO66" s="266"/>
      <c r="BP66" s="266" t="str">
        <f t="shared" si="191"/>
        <v/>
      </c>
      <c r="BQ66" s="267"/>
      <c r="BR66" s="268"/>
      <c r="BS66" s="264"/>
      <c r="BT66" s="266" t="str">
        <f t="shared" si="192"/>
        <v/>
      </c>
      <c r="BU66" s="266"/>
      <c r="BV66" s="266" t="str">
        <f t="shared" si="193"/>
        <v/>
      </c>
      <c r="BW66" s="266"/>
      <c r="BX66" s="266" t="str">
        <f t="shared" si="194"/>
        <v/>
      </c>
      <c r="BY66" s="267"/>
      <c r="BZ66" s="268"/>
      <c r="CA66" s="269"/>
      <c r="CB66" s="266" t="str">
        <f t="shared" si="195"/>
        <v/>
      </c>
      <c r="CC66" s="266"/>
      <c r="CD66" s="266" t="str">
        <f t="shared" si="196"/>
        <v/>
      </c>
      <c r="CE66" s="266"/>
      <c r="CF66" s="266" t="str">
        <f t="shared" si="197"/>
        <v/>
      </c>
      <c r="CG66" s="267"/>
      <c r="CH66" s="262"/>
      <c r="CI66" s="262"/>
      <c r="CJ66" s="266" t="str">
        <f t="shared" si="198"/>
        <v/>
      </c>
      <c r="CK66" s="266"/>
      <c r="CL66" s="266" t="str">
        <f t="shared" si="199"/>
        <v/>
      </c>
      <c r="CM66" s="266"/>
      <c r="CN66" s="266" t="str">
        <f t="shared" si="200"/>
        <v/>
      </c>
      <c r="CO66" s="267"/>
      <c r="CP66" s="262"/>
    </row>
    <row r="67" spans="1:137" s="262" customFormat="1" ht="52.5" customHeight="1" x14ac:dyDescent="0.25">
      <c r="B67" s="259" t="s">
        <v>56</v>
      </c>
      <c r="C67" s="234" t="s">
        <v>161</v>
      </c>
      <c r="D67" s="270" t="s">
        <v>162</v>
      </c>
      <c r="E67" s="270"/>
      <c r="F67" s="261">
        <f>VLOOKUP(H67,Feuil1!A$1:B$5,2,0)</f>
        <v>0.1</v>
      </c>
      <c r="G67" s="259">
        <f>IF(H67="Information et Communication",1,IF(H67="Savoir-faire Savoir-être",2,IF(H67="Confort et hygiène",3,IF(H67="Qualité de la prestation",5,IF(H67="Développement Durable",4)))))</f>
        <v>1</v>
      </c>
      <c r="H67" s="214" t="s">
        <v>57</v>
      </c>
      <c r="I67" s="133" t="s">
        <v>163</v>
      </c>
      <c r="J67" s="263">
        <v>11</v>
      </c>
      <c r="K67" s="263">
        <f>IF(J67&gt;71,J67-17,J67)</f>
        <v>11</v>
      </c>
      <c r="L67" s="263">
        <f>IF(J67&lt;&gt;"",MAX(L$1:L66)+1,"")</f>
        <v>53</v>
      </c>
      <c r="M67" s="294" t="s">
        <v>696</v>
      </c>
      <c r="N67" s="295">
        <v>1</v>
      </c>
      <c r="O67" s="296" t="s">
        <v>0</v>
      </c>
      <c r="P67" s="297"/>
      <c r="Q67" s="298" t="str">
        <f t="shared" si="58"/>
        <v/>
      </c>
      <c r="R67" s="294" t="s">
        <v>164</v>
      </c>
      <c r="S67" s="294" t="s">
        <v>70</v>
      </c>
      <c r="T67" s="134"/>
      <c r="V67" s="264">
        <f t="shared" ref="V67:V68" si="201">N67</f>
        <v>1</v>
      </c>
      <c r="W67" s="264">
        <f t="shared" ref="W67:W68" si="202">IF(O67="OUI",1,IF(O67="NON",0,IF(O67="Non Mesuré","",0)))</f>
        <v>1</v>
      </c>
      <c r="X67" s="264">
        <f t="shared" ref="X67:X68" si="203">IF(O67&lt;&gt;"Non Mesuré",V67*W67,"")</f>
        <v>1</v>
      </c>
      <c r="Y67" s="264"/>
      <c r="Z67" s="264">
        <f t="shared" ref="Z67:Z68" si="204">IF(O67="Non Mesuré",V67,0)</f>
        <v>0</v>
      </c>
      <c r="AA67" s="264"/>
      <c r="AB67" s="264">
        <f t="shared" ref="AB67:AB68" si="205">V67-Z67</f>
        <v>1</v>
      </c>
      <c r="AC67" s="264"/>
      <c r="AD67" s="265"/>
      <c r="AE67" s="265"/>
      <c r="AF67" s="266">
        <f t="shared" si="177"/>
        <v>1</v>
      </c>
      <c r="AG67" s="266"/>
      <c r="AH67" s="266">
        <f t="shared" si="178"/>
        <v>0</v>
      </c>
      <c r="AI67" s="266"/>
      <c r="AJ67" s="266">
        <f t="shared" si="179"/>
        <v>1</v>
      </c>
      <c r="AK67" s="267"/>
      <c r="AL67" s="268"/>
      <c r="AM67" s="266"/>
      <c r="AN67" s="266" t="str">
        <f t="shared" si="180"/>
        <v/>
      </c>
      <c r="AO67" s="266"/>
      <c r="AP67" s="266" t="str">
        <f t="shared" si="181"/>
        <v/>
      </c>
      <c r="AQ67" s="266"/>
      <c r="AR67" s="266" t="str">
        <f t="shared" si="182"/>
        <v/>
      </c>
      <c r="AS67" s="267"/>
      <c r="AT67" s="268"/>
      <c r="AU67" s="266"/>
      <c r="AV67" s="266" t="str">
        <f t="shared" si="183"/>
        <v/>
      </c>
      <c r="AW67" s="266"/>
      <c r="AX67" s="266" t="str">
        <f t="shared" si="184"/>
        <v/>
      </c>
      <c r="AY67" s="266"/>
      <c r="AZ67" s="266" t="str">
        <f t="shared" si="185"/>
        <v/>
      </c>
      <c r="BA67" s="267"/>
      <c r="BB67" s="268"/>
      <c r="BC67" s="266"/>
      <c r="BD67" s="266" t="str">
        <f t="shared" si="186"/>
        <v/>
      </c>
      <c r="BE67" s="266"/>
      <c r="BF67" s="266" t="str">
        <f t="shared" si="187"/>
        <v/>
      </c>
      <c r="BG67" s="266"/>
      <c r="BH67" s="266" t="str">
        <f t="shared" si="188"/>
        <v/>
      </c>
      <c r="BI67" s="267"/>
      <c r="BJ67" s="268"/>
      <c r="BK67" s="264"/>
      <c r="BL67" s="266" t="str">
        <f t="shared" si="189"/>
        <v/>
      </c>
      <c r="BM67" s="266"/>
      <c r="BN67" s="266" t="str">
        <f t="shared" si="190"/>
        <v/>
      </c>
      <c r="BO67" s="266"/>
      <c r="BP67" s="266" t="str">
        <f t="shared" si="191"/>
        <v/>
      </c>
      <c r="BQ67" s="267"/>
      <c r="BR67" s="268"/>
      <c r="BS67" s="264"/>
      <c r="BT67" s="266" t="str">
        <f t="shared" si="192"/>
        <v/>
      </c>
      <c r="BU67" s="266"/>
      <c r="BV67" s="266" t="str">
        <f t="shared" si="193"/>
        <v/>
      </c>
      <c r="BW67" s="266"/>
      <c r="BX67" s="266" t="str">
        <f t="shared" si="194"/>
        <v/>
      </c>
      <c r="BY67" s="267"/>
      <c r="BZ67" s="268"/>
      <c r="CA67" s="269"/>
      <c r="CB67" s="266" t="str">
        <f t="shared" si="195"/>
        <v/>
      </c>
      <c r="CC67" s="266"/>
      <c r="CD67" s="266" t="str">
        <f t="shared" si="196"/>
        <v/>
      </c>
      <c r="CE67" s="266"/>
      <c r="CF67" s="266" t="str">
        <f t="shared" si="197"/>
        <v/>
      </c>
      <c r="CG67" s="267"/>
      <c r="CJ67" s="266" t="str">
        <f t="shared" si="198"/>
        <v/>
      </c>
      <c r="CK67" s="266"/>
      <c r="CL67" s="266" t="str">
        <f t="shared" si="199"/>
        <v/>
      </c>
      <c r="CM67" s="266"/>
      <c r="CN67" s="266" t="str">
        <f t="shared" si="200"/>
        <v/>
      </c>
      <c r="CO67" s="267"/>
    </row>
    <row r="68" spans="1:137" s="262" customFormat="1" ht="19.5" customHeight="1" x14ac:dyDescent="0.25">
      <c r="B68" s="259" t="s">
        <v>56</v>
      </c>
      <c r="C68" s="234" t="s">
        <v>161</v>
      </c>
      <c r="D68" s="270" t="s">
        <v>162</v>
      </c>
      <c r="E68" s="270"/>
      <c r="F68" s="261">
        <f>VLOOKUP(H68,Feuil1!A$1:B$5,2,0)</f>
        <v>0.1</v>
      </c>
      <c r="G68" s="259">
        <f>IF(H68="Information et Communication",1,IF(H68="Savoir-faire Savoir-être",2,IF(H68="Confort et hygiène",3,IF(H68="Qualité de la prestation",5,IF(H68="Développement Durable",4)))))</f>
        <v>1</v>
      </c>
      <c r="H68" s="214" t="s">
        <v>57</v>
      </c>
      <c r="I68" s="133" t="s">
        <v>163</v>
      </c>
      <c r="J68" s="263">
        <v>11</v>
      </c>
      <c r="K68" s="263">
        <f>IF(J68&gt;71,J68-17,J68)</f>
        <v>11</v>
      </c>
      <c r="L68" s="263">
        <f>IF(J68&lt;&gt;"",MAX(L$1:L67)+1,"")</f>
        <v>54</v>
      </c>
      <c r="M68" s="305" t="s">
        <v>165</v>
      </c>
      <c r="N68" s="301">
        <v>3</v>
      </c>
      <c r="O68" s="302" t="s">
        <v>0</v>
      </c>
      <c r="P68" s="303"/>
      <c r="Q68" s="304" t="str">
        <f t="shared" si="58"/>
        <v>oui</v>
      </c>
      <c r="R68" s="305" t="s">
        <v>166</v>
      </c>
      <c r="S68" s="313" t="s">
        <v>70</v>
      </c>
      <c r="T68" s="134"/>
      <c r="V68" s="264">
        <f t="shared" si="201"/>
        <v>3</v>
      </c>
      <c r="W68" s="264">
        <f t="shared" si="202"/>
        <v>1</v>
      </c>
      <c r="X68" s="264">
        <f t="shared" si="203"/>
        <v>3</v>
      </c>
      <c r="Y68" s="264"/>
      <c r="Z68" s="264">
        <f t="shared" si="204"/>
        <v>0</v>
      </c>
      <c r="AA68" s="264"/>
      <c r="AB68" s="264">
        <f t="shared" si="205"/>
        <v>3</v>
      </c>
      <c r="AC68" s="264"/>
      <c r="AD68" s="265"/>
      <c r="AE68" s="265"/>
      <c r="AF68" s="266">
        <f t="shared" si="177"/>
        <v>3</v>
      </c>
      <c r="AG68" s="266"/>
      <c r="AH68" s="266">
        <f t="shared" si="178"/>
        <v>0</v>
      </c>
      <c r="AI68" s="266"/>
      <c r="AJ68" s="266">
        <f t="shared" si="179"/>
        <v>3</v>
      </c>
      <c r="AK68" s="267"/>
      <c r="AL68" s="268"/>
      <c r="AM68" s="266"/>
      <c r="AN68" s="266" t="str">
        <f t="shared" si="180"/>
        <v/>
      </c>
      <c r="AO68" s="266"/>
      <c r="AP68" s="266" t="str">
        <f t="shared" si="181"/>
        <v/>
      </c>
      <c r="AQ68" s="266"/>
      <c r="AR68" s="266" t="str">
        <f t="shared" si="182"/>
        <v/>
      </c>
      <c r="AS68" s="267"/>
      <c r="AT68" s="268"/>
      <c r="AU68" s="266"/>
      <c r="AV68" s="266" t="str">
        <f t="shared" si="183"/>
        <v/>
      </c>
      <c r="AW68" s="266"/>
      <c r="AX68" s="266" t="str">
        <f t="shared" si="184"/>
        <v/>
      </c>
      <c r="AY68" s="266"/>
      <c r="AZ68" s="266" t="str">
        <f t="shared" si="185"/>
        <v/>
      </c>
      <c r="BA68" s="267"/>
      <c r="BB68" s="268"/>
      <c r="BC68" s="266"/>
      <c r="BD68" s="266" t="str">
        <f t="shared" si="186"/>
        <v/>
      </c>
      <c r="BE68" s="266"/>
      <c r="BF68" s="266" t="str">
        <f t="shared" si="187"/>
        <v/>
      </c>
      <c r="BG68" s="266"/>
      <c r="BH68" s="266" t="str">
        <f t="shared" si="188"/>
        <v/>
      </c>
      <c r="BI68" s="267"/>
      <c r="BJ68" s="268"/>
      <c r="BK68" s="264"/>
      <c r="BL68" s="266" t="str">
        <f t="shared" si="189"/>
        <v/>
      </c>
      <c r="BM68" s="266"/>
      <c r="BN68" s="266" t="str">
        <f t="shared" si="190"/>
        <v/>
      </c>
      <c r="BO68" s="266"/>
      <c r="BP68" s="266" t="str">
        <f t="shared" si="191"/>
        <v/>
      </c>
      <c r="BQ68" s="267"/>
      <c r="BR68" s="268"/>
      <c r="BS68" s="264"/>
      <c r="BT68" s="266" t="str">
        <f t="shared" si="192"/>
        <v/>
      </c>
      <c r="BU68" s="266"/>
      <c r="BV68" s="266" t="str">
        <f t="shared" si="193"/>
        <v/>
      </c>
      <c r="BW68" s="266"/>
      <c r="BX68" s="266" t="str">
        <f t="shared" si="194"/>
        <v/>
      </c>
      <c r="BY68" s="267"/>
      <c r="BZ68" s="268"/>
      <c r="CA68" s="269"/>
      <c r="CB68" s="266" t="str">
        <f t="shared" si="195"/>
        <v/>
      </c>
      <c r="CC68" s="266"/>
      <c r="CD68" s="266" t="str">
        <f t="shared" si="196"/>
        <v/>
      </c>
      <c r="CE68" s="266"/>
      <c r="CF68" s="266" t="str">
        <f t="shared" si="197"/>
        <v/>
      </c>
      <c r="CG68" s="267"/>
      <c r="CJ68" s="266" t="str">
        <f t="shared" si="198"/>
        <v/>
      </c>
      <c r="CK68" s="266"/>
      <c r="CL68" s="266" t="str">
        <f t="shared" si="199"/>
        <v/>
      </c>
      <c r="CM68" s="266"/>
      <c r="CN68" s="266" t="str">
        <f t="shared" si="200"/>
        <v/>
      </c>
      <c r="CO68" s="267"/>
    </row>
    <row r="69" spans="1:137" s="148" customFormat="1" ht="18" customHeight="1" x14ac:dyDescent="0.25">
      <c r="B69" s="260"/>
      <c r="C69" s="234" t="s">
        <v>161</v>
      </c>
      <c r="D69" s="260"/>
      <c r="E69" s="260"/>
      <c r="F69" s="259" t="e">
        <v>#N/A</v>
      </c>
      <c r="G69" s="113"/>
      <c r="H69" s="216"/>
      <c r="I69" s="149"/>
      <c r="J69" s="150"/>
      <c r="K69" s="151" t="str">
        <f>IF(J69&lt;&gt;"",MAX(K$1:K82)+1,"")</f>
        <v/>
      </c>
      <c r="L69" s="263" t="str">
        <f>IF(J69&lt;&gt;"",MAX(L$1:L68)+1,"")</f>
        <v/>
      </c>
      <c r="M69" s="270" t="s">
        <v>764</v>
      </c>
      <c r="N69" s="204"/>
      <c r="O69" s="202"/>
      <c r="P69" s="426" t="str">
        <f t="shared" ref="P69" si="206">IF(ISERROR(SEARCH("Pas de NM possible",Q69)),"","oui")</f>
        <v/>
      </c>
      <c r="Q69" s="150"/>
      <c r="R69" s="153"/>
      <c r="S69" s="154"/>
      <c r="T69" s="139"/>
      <c r="U69" s="139"/>
      <c r="V69" s="139"/>
      <c r="W69" s="139"/>
      <c r="X69" s="139"/>
      <c r="Y69" s="139"/>
      <c r="Z69" s="139"/>
      <c r="AA69" s="139"/>
      <c r="AB69" s="139"/>
      <c r="AC69" s="160"/>
      <c r="AD69" s="160"/>
      <c r="AE69" s="229"/>
      <c r="AF69" s="229"/>
      <c r="AG69" s="229"/>
      <c r="AH69" s="229"/>
      <c r="AI69" s="229"/>
      <c r="AJ69" s="230"/>
      <c r="AK69" s="231"/>
      <c r="AL69" s="229"/>
      <c r="AM69" s="229"/>
      <c r="AN69" s="229"/>
      <c r="AO69" s="229"/>
      <c r="AP69" s="229"/>
      <c r="AQ69" s="229"/>
      <c r="AR69" s="230"/>
      <c r="AS69" s="231"/>
      <c r="AT69" s="229"/>
      <c r="AU69" s="229"/>
      <c r="AV69" s="229"/>
      <c r="AW69" s="229"/>
      <c r="AX69" s="229"/>
      <c r="AY69" s="229"/>
      <c r="AZ69" s="230"/>
      <c r="BA69" s="231"/>
      <c r="BB69" s="229"/>
      <c r="BC69" s="229"/>
      <c r="BD69" s="229"/>
      <c r="BE69" s="229"/>
      <c r="BF69" s="229"/>
      <c r="BG69" s="229"/>
      <c r="BH69" s="230"/>
      <c r="BI69" s="231"/>
      <c r="BJ69" s="139"/>
      <c r="BK69" s="229"/>
      <c r="BL69" s="229"/>
      <c r="BM69" s="229"/>
      <c r="BN69" s="229"/>
      <c r="BO69" s="229"/>
      <c r="BP69" s="230"/>
      <c r="BQ69" s="231"/>
      <c r="BR69" s="139"/>
      <c r="BS69" s="229" t="str">
        <f t="shared" ref="BS69" si="207">IF(A69=31,W69,"")</f>
        <v/>
      </c>
      <c r="BT69" s="229"/>
      <c r="BU69" s="229" t="str">
        <f t="shared" ref="BU69" si="208">IF(A69=31,Y69,"")</f>
        <v/>
      </c>
      <c r="BV69" s="229"/>
      <c r="BW69" s="229" t="str">
        <f t="shared" ref="BW69" si="209">IF(A69=31,AA69,"")</f>
        <v/>
      </c>
      <c r="BX69" s="230"/>
      <c r="BY69" s="231"/>
      <c r="BZ69" s="160"/>
      <c r="CA69" s="229" t="str">
        <f t="shared" ref="CA69" si="210">IF(A69=32,W69,"")</f>
        <v/>
      </c>
      <c r="CB69" s="229"/>
      <c r="CC69" s="229" t="str">
        <f t="shared" ref="CC69" si="211">IF(A69=32,Y69,"")</f>
        <v/>
      </c>
      <c r="CD69" s="229"/>
      <c r="CE69" s="229" t="str">
        <f t="shared" ref="CE69" si="212">IF(A69=32,AA69,"")</f>
        <v/>
      </c>
      <c r="CF69" s="230"/>
      <c r="CG69" s="162"/>
      <c r="CH69" s="162"/>
      <c r="CI69" s="229" t="str">
        <f t="shared" ref="CI69" si="213">IF(A69=33,W69,"")</f>
        <v/>
      </c>
      <c r="CJ69" s="229"/>
      <c r="CK69" s="229" t="str">
        <f t="shared" ref="CK69" si="214">IF(A69=33,Y69,"")</f>
        <v/>
      </c>
      <c r="CL69" s="229"/>
      <c r="CM69" s="229" t="str">
        <f t="shared" ref="CM69" si="215">IF(A69=33,AA69,"")</f>
        <v/>
      </c>
      <c r="CN69" s="230"/>
      <c r="CO69" s="162"/>
      <c r="EF69" s="232" t="s">
        <v>698</v>
      </c>
      <c r="EG69" s="232" t="str">
        <f t="shared" ref="EG69" si="216">CONCATENATE(Q69,EF69,R69,EF69,B69)</f>
        <v xml:space="preserve">
</v>
      </c>
    </row>
    <row r="70" spans="1:137" s="262" customFormat="1" ht="31.5" customHeight="1" x14ac:dyDescent="0.25">
      <c r="A70" s="262">
        <v>31</v>
      </c>
      <c r="B70" s="259" t="s">
        <v>56</v>
      </c>
      <c r="C70" s="234" t="s">
        <v>161</v>
      </c>
      <c r="D70" s="270" t="s">
        <v>181</v>
      </c>
      <c r="E70" s="259"/>
      <c r="F70" s="259">
        <v>0.25</v>
      </c>
      <c r="G70" s="259">
        <f t="shared" ref="G70:G76" si="217">IF(H70="Information et Communication",1,IF(H70="Savoir-faire Savoir-être",2,IF(H70="Confort et hygiène",3,IF(H70="Qualité de la prestation",5,IF(H70="Développement Durable",4)))))</f>
        <v>3</v>
      </c>
      <c r="H70" s="274" t="s">
        <v>173</v>
      </c>
      <c r="I70" s="233" t="s">
        <v>174</v>
      </c>
      <c r="J70" s="263">
        <v>13</v>
      </c>
      <c r="L70" s="263">
        <f>IF(J70&lt;&gt;"",MAX(L$1:L69)+1,"")</f>
        <v>55</v>
      </c>
      <c r="M70" s="294" t="s">
        <v>182</v>
      </c>
      <c r="N70" s="295">
        <v>3</v>
      </c>
      <c r="O70" s="296" t="s">
        <v>72</v>
      </c>
      <c r="P70" s="328"/>
      <c r="Q70" s="298" t="str">
        <f t="shared" ref="Q70:Q86" si="218">IF(ISERROR(SEARCH("Pas de NM possible",R70)),"","oui")</f>
        <v>oui</v>
      </c>
      <c r="R70" s="294" t="s">
        <v>183</v>
      </c>
      <c r="S70" s="294" t="s">
        <v>70</v>
      </c>
      <c r="U70" s="264"/>
      <c r="V70" s="264">
        <f t="shared" ref="V70:V71" si="219">N70</f>
        <v>3</v>
      </c>
      <c r="W70" s="264">
        <f t="shared" ref="W70:W71" si="220">IF(O70="Très Satisfaisant",1,IF(O70="Satisfaisant",0.75,IF(O70="Insatisfaisant",0.25,IF(O70="Très Insatisfaisant",0,IF(O70="Non Mesuré","",0)))))</f>
        <v>1</v>
      </c>
      <c r="X70" s="264">
        <f t="shared" ref="X70:X71" si="221">IF(O70&lt;&gt;"Non Mesuré",V70*W70,"")</f>
        <v>3</v>
      </c>
      <c r="Y70" s="264"/>
      <c r="Z70" s="264">
        <f t="shared" ref="Z70:Z71" si="222">IF(O70="Non Mesuré",V70,0)</f>
        <v>0</v>
      </c>
      <c r="AA70" s="264"/>
      <c r="AB70" s="264">
        <f t="shared" ref="AB70:AB71" si="223">V70-Z70</f>
        <v>3</v>
      </c>
      <c r="AC70" s="264"/>
      <c r="AD70" s="135"/>
      <c r="AE70" s="269"/>
      <c r="AF70" s="266" t="str">
        <f t="shared" ref="AF70:AF71" si="224">IF(G70=1,X70,"")</f>
        <v/>
      </c>
      <c r="AG70" s="266"/>
      <c r="AH70" s="266" t="str">
        <f t="shared" ref="AH70:AH71" si="225">IF(G70=1,Z70,"")</f>
        <v/>
      </c>
      <c r="AI70" s="266"/>
      <c r="AJ70" s="266" t="str">
        <f t="shared" ref="AJ70:AJ71" si="226">IF(G70=1,AB70,"")</f>
        <v/>
      </c>
      <c r="AK70" s="267"/>
      <c r="AL70" s="268"/>
      <c r="AM70" s="266"/>
      <c r="AN70" s="266" t="str">
        <f t="shared" ref="AN70:AN71" si="227">IF(G70=2,X70,"")</f>
        <v/>
      </c>
      <c r="AO70" s="266"/>
      <c r="AP70" s="266" t="str">
        <f t="shared" ref="AP70:AP71" si="228">IF(G70=2,Z70,"")</f>
        <v/>
      </c>
      <c r="AQ70" s="266"/>
      <c r="AR70" s="266" t="str">
        <f t="shared" ref="AR70:AR71" si="229">IF(G70=2,AB70,"")</f>
        <v/>
      </c>
      <c r="AS70" s="267"/>
      <c r="AT70" s="268"/>
      <c r="AU70" s="266"/>
      <c r="AV70" s="266">
        <f t="shared" ref="AV70:AV71" si="230">IF(G70=3,X70,"")</f>
        <v>3</v>
      </c>
      <c r="AW70" s="266"/>
      <c r="AX70" s="266">
        <f t="shared" ref="AX70:AX71" si="231">IF(G70=3,Z70,"")</f>
        <v>0</v>
      </c>
      <c r="AY70" s="266"/>
      <c r="AZ70" s="266">
        <f t="shared" ref="AZ70:AZ71" si="232">IF(G70=3,AB70,"")</f>
        <v>3</v>
      </c>
      <c r="BA70" s="267"/>
      <c r="BB70" s="268"/>
      <c r="BC70" s="266"/>
      <c r="BD70" s="266" t="str">
        <f t="shared" ref="BD70:BD71" si="233">IF(G70=4,X70,"")</f>
        <v/>
      </c>
      <c r="BE70" s="266"/>
      <c r="BF70" s="266" t="str">
        <f t="shared" ref="BF70:BF71" si="234">IF(G70=4,Z70,"")</f>
        <v/>
      </c>
      <c r="BG70" s="266"/>
      <c r="BH70" s="266" t="str">
        <f t="shared" ref="BH70:BH71" si="235">IF(G70=4,AB70,"")</f>
        <v/>
      </c>
      <c r="BI70" s="267"/>
      <c r="BJ70" s="268"/>
      <c r="BK70" s="264"/>
      <c r="BL70" s="266" t="str">
        <f t="shared" ref="BL70:BL71" si="236">IF(G70=5,X70,"")</f>
        <v/>
      </c>
      <c r="BM70" s="266"/>
      <c r="BN70" s="266" t="str">
        <f t="shared" ref="BN70:BN71" si="237">IF(G70=5,Z70,"")</f>
        <v/>
      </c>
      <c r="BO70" s="266"/>
      <c r="BP70" s="266" t="str">
        <f t="shared" ref="BP70:BP71" si="238">IF(G70=5,AB70,"")</f>
        <v/>
      </c>
      <c r="BQ70" s="267"/>
      <c r="BR70" s="268"/>
      <c r="BS70" s="264"/>
      <c r="BT70" s="266">
        <f t="shared" ref="BT70:BT71" si="239">IF(A70=31,X70,"")</f>
        <v>3</v>
      </c>
      <c r="BU70" s="266"/>
      <c r="BV70" s="266">
        <f t="shared" ref="BV70:BV71" si="240">IF(A70=31,Z70,"")</f>
        <v>0</v>
      </c>
      <c r="BW70" s="266"/>
      <c r="BX70" s="266">
        <f t="shared" ref="BX70:BX71" si="241">IF(A70=31,AB70,"")</f>
        <v>3</v>
      </c>
      <c r="BY70" s="267"/>
      <c r="BZ70" s="268"/>
      <c r="CA70" s="269"/>
      <c r="CB70" s="266" t="str">
        <f t="shared" ref="CB70:CB71" si="242">IF(A70=32,X70,"")</f>
        <v/>
      </c>
      <c r="CC70" s="266"/>
      <c r="CD70" s="266" t="str">
        <f t="shared" ref="CD70:CD71" si="243">IF(A70=32,Z70,"")</f>
        <v/>
      </c>
      <c r="CE70" s="266"/>
      <c r="CF70" s="266" t="str">
        <f t="shared" ref="CF70:CF71" si="244">IF(A70=32,AB70,"")</f>
        <v/>
      </c>
      <c r="CG70" s="267"/>
      <c r="CJ70" s="266" t="str">
        <f t="shared" ref="CJ70:CJ71" si="245">IF(A70=33,X70,"")</f>
        <v/>
      </c>
      <c r="CK70" s="266"/>
      <c r="CL70" s="266" t="str">
        <f t="shared" ref="CL70:CL71" si="246">IF(A70=33,Z70,"")</f>
        <v/>
      </c>
      <c r="CM70" s="266"/>
      <c r="CN70" s="266" t="str">
        <f t="shared" ref="CN70:CN71" si="247">IF(A70=33,AB70,"")</f>
        <v/>
      </c>
      <c r="CO70" s="267"/>
      <c r="EF70" s="232" t="s">
        <v>698</v>
      </c>
      <c r="EG70" s="232" t="str">
        <f t="shared" ref="EG70:EG86" si="248">CONCATENATE(R70,EF70,S70,EF70,B70)</f>
        <v>Pas de NM possible. Prendre en compte la ou les façades et les abords de l'entrée. Même sur le domaine public, l'entrée doit être propre.
Constat visuel
NR</v>
      </c>
    </row>
    <row r="71" spans="1:137" s="262" customFormat="1" ht="31.5" customHeight="1" x14ac:dyDescent="0.25">
      <c r="A71" s="262">
        <v>32</v>
      </c>
      <c r="B71" s="259" t="s">
        <v>67</v>
      </c>
      <c r="C71" s="234" t="s">
        <v>161</v>
      </c>
      <c r="D71" s="270" t="s">
        <v>181</v>
      </c>
      <c r="E71" s="259"/>
      <c r="F71" s="259">
        <v>0.25</v>
      </c>
      <c r="G71" s="259">
        <f t="shared" si="217"/>
        <v>3</v>
      </c>
      <c r="H71" s="274" t="s">
        <v>173</v>
      </c>
      <c r="I71" s="233" t="s">
        <v>174</v>
      </c>
      <c r="J71" s="263">
        <v>13</v>
      </c>
      <c r="L71" s="263">
        <f>IF(J71&lt;&gt;"",MAX(L$1:L70)+1,"")</f>
        <v>56</v>
      </c>
      <c r="M71" s="219" t="s">
        <v>184</v>
      </c>
      <c r="N71" s="299">
        <v>3</v>
      </c>
      <c r="O71" s="221" t="s">
        <v>72</v>
      </c>
      <c r="P71" s="331"/>
      <c r="Q71" s="300" t="str">
        <f t="shared" si="218"/>
        <v>oui</v>
      </c>
      <c r="R71" s="219" t="s">
        <v>185</v>
      </c>
      <c r="S71" s="219" t="s">
        <v>70</v>
      </c>
      <c r="U71" s="264"/>
      <c r="V71" s="264">
        <f t="shared" si="219"/>
        <v>3</v>
      </c>
      <c r="W71" s="264">
        <f t="shared" si="220"/>
        <v>1</v>
      </c>
      <c r="X71" s="264">
        <f t="shared" si="221"/>
        <v>3</v>
      </c>
      <c r="Y71" s="264"/>
      <c r="Z71" s="264">
        <f t="shared" si="222"/>
        <v>0</v>
      </c>
      <c r="AA71" s="264"/>
      <c r="AB71" s="264">
        <f t="shared" si="223"/>
        <v>3</v>
      </c>
      <c r="AC71" s="264"/>
      <c r="AD71" s="135"/>
      <c r="AE71" s="269"/>
      <c r="AF71" s="266" t="str">
        <f t="shared" si="224"/>
        <v/>
      </c>
      <c r="AG71" s="266"/>
      <c r="AH71" s="266" t="str">
        <f t="shared" si="225"/>
        <v/>
      </c>
      <c r="AI71" s="266"/>
      <c r="AJ71" s="266" t="str">
        <f t="shared" si="226"/>
        <v/>
      </c>
      <c r="AK71" s="267"/>
      <c r="AL71" s="268"/>
      <c r="AM71" s="266"/>
      <c r="AN71" s="266" t="str">
        <f t="shared" si="227"/>
        <v/>
      </c>
      <c r="AO71" s="266"/>
      <c r="AP71" s="266" t="str">
        <f t="shared" si="228"/>
        <v/>
      </c>
      <c r="AQ71" s="266"/>
      <c r="AR71" s="266" t="str">
        <f t="shared" si="229"/>
        <v/>
      </c>
      <c r="AS71" s="267"/>
      <c r="AT71" s="268"/>
      <c r="AU71" s="266"/>
      <c r="AV71" s="266">
        <f t="shared" si="230"/>
        <v>3</v>
      </c>
      <c r="AW71" s="266"/>
      <c r="AX71" s="266">
        <f t="shared" si="231"/>
        <v>0</v>
      </c>
      <c r="AY71" s="266"/>
      <c r="AZ71" s="266">
        <f t="shared" si="232"/>
        <v>3</v>
      </c>
      <c r="BA71" s="267"/>
      <c r="BB71" s="268"/>
      <c r="BC71" s="266"/>
      <c r="BD71" s="266" t="str">
        <f t="shared" si="233"/>
        <v/>
      </c>
      <c r="BE71" s="266"/>
      <c r="BF71" s="266" t="str">
        <f t="shared" si="234"/>
        <v/>
      </c>
      <c r="BG71" s="266"/>
      <c r="BH71" s="266" t="str">
        <f t="shared" si="235"/>
        <v/>
      </c>
      <c r="BI71" s="267"/>
      <c r="BJ71" s="268"/>
      <c r="BK71" s="264"/>
      <c r="BL71" s="266" t="str">
        <f t="shared" si="236"/>
        <v/>
      </c>
      <c r="BM71" s="266"/>
      <c r="BN71" s="266" t="str">
        <f t="shared" si="237"/>
        <v/>
      </c>
      <c r="BO71" s="266"/>
      <c r="BP71" s="266" t="str">
        <f t="shared" si="238"/>
        <v/>
      </c>
      <c r="BQ71" s="267"/>
      <c r="BR71" s="268"/>
      <c r="BS71" s="264"/>
      <c r="BT71" s="266" t="str">
        <f t="shared" si="239"/>
        <v/>
      </c>
      <c r="BU71" s="266"/>
      <c r="BV71" s="266" t="str">
        <f t="shared" si="240"/>
        <v/>
      </c>
      <c r="BW71" s="266"/>
      <c r="BX71" s="266" t="str">
        <f t="shared" si="241"/>
        <v/>
      </c>
      <c r="BY71" s="267"/>
      <c r="BZ71" s="268"/>
      <c r="CA71" s="269"/>
      <c r="CB71" s="266">
        <f t="shared" si="242"/>
        <v>3</v>
      </c>
      <c r="CC71" s="266"/>
      <c r="CD71" s="266">
        <f t="shared" si="243"/>
        <v>0</v>
      </c>
      <c r="CE71" s="266"/>
      <c r="CF71" s="266">
        <f t="shared" si="244"/>
        <v>3</v>
      </c>
      <c r="CG71" s="267"/>
      <c r="CJ71" s="266" t="str">
        <f t="shared" si="245"/>
        <v/>
      </c>
      <c r="CK71" s="266"/>
      <c r="CL71" s="266" t="str">
        <f t="shared" si="246"/>
        <v/>
      </c>
      <c r="CM71" s="266"/>
      <c r="CN71" s="266" t="str">
        <f t="shared" si="247"/>
        <v/>
      </c>
      <c r="CO71" s="267"/>
      <c r="EF71" s="232" t="s">
        <v>698</v>
      </c>
      <c r="EG71" s="232" t="str">
        <f t="shared" si="248"/>
        <v>Pas de NM possible. Prendre en compte : façades, entrée. Même sur le domaine public, l'entrée doit être en bon état.
Constat visuel
R</v>
      </c>
    </row>
    <row r="72" spans="1:137" s="262" customFormat="1" ht="31.5" customHeight="1" x14ac:dyDescent="0.25">
      <c r="B72" s="259" t="s">
        <v>56</v>
      </c>
      <c r="C72" s="234" t="s">
        <v>161</v>
      </c>
      <c r="D72" s="270" t="s">
        <v>181</v>
      </c>
      <c r="E72" s="259"/>
      <c r="F72" s="259">
        <v>0.1</v>
      </c>
      <c r="G72" s="259">
        <f t="shared" si="217"/>
        <v>1</v>
      </c>
      <c r="H72" s="214" t="s">
        <v>57</v>
      </c>
      <c r="I72" s="233" t="s">
        <v>178</v>
      </c>
      <c r="J72" s="263">
        <v>15</v>
      </c>
      <c r="L72" s="263">
        <f>IF(J72&lt;&gt;"",MAX(L$1:L71)+1,"")</f>
        <v>57</v>
      </c>
      <c r="M72" s="219" t="s">
        <v>186</v>
      </c>
      <c r="N72" s="299">
        <v>1</v>
      </c>
      <c r="O72" s="221" t="s">
        <v>0</v>
      </c>
      <c r="P72" s="331"/>
      <c r="Q72" s="300" t="str">
        <f t="shared" si="218"/>
        <v>oui</v>
      </c>
      <c r="R72" s="219" t="s">
        <v>774</v>
      </c>
      <c r="S72" s="219" t="s">
        <v>70</v>
      </c>
      <c r="U72" s="264"/>
      <c r="V72" s="264">
        <f>N72</f>
        <v>1</v>
      </c>
      <c r="W72" s="264">
        <f>IF(O72="OUI",1,IF(O72="NON",0,IF(O72="Non Mesuré","",0)))</f>
        <v>1</v>
      </c>
      <c r="X72" s="264">
        <f>IF(O72&lt;&gt;"Non Mesuré",V72*W72,"")</f>
        <v>1</v>
      </c>
      <c r="Y72" s="264"/>
      <c r="Z72" s="264">
        <f>IF(O72="Non Mesuré",V72,0)</f>
        <v>0</v>
      </c>
      <c r="AA72" s="264"/>
      <c r="AB72" s="264">
        <f>V72-Z72</f>
        <v>1</v>
      </c>
      <c r="AC72" s="264"/>
      <c r="AD72" s="265"/>
      <c r="AE72" s="265"/>
      <c r="AF72" s="266">
        <f>IF(G72=1,X72,"")</f>
        <v>1</v>
      </c>
      <c r="AG72" s="266"/>
      <c r="AH72" s="266">
        <f>IF(G72=1,Z72,"")</f>
        <v>0</v>
      </c>
      <c r="AI72" s="266"/>
      <c r="AJ72" s="266">
        <f>IF(G72=1,AB72,"")</f>
        <v>1</v>
      </c>
      <c r="AK72" s="267"/>
      <c r="AL72" s="268"/>
      <c r="AM72" s="266"/>
      <c r="AN72" s="266" t="str">
        <f>IF(G72=2,X72,"")</f>
        <v/>
      </c>
      <c r="AO72" s="266"/>
      <c r="AP72" s="266" t="str">
        <f>IF(G72=2,Z72,"")</f>
        <v/>
      </c>
      <c r="AQ72" s="266"/>
      <c r="AR72" s="266" t="str">
        <f>IF(G72=2,AB72,"")</f>
        <v/>
      </c>
      <c r="AS72" s="267"/>
      <c r="AT72" s="268"/>
      <c r="AU72" s="266"/>
      <c r="AV72" s="266" t="str">
        <f>IF(G72=3,X72,"")</f>
        <v/>
      </c>
      <c r="AW72" s="266"/>
      <c r="AX72" s="266" t="str">
        <f>IF(G72=3,Z72,"")</f>
        <v/>
      </c>
      <c r="AY72" s="266"/>
      <c r="AZ72" s="266" t="str">
        <f>IF(G72=3,AB72,"")</f>
        <v/>
      </c>
      <c r="BA72" s="267"/>
      <c r="BB72" s="268"/>
      <c r="BC72" s="266"/>
      <c r="BD72" s="266" t="str">
        <f>IF(G72=4,X72,"")</f>
        <v/>
      </c>
      <c r="BE72" s="266"/>
      <c r="BF72" s="266" t="str">
        <f>IF(G72=4,Z72,"")</f>
        <v/>
      </c>
      <c r="BG72" s="266"/>
      <c r="BH72" s="266" t="str">
        <f>IF(G72=4,AB72,"")</f>
        <v/>
      </c>
      <c r="BI72" s="267"/>
      <c r="BJ72" s="268"/>
      <c r="BK72" s="264"/>
      <c r="BL72" s="266" t="str">
        <f>IF(G72=5,X72,"")</f>
        <v/>
      </c>
      <c r="BM72" s="266"/>
      <c r="BN72" s="266" t="str">
        <f>IF(G72=5,Z72,"")</f>
        <v/>
      </c>
      <c r="BO72" s="266"/>
      <c r="BP72" s="266" t="str">
        <f>IF(G72=5,AB72,"")</f>
        <v/>
      </c>
      <c r="BQ72" s="267"/>
      <c r="BR72" s="268"/>
      <c r="BS72" s="264"/>
      <c r="BT72" s="266" t="str">
        <f>IF(A72=31,X72,"")</f>
        <v/>
      </c>
      <c r="BU72" s="266"/>
      <c r="BV72" s="266" t="str">
        <f>IF(A72=31,Z72,"")</f>
        <v/>
      </c>
      <c r="BW72" s="266"/>
      <c r="BX72" s="266" t="str">
        <f>IF(A72=31,AB72,"")</f>
        <v/>
      </c>
      <c r="BY72" s="267"/>
      <c r="BZ72" s="268"/>
      <c r="CA72" s="269"/>
      <c r="CB72" s="266" t="str">
        <f>IF(A72=32,X72,"")</f>
        <v/>
      </c>
      <c r="CC72" s="266"/>
      <c r="CD72" s="266" t="str">
        <f>IF(A72=32,Z72,"")</f>
        <v/>
      </c>
      <c r="CE72" s="266"/>
      <c r="CF72" s="266" t="str">
        <f>IF(A72=32,AB72,"")</f>
        <v/>
      </c>
      <c r="CG72" s="267"/>
      <c r="CJ72" s="266" t="str">
        <f>IF(A72=33,X72,"")</f>
        <v/>
      </c>
      <c r="CK72" s="266"/>
      <c r="CL72" s="266" t="str">
        <f>IF(A72=33,Z72,"")</f>
        <v/>
      </c>
      <c r="CM72" s="266"/>
      <c r="CN72" s="266" t="str">
        <f>IF(A72=33,AB72,"")</f>
        <v/>
      </c>
      <c r="CO72" s="267"/>
      <c r="EF72" s="232" t="s">
        <v>698</v>
      </c>
      <c r="EG72" s="232" t="str">
        <f t="shared" si="248"/>
        <v>Pas de NM possible. Par enseigne, on entend un support permettant l'identification de l'établissement. 
Constat visuel
NR</v>
      </c>
    </row>
    <row r="73" spans="1:137" s="262" customFormat="1" ht="31.5" customHeight="1" x14ac:dyDescent="0.25">
      <c r="A73" s="262">
        <v>31</v>
      </c>
      <c r="B73" s="259" t="s">
        <v>56</v>
      </c>
      <c r="C73" s="234" t="s">
        <v>161</v>
      </c>
      <c r="D73" s="270" t="s">
        <v>181</v>
      </c>
      <c r="E73" s="259"/>
      <c r="F73" s="259">
        <v>0.25</v>
      </c>
      <c r="G73" s="259">
        <f t="shared" si="217"/>
        <v>3</v>
      </c>
      <c r="H73" s="274" t="s">
        <v>173</v>
      </c>
      <c r="I73" s="233" t="s">
        <v>174</v>
      </c>
      <c r="J73" s="263">
        <v>13</v>
      </c>
      <c r="L73" s="263">
        <f>IF(J73&lt;&gt;"",MAX(L$1:L72)+1,"")</f>
        <v>58</v>
      </c>
      <c r="M73" s="219" t="s">
        <v>187</v>
      </c>
      <c r="N73" s="299">
        <v>3</v>
      </c>
      <c r="O73" s="221" t="s">
        <v>72</v>
      </c>
      <c r="P73" s="331"/>
      <c r="Q73" s="300" t="str">
        <f t="shared" si="218"/>
        <v/>
      </c>
      <c r="R73" s="219"/>
      <c r="S73" s="219" t="s">
        <v>70</v>
      </c>
      <c r="U73" s="264"/>
      <c r="V73" s="264">
        <f t="shared" ref="V73:V74" si="249">N73</f>
        <v>3</v>
      </c>
      <c r="W73" s="264">
        <f t="shared" ref="W73:W74" si="250">IF(O73="Très Satisfaisant",1,IF(O73="Satisfaisant",0.75,IF(O73="Insatisfaisant",0.25,IF(O73="Très Insatisfaisant",0,IF(O73="Non Mesuré","",0)))))</f>
        <v>1</v>
      </c>
      <c r="X73" s="264">
        <f t="shared" ref="X73:X74" si="251">IF(O73&lt;&gt;"Non Mesuré",V73*W73,"")</f>
        <v>3</v>
      </c>
      <c r="Y73" s="264"/>
      <c r="Z73" s="264">
        <f t="shared" ref="Z73:Z74" si="252">IF(O73="Non Mesuré",V73,0)</f>
        <v>0</v>
      </c>
      <c r="AA73" s="264"/>
      <c r="AB73" s="264">
        <f t="shared" ref="AB73:AB74" si="253">V73-Z73</f>
        <v>3</v>
      </c>
      <c r="AC73" s="264"/>
      <c r="AD73" s="135"/>
      <c r="AE73" s="269"/>
      <c r="AF73" s="266" t="str">
        <f t="shared" ref="AF73:AF74" si="254">IF(G73=1,X73,"")</f>
        <v/>
      </c>
      <c r="AG73" s="266"/>
      <c r="AH73" s="266" t="str">
        <f t="shared" ref="AH73:AH74" si="255">IF(G73=1,Z73,"")</f>
        <v/>
      </c>
      <c r="AI73" s="266"/>
      <c r="AJ73" s="266" t="str">
        <f t="shared" ref="AJ73:AJ74" si="256">IF(G73=1,AB73,"")</f>
        <v/>
      </c>
      <c r="AK73" s="267"/>
      <c r="AL73" s="268"/>
      <c r="AM73" s="266"/>
      <c r="AN73" s="266" t="str">
        <f t="shared" ref="AN73:AN74" si="257">IF(G73=2,X73,"")</f>
        <v/>
      </c>
      <c r="AO73" s="266"/>
      <c r="AP73" s="266" t="str">
        <f t="shared" ref="AP73:AP74" si="258">IF(G73=2,Z73,"")</f>
        <v/>
      </c>
      <c r="AQ73" s="266"/>
      <c r="AR73" s="266" t="str">
        <f t="shared" ref="AR73:AR74" si="259">IF(G73=2,AB73,"")</f>
        <v/>
      </c>
      <c r="AS73" s="267"/>
      <c r="AT73" s="268"/>
      <c r="AU73" s="266"/>
      <c r="AV73" s="266">
        <f t="shared" ref="AV73:AV74" si="260">IF(G73=3,X73,"")</f>
        <v>3</v>
      </c>
      <c r="AW73" s="266"/>
      <c r="AX73" s="266">
        <f t="shared" ref="AX73:AX74" si="261">IF(G73=3,Z73,"")</f>
        <v>0</v>
      </c>
      <c r="AY73" s="266"/>
      <c r="AZ73" s="266">
        <f t="shared" ref="AZ73:AZ74" si="262">IF(G73=3,AB73,"")</f>
        <v>3</v>
      </c>
      <c r="BA73" s="267"/>
      <c r="BB73" s="268"/>
      <c r="BC73" s="266"/>
      <c r="BD73" s="266" t="str">
        <f t="shared" ref="BD73:BD74" si="263">IF(G73=4,X73,"")</f>
        <v/>
      </c>
      <c r="BE73" s="266"/>
      <c r="BF73" s="266" t="str">
        <f t="shared" ref="BF73:BF74" si="264">IF(G73=4,Z73,"")</f>
        <v/>
      </c>
      <c r="BG73" s="266"/>
      <c r="BH73" s="266" t="str">
        <f t="shared" ref="BH73:BH74" si="265">IF(G73=4,AB73,"")</f>
        <v/>
      </c>
      <c r="BI73" s="267"/>
      <c r="BJ73" s="268"/>
      <c r="BK73" s="264"/>
      <c r="BL73" s="266" t="str">
        <f t="shared" ref="BL73:BL74" si="266">IF(G73=5,X73,"")</f>
        <v/>
      </c>
      <c r="BM73" s="266"/>
      <c r="BN73" s="266" t="str">
        <f t="shared" ref="BN73:BN74" si="267">IF(G73=5,Z73,"")</f>
        <v/>
      </c>
      <c r="BO73" s="266"/>
      <c r="BP73" s="266" t="str">
        <f t="shared" ref="BP73:BP74" si="268">IF(G73=5,AB73,"")</f>
        <v/>
      </c>
      <c r="BQ73" s="267"/>
      <c r="BR73" s="268"/>
      <c r="BS73" s="264"/>
      <c r="BT73" s="266">
        <f t="shared" ref="BT73:BT74" si="269">IF(A73=31,X73,"")</f>
        <v>3</v>
      </c>
      <c r="BU73" s="266"/>
      <c r="BV73" s="266">
        <f t="shared" ref="BV73:BV74" si="270">IF(A73=31,Z73,"")</f>
        <v>0</v>
      </c>
      <c r="BW73" s="266"/>
      <c r="BX73" s="266">
        <f t="shared" ref="BX73:BX74" si="271">IF(A73=31,AB73,"")</f>
        <v>3</v>
      </c>
      <c r="BY73" s="267"/>
      <c r="BZ73" s="268"/>
      <c r="CA73" s="269"/>
      <c r="CB73" s="266" t="str">
        <f t="shared" ref="CB73:CB74" si="272">IF(A73=32,X73,"")</f>
        <v/>
      </c>
      <c r="CC73" s="266"/>
      <c r="CD73" s="266" t="str">
        <f t="shared" ref="CD73:CD74" si="273">IF(A73=32,Z73,"")</f>
        <v/>
      </c>
      <c r="CE73" s="266"/>
      <c r="CF73" s="266" t="str">
        <f t="shared" ref="CF73:CF74" si="274">IF(A73=32,AB73,"")</f>
        <v/>
      </c>
      <c r="CG73" s="267"/>
      <c r="CJ73" s="266" t="str">
        <f t="shared" ref="CJ73:CJ74" si="275">IF(A73=33,X73,"")</f>
        <v/>
      </c>
      <c r="CK73" s="266"/>
      <c r="CL73" s="266" t="str">
        <f t="shared" ref="CL73:CL74" si="276">IF(A73=33,Z73,"")</f>
        <v/>
      </c>
      <c r="CM73" s="266"/>
      <c r="CN73" s="266" t="str">
        <f t="shared" ref="CN73:CN74" si="277">IF(A73=33,AB73,"")</f>
        <v/>
      </c>
      <c r="CO73" s="267"/>
      <c r="EF73" s="232" t="s">
        <v>698</v>
      </c>
      <c r="EG73" s="232" t="str">
        <f t="shared" si="248"/>
        <v xml:space="preserve">
Constat visuel
NR</v>
      </c>
    </row>
    <row r="74" spans="1:137" s="262" customFormat="1" ht="31.5" customHeight="1" x14ac:dyDescent="0.25">
      <c r="A74" s="262">
        <v>32</v>
      </c>
      <c r="B74" s="259" t="s">
        <v>67</v>
      </c>
      <c r="C74" s="234" t="s">
        <v>161</v>
      </c>
      <c r="D74" s="270" t="s">
        <v>181</v>
      </c>
      <c r="E74" s="259"/>
      <c r="F74" s="259">
        <v>0.25</v>
      </c>
      <c r="G74" s="259">
        <f t="shared" si="217"/>
        <v>3</v>
      </c>
      <c r="H74" s="274" t="s">
        <v>173</v>
      </c>
      <c r="I74" s="233" t="s">
        <v>174</v>
      </c>
      <c r="J74" s="263">
        <v>13</v>
      </c>
      <c r="L74" s="263">
        <f>IF(J74&lt;&gt;"",MAX(L$1:L73)+1,"")</f>
        <v>59</v>
      </c>
      <c r="M74" s="219" t="s">
        <v>189</v>
      </c>
      <c r="N74" s="299">
        <v>3</v>
      </c>
      <c r="O74" s="221" t="s">
        <v>72</v>
      </c>
      <c r="P74" s="331"/>
      <c r="Q74" s="300" t="str">
        <f t="shared" si="218"/>
        <v/>
      </c>
      <c r="R74" s="219" t="s">
        <v>699</v>
      </c>
      <c r="S74" s="219" t="s">
        <v>70</v>
      </c>
      <c r="U74" s="264"/>
      <c r="V74" s="264">
        <f t="shared" si="249"/>
        <v>3</v>
      </c>
      <c r="W74" s="264">
        <f t="shared" si="250"/>
        <v>1</v>
      </c>
      <c r="X74" s="264">
        <f t="shared" si="251"/>
        <v>3</v>
      </c>
      <c r="Y74" s="264"/>
      <c r="Z74" s="264">
        <f t="shared" si="252"/>
        <v>0</v>
      </c>
      <c r="AA74" s="264"/>
      <c r="AB74" s="264">
        <f t="shared" si="253"/>
        <v>3</v>
      </c>
      <c r="AC74" s="264"/>
      <c r="AD74" s="135"/>
      <c r="AE74" s="269"/>
      <c r="AF74" s="266" t="str">
        <f t="shared" si="254"/>
        <v/>
      </c>
      <c r="AG74" s="266"/>
      <c r="AH74" s="266" t="str">
        <f t="shared" si="255"/>
        <v/>
      </c>
      <c r="AI74" s="266"/>
      <c r="AJ74" s="266" t="str">
        <f t="shared" si="256"/>
        <v/>
      </c>
      <c r="AK74" s="267"/>
      <c r="AL74" s="268"/>
      <c r="AM74" s="266"/>
      <c r="AN74" s="266" t="str">
        <f t="shared" si="257"/>
        <v/>
      </c>
      <c r="AO74" s="266"/>
      <c r="AP74" s="266" t="str">
        <f t="shared" si="258"/>
        <v/>
      </c>
      <c r="AQ74" s="266"/>
      <c r="AR74" s="266" t="str">
        <f t="shared" si="259"/>
        <v/>
      </c>
      <c r="AS74" s="267"/>
      <c r="AT74" s="268"/>
      <c r="AU74" s="266"/>
      <c r="AV74" s="266">
        <f t="shared" si="260"/>
        <v>3</v>
      </c>
      <c r="AW74" s="266"/>
      <c r="AX74" s="266">
        <f t="shared" si="261"/>
        <v>0</v>
      </c>
      <c r="AY74" s="266"/>
      <c r="AZ74" s="266">
        <f t="shared" si="262"/>
        <v>3</v>
      </c>
      <c r="BA74" s="267"/>
      <c r="BB74" s="268"/>
      <c r="BC74" s="266"/>
      <c r="BD74" s="266" t="str">
        <f t="shared" si="263"/>
        <v/>
      </c>
      <c r="BE74" s="266"/>
      <c r="BF74" s="266" t="str">
        <f t="shared" si="264"/>
        <v/>
      </c>
      <c r="BG74" s="266"/>
      <c r="BH74" s="266" t="str">
        <f t="shared" si="265"/>
        <v/>
      </c>
      <c r="BI74" s="267"/>
      <c r="BJ74" s="268"/>
      <c r="BK74" s="264"/>
      <c r="BL74" s="266" t="str">
        <f t="shared" si="266"/>
        <v/>
      </c>
      <c r="BM74" s="266"/>
      <c r="BN74" s="266" t="str">
        <f t="shared" si="267"/>
        <v/>
      </c>
      <c r="BO74" s="266"/>
      <c r="BP74" s="266" t="str">
        <f t="shared" si="268"/>
        <v/>
      </c>
      <c r="BQ74" s="267"/>
      <c r="BR74" s="268"/>
      <c r="BS74" s="264"/>
      <c r="BT74" s="266" t="str">
        <f t="shared" si="269"/>
        <v/>
      </c>
      <c r="BU74" s="266"/>
      <c r="BV74" s="266" t="str">
        <f t="shared" si="270"/>
        <v/>
      </c>
      <c r="BW74" s="266"/>
      <c r="BX74" s="266" t="str">
        <f t="shared" si="271"/>
        <v/>
      </c>
      <c r="BY74" s="267"/>
      <c r="BZ74" s="268"/>
      <c r="CA74" s="269"/>
      <c r="CB74" s="266">
        <f t="shared" si="272"/>
        <v>3</v>
      </c>
      <c r="CC74" s="266"/>
      <c r="CD74" s="266">
        <f t="shared" si="273"/>
        <v>0</v>
      </c>
      <c r="CE74" s="266"/>
      <c r="CF74" s="266">
        <f t="shared" si="274"/>
        <v>3</v>
      </c>
      <c r="CG74" s="267"/>
      <c r="CJ74" s="266" t="str">
        <f t="shared" si="275"/>
        <v/>
      </c>
      <c r="CK74" s="266"/>
      <c r="CL74" s="266" t="str">
        <f t="shared" si="276"/>
        <v/>
      </c>
      <c r="CM74" s="266"/>
      <c r="CN74" s="266" t="str">
        <f t="shared" si="277"/>
        <v/>
      </c>
      <c r="CO74" s="267"/>
      <c r="EF74" s="232" t="s">
        <v>698</v>
      </c>
      <c r="EG74" s="232" t="str">
        <f t="shared" si="248"/>
        <v>Par enseigne, on entend à minima le nom de l'établissement sur l'établissement. Ce n'est pas obligatoirement sur la façade de l'hôtel. Si plusieurs enseignes, mesure sur l'ensemble.
Constat visuel
R</v>
      </c>
    </row>
    <row r="75" spans="1:137" s="262" customFormat="1" ht="31.5" customHeight="1" x14ac:dyDescent="0.25">
      <c r="B75" s="259" t="s">
        <v>56</v>
      </c>
      <c r="C75" s="234" t="s">
        <v>161</v>
      </c>
      <c r="D75" s="270" t="s">
        <v>181</v>
      </c>
      <c r="E75" s="259"/>
      <c r="F75" s="259">
        <v>0.2</v>
      </c>
      <c r="G75" s="259">
        <f t="shared" si="217"/>
        <v>5</v>
      </c>
      <c r="H75" s="274" t="s">
        <v>167</v>
      </c>
      <c r="I75" s="233" t="s">
        <v>190</v>
      </c>
      <c r="J75" s="263">
        <v>14</v>
      </c>
      <c r="L75" s="263">
        <f>IF(J75&lt;&gt;"",MAX(L$1:L74)+1,"")</f>
        <v>60</v>
      </c>
      <c r="M75" s="219" t="s">
        <v>191</v>
      </c>
      <c r="N75" s="299">
        <v>1</v>
      </c>
      <c r="O75" s="221" t="s">
        <v>0</v>
      </c>
      <c r="P75" s="331"/>
      <c r="Q75" s="300" t="str">
        <f t="shared" si="218"/>
        <v/>
      </c>
      <c r="R75" s="219"/>
      <c r="S75" s="219" t="s">
        <v>70</v>
      </c>
      <c r="U75" s="264"/>
      <c r="V75" s="264">
        <f t="shared" ref="V75:V76" si="278">N75</f>
        <v>1</v>
      </c>
      <c r="W75" s="264">
        <f t="shared" ref="W75:W76" si="279">IF(O75="OUI",1,IF(O75="NON",0,IF(O75="Non Mesuré","",0)))</f>
        <v>1</v>
      </c>
      <c r="X75" s="264">
        <f t="shared" ref="X75:X76" si="280">IF(O75&lt;&gt;"Non Mesuré",V75*W75,"")</f>
        <v>1</v>
      </c>
      <c r="Y75" s="264"/>
      <c r="Z75" s="264">
        <f t="shared" ref="Z75:Z76" si="281">IF(O75="Non Mesuré",V75,0)</f>
        <v>0</v>
      </c>
      <c r="AA75" s="264"/>
      <c r="AB75" s="264">
        <f t="shared" ref="AB75:AB76" si="282">V75-Z75</f>
        <v>1</v>
      </c>
      <c r="AC75" s="264"/>
      <c r="AD75" s="265"/>
      <c r="AE75" s="265"/>
      <c r="AF75" s="266" t="str">
        <f t="shared" ref="AF75:AF76" si="283">IF(G75=1,X75,"")</f>
        <v/>
      </c>
      <c r="AG75" s="266"/>
      <c r="AH75" s="266" t="str">
        <f t="shared" ref="AH75:AH76" si="284">IF(G75=1,Z75,"")</f>
        <v/>
      </c>
      <c r="AI75" s="266"/>
      <c r="AJ75" s="266" t="str">
        <f t="shared" ref="AJ75:AJ76" si="285">IF(G75=1,AB75,"")</f>
        <v/>
      </c>
      <c r="AK75" s="267"/>
      <c r="AL75" s="268"/>
      <c r="AM75" s="266"/>
      <c r="AN75" s="266" t="str">
        <f t="shared" ref="AN75:AN76" si="286">IF(G75=2,X75,"")</f>
        <v/>
      </c>
      <c r="AO75" s="266"/>
      <c r="AP75" s="266" t="str">
        <f t="shared" ref="AP75:AP76" si="287">IF(G75=2,Z75,"")</f>
        <v/>
      </c>
      <c r="AQ75" s="266"/>
      <c r="AR75" s="266" t="str">
        <f t="shared" ref="AR75:AR76" si="288">IF(G75=2,AB75,"")</f>
        <v/>
      </c>
      <c r="AS75" s="267"/>
      <c r="AT75" s="268"/>
      <c r="AU75" s="266"/>
      <c r="AV75" s="266" t="str">
        <f t="shared" ref="AV75:AV76" si="289">IF(G75=3,X75,"")</f>
        <v/>
      </c>
      <c r="AW75" s="266"/>
      <c r="AX75" s="266" t="str">
        <f t="shared" ref="AX75:AX76" si="290">IF(G75=3,Z75,"")</f>
        <v/>
      </c>
      <c r="AY75" s="266"/>
      <c r="AZ75" s="266" t="str">
        <f t="shared" ref="AZ75:AZ76" si="291">IF(G75=3,AB75,"")</f>
        <v/>
      </c>
      <c r="BA75" s="267"/>
      <c r="BB75" s="268"/>
      <c r="BC75" s="266"/>
      <c r="BD75" s="266" t="str">
        <f t="shared" ref="BD75:BD76" si="292">IF(G75=4,X75,"")</f>
        <v/>
      </c>
      <c r="BE75" s="266"/>
      <c r="BF75" s="266" t="str">
        <f t="shared" ref="BF75:BF76" si="293">IF(G75=4,Z75,"")</f>
        <v/>
      </c>
      <c r="BG75" s="266"/>
      <c r="BH75" s="266" t="str">
        <f t="shared" ref="BH75:BH76" si="294">IF(G75=4,AB75,"")</f>
        <v/>
      </c>
      <c r="BI75" s="267"/>
      <c r="BJ75" s="268"/>
      <c r="BK75" s="264"/>
      <c r="BL75" s="266">
        <f t="shared" ref="BL75:BL76" si="295">IF(G75=5,X75,"")</f>
        <v>1</v>
      </c>
      <c r="BM75" s="266"/>
      <c r="BN75" s="266">
        <f t="shared" ref="BN75:BN76" si="296">IF(G75=5,Z75,"")</f>
        <v>0</v>
      </c>
      <c r="BO75" s="266"/>
      <c r="BP75" s="266">
        <f t="shared" ref="BP75:BP76" si="297">IF(G75=5,AB75,"")</f>
        <v>1</v>
      </c>
      <c r="BQ75" s="267"/>
      <c r="BR75" s="268"/>
      <c r="BS75" s="264"/>
      <c r="BT75" s="266" t="str">
        <f t="shared" ref="BT75:BT76" si="298">IF(A75=31,X75,"")</f>
        <v/>
      </c>
      <c r="BU75" s="266"/>
      <c r="BV75" s="266" t="str">
        <f t="shared" ref="BV75:BV76" si="299">IF(A75=31,Z75,"")</f>
        <v/>
      </c>
      <c r="BW75" s="266"/>
      <c r="BX75" s="266" t="str">
        <f t="shared" ref="BX75:BX76" si="300">IF(A75=31,AB75,"")</f>
        <v/>
      </c>
      <c r="BY75" s="267"/>
      <c r="BZ75" s="268"/>
      <c r="CA75" s="269"/>
      <c r="CB75" s="266" t="str">
        <f t="shared" ref="CB75:CB76" si="301">IF(A75=32,X75,"")</f>
        <v/>
      </c>
      <c r="CC75" s="266"/>
      <c r="CD75" s="266" t="str">
        <f t="shared" ref="CD75:CD76" si="302">IF(A75=32,Z75,"")</f>
        <v/>
      </c>
      <c r="CE75" s="266"/>
      <c r="CF75" s="266" t="str">
        <f t="shared" ref="CF75:CF76" si="303">IF(A75=32,AB75,"")</f>
        <v/>
      </c>
      <c r="CG75" s="267"/>
      <c r="CJ75" s="266" t="str">
        <f t="shared" ref="CJ75:CJ76" si="304">IF(A75=33,X75,"")</f>
        <v/>
      </c>
      <c r="CK75" s="266"/>
      <c r="CL75" s="266" t="str">
        <f t="shared" ref="CL75:CL76" si="305">IF(A75=33,Z75,"")</f>
        <v/>
      </c>
      <c r="CM75" s="266"/>
      <c r="CN75" s="266" t="str">
        <f t="shared" ref="CN75:CN76" si="306">IF(A75=33,AB75,"")</f>
        <v/>
      </c>
      <c r="CO75" s="267"/>
      <c r="EF75" s="232" t="s">
        <v>698</v>
      </c>
      <c r="EG75" s="232" t="str">
        <f t="shared" si="248"/>
        <v xml:space="preserve">
Constat visuel
NR</v>
      </c>
    </row>
    <row r="76" spans="1:137" s="262" customFormat="1" ht="31.5" customHeight="1" x14ac:dyDescent="0.25">
      <c r="B76" s="259" t="s">
        <v>56</v>
      </c>
      <c r="C76" s="234" t="s">
        <v>161</v>
      </c>
      <c r="D76" s="270" t="s">
        <v>181</v>
      </c>
      <c r="E76" s="259"/>
      <c r="F76" s="259">
        <v>0.2</v>
      </c>
      <c r="G76" s="259">
        <f t="shared" si="217"/>
        <v>5</v>
      </c>
      <c r="H76" s="274" t="s">
        <v>167</v>
      </c>
      <c r="I76" s="233" t="s">
        <v>190</v>
      </c>
      <c r="J76" s="263">
        <v>14</v>
      </c>
      <c r="L76" s="263">
        <f>IF(J76&lt;&gt;"",MAX(L$1:L75)+1,"")</f>
        <v>61</v>
      </c>
      <c r="M76" s="305" t="s">
        <v>192</v>
      </c>
      <c r="N76" s="301">
        <v>1</v>
      </c>
      <c r="O76" s="302" t="s">
        <v>0</v>
      </c>
      <c r="P76" s="333"/>
      <c r="Q76" s="304" t="str">
        <f t="shared" si="218"/>
        <v>oui</v>
      </c>
      <c r="R76" s="305" t="s">
        <v>193</v>
      </c>
      <c r="S76" s="305" t="s">
        <v>70</v>
      </c>
      <c r="U76" s="264"/>
      <c r="V76" s="264">
        <f t="shared" si="278"/>
        <v>1</v>
      </c>
      <c r="W76" s="264">
        <f t="shared" si="279"/>
        <v>1</v>
      </c>
      <c r="X76" s="264">
        <f t="shared" si="280"/>
        <v>1</v>
      </c>
      <c r="Y76" s="264"/>
      <c r="Z76" s="264">
        <f t="shared" si="281"/>
        <v>0</v>
      </c>
      <c r="AA76" s="264"/>
      <c r="AB76" s="264">
        <f t="shared" si="282"/>
        <v>1</v>
      </c>
      <c r="AC76" s="264"/>
      <c r="AD76" s="265"/>
      <c r="AE76" s="265"/>
      <c r="AF76" s="266" t="str">
        <f t="shared" si="283"/>
        <v/>
      </c>
      <c r="AG76" s="266"/>
      <c r="AH76" s="266" t="str">
        <f t="shared" si="284"/>
        <v/>
      </c>
      <c r="AI76" s="266"/>
      <c r="AJ76" s="266" t="str">
        <f t="shared" si="285"/>
        <v/>
      </c>
      <c r="AK76" s="267"/>
      <c r="AL76" s="268"/>
      <c r="AM76" s="266"/>
      <c r="AN76" s="266" t="str">
        <f t="shared" si="286"/>
        <v/>
      </c>
      <c r="AO76" s="266"/>
      <c r="AP76" s="266" t="str">
        <f t="shared" si="287"/>
        <v/>
      </c>
      <c r="AQ76" s="266"/>
      <c r="AR76" s="266" t="str">
        <f t="shared" si="288"/>
        <v/>
      </c>
      <c r="AS76" s="267"/>
      <c r="AT76" s="268"/>
      <c r="AU76" s="266"/>
      <c r="AV76" s="266" t="str">
        <f t="shared" si="289"/>
        <v/>
      </c>
      <c r="AW76" s="266"/>
      <c r="AX76" s="266" t="str">
        <f t="shared" si="290"/>
        <v/>
      </c>
      <c r="AY76" s="266"/>
      <c r="AZ76" s="266" t="str">
        <f t="shared" si="291"/>
        <v/>
      </c>
      <c r="BA76" s="267"/>
      <c r="BB76" s="268"/>
      <c r="BC76" s="266"/>
      <c r="BD76" s="266" t="str">
        <f t="shared" si="292"/>
        <v/>
      </c>
      <c r="BE76" s="266"/>
      <c r="BF76" s="266" t="str">
        <f t="shared" si="293"/>
        <v/>
      </c>
      <c r="BG76" s="266"/>
      <c r="BH76" s="266" t="str">
        <f t="shared" si="294"/>
        <v/>
      </c>
      <c r="BI76" s="267"/>
      <c r="BJ76" s="268"/>
      <c r="BK76" s="264"/>
      <c r="BL76" s="266">
        <f t="shared" si="295"/>
        <v>1</v>
      </c>
      <c r="BM76" s="266"/>
      <c r="BN76" s="266">
        <f t="shared" si="296"/>
        <v>0</v>
      </c>
      <c r="BO76" s="266"/>
      <c r="BP76" s="266">
        <f t="shared" si="297"/>
        <v>1</v>
      </c>
      <c r="BQ76" s="267"/>
      <c r="BR76" s="268"/>
      <c r="BS76" s="264"/>
      <c r="BT76" s="266" t="str">
        <f t="shared" si="298"/>
        <v/>
      </c>
      <c r="BU76" s="266"/>
      <c r="BV76" s="266" t="str">
        <f t="shared" si="299"/>
        <v/>
      </c>
      <c r="BW76" s="266"/>
      <c r="BX76" s="266" t="str">
        <f t="shared" si="300"/>
        <v/>
      </c>
      <c r="BY76" s="267"/>
      <c r="BZ76" s="268"/>
      <c r="CA76" s="269"/>
      <c r="CB76" s="266" t="str">
        <f t="shared" si="301"/>
        <v/>
      </c>
      <c r="CC76" s="266"/>
      <c r="CD76" s="266" t="str">
        <f t="shared" si="302"/>
        <v/>
      </c>
      <c r="CE76" s="266"/>
      <c r="CF76" s="266" t="str">
        <f t="shared" si="303"/>
        <v/>
      </c>
      <c r="CG76" s="267"/>
      <c r="CJ76" s="266" t="str">
        <f t="shared" si="304"/>
        <v/>
      </c>
      <c r="CK76" s="266"/>
      <c r="CL76" s="266" t="str">
        <f t="shared" si="305"/>
        <v/>
      </c>
      <c r="CM76" s="266"/>
      <c r="CN76" s="266" t="str">
        <f t="shared" si="306"/>
        <v/>
      </c>
      <c r="CO76" s="267"/>
      <c r="EF76" s="232" t="s">
        <v>698</v>
      </c>
      <c r="EG76" s="232" t="str">
        <f t="shared" si="248"/>
        <v>Pas de NM possible sauf si bâtiment classé.
Constat visuel
NR</v>
      </c>
    </row>
    <row r="77" spans="1:137" s="148" customFormat="1" ht="18" customHeight="1" x14ac:dyDescent="0.25">
      <c r="B77" s="260"/>
      <c r="C77" s="234" t="s">
        <v>161</v>
      </c>
      <c r="D77" s="260"/>
      <c r="E77" s="260"/>
      <c r="F77" s="259" t="e">
        <v>#N/A</v>
      </c>
      <c r="G77" s="113"/>
      <c r="H77" s="216"/>
      <c r="I77" s="149"/>
      <c r="J77" s="150"/>
      <c r="L77" s="263" t="str">
        <f>IF(J77&lt;&gt;"",MAX(L$1:L76)+1,"")</f>
        <v/>
      </c>
      <c r="M77" s="270" t="s">
        <v>697</v>
      </c>
      <c r="N77" s="152"/>
      <c r="O77" s="204"/>
      <c r="P77" s="426"/>
      <c r="Q77" s="202" t="str">
        <f t="shared" si="218"/>
        <v/>
      </c>
      <c r="R77" s="150"/>
      <c r="S77" s="153"/>
      <c r="T77" s="139"/>
      <c r="U77" s="139"/>
      <c r="V77" s="139"/>
      <c r="W77" s="139"/>
      <c r="X77" s="260"/>
      <c r="Y77" s="139"/>
      <c r="Z77" s="139"/>
      <c r="AA77" s="139"/>
      <c r="AB77" s="139"/>
      <c r="AC77" s="156"/>
      <c r="AD77" s="160"/>
      <c r="AE77" s="229"/>
      <c r="AF77" s="229"/>
      <c r="AG77" s="229"/>
      <c r="AH77" s="229"/>
      <c r="AI77" s="229"/>
      <c r="AJ77" s="230"/>
      <c r="AK77" s="231"/>
      <c r="AL77" s="229"/>
      <c r="AM77" s="229"/>
      <c r="AN77" s="229"/>
      <c r="AO77" s="229"/>
      <c r="AP77" s="229"/>
      <c r="AQ77" s="229"/>
      <c r="AR77" s="230"/>
      <c r="AS77" s="231"/>
      <c r="AT77" s="229"/>
      <c r="AU77" s="229"/>
      <c r="AV77" s="229"/>
      <c r="AW77" s="229"/>
      <c r="AX77" s="229"/>
      <c r="AY77" s="229"/>
      <c r="AZ77" s="230"/>
      <c r="BA77" s="231"/>
      <c r="BB77" s="229"/>
      <c r="BC77" s="229"/>
      <c r="BD77" s="229"/>
      <c r="BE77" s="229"/>
      <c r="BF77" s="229"/>
      <c r="BG77" s="229"/>
      <c r="BH77" s="230"/>
      <c r="BI77" s="231"/>
      <c r="BJ77" s="139"/>
      <c r="BK77" s="229"/>
      <c r="BL77" s="229"/>
      <c r="BM77" s="229"/>
      <c r="BN77" s="229"/>
      <c r="BO77" s="229"/>
      <c r="BP77" s="230"/>
      <c r="BQ77" s="231"/>
      <c r="BR77" s="139"/>
      <c r="BS77" s="229" t="str">
        <f t="shared" ref="BS77" si="307">IF(A77=31,W77,"")</f>
        <v/>
      </c>
      <c r="BT77" s="229"/>
      <c r="BU77" s="229" t="str">
        <f t="shared" ref="BU77" si="308">IF(A77=31,Y77,"")</f>
        <v/>
      </c>
      <c r="BV77" s="229"/>
      <c r="BW77" s="229" t="str">
        <f t="shared" ref="BW77" si="309">IF(A77=31,AA77,"")</f>
        <v/>
      </c>
      <c r="BX77" s="230"/>
      <c r="BY77" s="231"/>
      <c r="BZ77" s="160"/>
      <c r="CA77" s="229" t="str">
        <f t="shared" ref="CA77" si="310">IF(A77=32,W77,"")</f>
        <v/>
      </c>
      <c r="CB77" s="229"/>
      <c r="CC77" s="229" t="str">
        <f t="shared" ref="CC77" si="311">IF(A77=32,Y77,"")</f>
        <v/>
      </c>
      <c r="CD77" s="229"/>
      <c r="CE77" s="229" t="str">
        <f t="shared" ref="CE77" si="312">IF(A77=32,AA77,"")</f>
        <v/>
      </c>
      <c r="CF77" s="230"/>
      <c r="CG77" s="162"/>
      <c r="CH77" s="162"/>
      <c r="CI77" s="229" t="str">
        <f t="shared" ref="CI77" si="313">IF(A77=33,W77,"")</f>
        <v/>
      </c>
      <c r="CJ77" s="229"/>
      <c r="CK77" s="229" t="str">
        <f t="shared" ref="CK77" si="314">IF(A77=33,Y77,"")</f>
        <v/>
      </c>
      <c r="CL77" s="229"/>
      <c r="CM77" s="229" t="str">
        <f t="shared" ref="CM77" si="315">IF(A77=33,AA77,"")</f>
        <v/>
      </c>
      <c r="CN77" s="230"/>
      <c r="CO77" s="162"/>
      <c r="EF77" s="232" t="s">
        <v>698</v>
      </c>
      <c r="EG77" s="232" t="str">
        <f t="shared" si="248"/>
        <v xml:space="preserve">
</v>
      </c>
    </row>
    <row r="78" spans="1:137" s="262" customFormat="1" ht="58.5" customHeight="1" x14ac:dyDescent="0.25">
      <c r="B78" s="259" t="s">
        <v>56</v>
      </c>
      <c r="C78" s="234" t="s">
        <v>161</v>
      </c>
      <c r="D78" s="270" t="s">
        <v>697</v>
      </c>
      <c r="E78" s="260" t="s">
        <v>65</v>
      </c>
      <c r="F78" s="259">
        <v>0.2</v>
      </c>
      <c r="G78" s="259">
        <f t="shared" ref="G78:G86" si="316">IF(H78="Information et Communication",1,IF(H78="Savoir-faire Savoir-être",2,IF(H78="Confort et hygiène",3,IF(H78="Qualité de la prestation",5,IF(H78="Développement Durable",4)))))</f>
        <v>5</v>
      </c>
      <c r="H78" s="274" t="s">
        <v>167</v>
      </c>
      <c r="I78" s="233" t="s">
        <v>168</v>
      </c>
      <c r="J78" s="263">
        <v>12</v>
      </c>
      <c r="L78" s="263">
        <f>IF(J78&lt;&gt;"",MAX(L$1:L77)+1,"")</f>
        <v>62</v>
      </c>
      <c r="M78" s="294" t="s">
        <v>169</v>
      </c>
      <c r="N78" s="295">
        <v>3</v>
      </c>
      <c r="O78" s="296" t="s">
        <v>0</v>
      </c>
      <c r="P78" s="328"/>
      <c r="Q78" s="298" t="str">
        <f t="shared" si="218"/>
        <v>oui</v>
      </c>
      <c r="R78" s="294" t="s">
        <v>170</v>
      </c>
      <c r="S78" s="294" t="s">
        <v>70</v>
      </c>
      <c r="U78" s="264"/>
      <c r="V78" s="264">
        <f t="shared" ref="V78:V81" si="317">N78</f>
        <v>3</v>
      </c>
      <c r="W78" s="264">
        <f t="shared" ref="W78:W79" si="318">IF(O78="OUI",1,IF(O78="NON",0,IF(O78="Non Mesuré","",0)))</f>
        <v>1</v>
      </c>
      <c r="X78" s="264">
        <f t="shared" ref="X78:X81" si="319">IF(O78&lt;&gt;"Non Mesuré",V78*W78,"")</f>
        <v>3</v>
      </c>
      <c r="Y78" s="264"/>
      <c r="Z78" s="264">
        <f t="shared" ref="Z78:Z81" si="320">IF(O78="Non Mesuré",V78,0)</f>
        <v>0</v>
      </c>
      <c r="AA78" s="264"/>
      <c r="AB78" s="264">
        <f t="shared" ref="AB78:AB81" si="321">V78-Z78</f>
        <v>3</v>
      </c>
      <c r="AC78" s="264"/>
      <c r="AD78" s="265"/>
      <c r="AE78" s="265"/>
      <c r="AF78" s="266" t="str">
        <f t="shared" ref="AF78:AF81" si="322">IF(G78=1,X78,"")</f>
        <v/>
      </c>
      <c r="AG78" s="266"/>
      <c r="AH78" s="266" t="str">
        <f t="shared" ref="AH78:AH81" si="323">IF(G78=1,Z78,"")</f>
        <v/>
      </c>
      <c r="AI78" s="266"/>
      <c r="AJ78" s="266" t="str">
        <f t="shared" ref="AJ78:AJ81" si="324">IF(G78=1,AB78,"")</f>
        <v/>
      </c>
      <c r="AK78" s="267"/>
      <c r="AL78" s="268"/>
      <c r="AM78" s="266"/>
      <c r="AN78" s="266" t="str">
        <f t="shared" ref="AN78:AN81" si="325">IF(G78=2,X78,"")</f>
        <v/>
      </c>
      <c r="AO78" s="266"/>
      <c r="AP78" s="266" t="str">
        <f t="shared" ref="AP78:AP81" si="326">IF(G78=2,Z78,"")</f>
        <v/>
      </c>
      <c r="AQ78" s="266"/>
      <c r="AR78" s="266" t="str">
        <f t="shared" ref="AR78:AR81" si="327">IF(G78=2,AB78,"")</f>
        <v/>
      </c>
      <c r="AS78" s="267"/>
      <c r="AT78" s="268"/>
      <c r="AU78" s="266"/>
      <c r="AV78" s="266" t="str">
        <f t="shared" ref="AV78:AV81" si="328">IF(G78=3,X78,"")</f>
        <v/>
      </c>
      <c r="AW78" s="266"/>
      <c r="AX78" s="266" t="str">
        <f t="shared" ref="AX78:AX81" si="329">IF(G78=3,Z78,"")</f>
        <v/>
      </c>
      <c r="AY78" s="266"/>
      <c r="AZ78" s="266" t="str">
        <f t="shared" ref="AZ78:AZ81" si="330">IF(G78=3,AB78,"")</f>
        <v/>
      </c>
      <c r="BA78" s="267"/>
      <c r="BB78" s="268"/>
      <c r="BC78" s="266"/>
      <c r="BD78" s="266" t="str">
        <f t="shared" ref="BD78:BD81" si="331">IF(G78=4,X78,"")</f>
        <v/>
      </c>
      <c r="BE78" s="266"/>
      <c r="BF78" s="266" t="str">
        <f t="shared" ref="BF78:BF81" si="332">IF(G78=4,Z78,"")</f>
        <v/>
      </c>
      <c r="BG78" s="266"/>
      <c r="BH78" s="266" t="str">
        <f t="shared" ref="BH78:BH81" si="333">IF(G78=4,AB78,"")</f>
        <v/>
      </c>
      <c r="BI78" s="267"/>
      <c r="BJ78" s="268"/>
      <c r="BK78" s="264"/>
      <c r="BL78" s="266">
        <f t="shared" ref="BL78:BL81" si="334">IF(G78=5,X78,"")</f>
        <v>3</v>
      </c>
      <c r="BM78" s="266"/>
      <c r="BN78" s="266">
        <f t="shared" ref="BN78:BN81" si="335">IF(G78=5,Z78,"")</f>
        <v>0</v>
      </c>
      <c r="BO78" s="266"/>
      <c r="BP78" s="266">
        <f t="shared" ref="BP78:BP81" si="336">IF(G78=5,AB78,"")</f>
        <v>3</v>
      </c>
      <c r="BQ78" s="267"/>
      <c r="BR78" s="268"/>
      <c r="BS78" s="264"/>
      <c r="BT78" s="266" t="str">
        <f t="shared" ref="BT78:BT81" si="337">IF(A78=31,X78,"")</f>
        <v/>
      </c>
      <c r="BU78" s="266"/>
      <c r="BV78" s="266" t="str">
        <f t="shared" ref="BV78:BV81" si="338">IF(A78=31,Z78,"")</f>
        <v/>
      </c>
      <c r="BW78" s="266"/>
      <c r="BX78" s="266" t="str">
        <f t="shared" ref="BX78:BX81" si="339">IF(A78=31,AB78,"")</f>
        <v/>
      </c>
      <c r="BY78" s="267"/>
      <c r="BZ78" s="268"/>
      <c r="CA78" s="269"/>
      <c r="CB78" s="266" t="str">
        <f t="shared" ref="CB78:CB81" si="340">IF(A78=32,X78,"")</f>
        <v/>
      </c>
      <c r="CC78" s="266"/>
      <c r="CD78" s="266" t="str">
        <f t="shared" ref="CD78:CD81" si="341">IF(A78=32,Z78,"")</f>
        <v/>
      </c>
      <c r="CE78" s="266"/>
      <c r="CF78" s="266" t="str">
        <f t="shared" ref="CF78:CF81" si="342">IF(A78=32,AB78,"")</f>
        <v/>
      </c>
      <c r="CG78" s="267"/>
      <c r="CJ78" s="266" t="str">
        <f t="shared" ref="CJ78:CJ81" si="343">IF(A78=33,X78,"")</f>
        <v/>
      </c>
      <c r="CK78" s="266"/>
      <c r="CL78" s="266" t="str">
        <f t="shared" ref="CL78:CL81" si="344">IF(A78=33,Z78,"")</f>
        <v/>
      </c>
      <c r="CM78" s="266"/>
      <c r="CN78" s="266" t="str">
        <f t="shared" ref="CN78:CN81" si="345">IF(A78=33,AB78,"")</f>
        <v/>
      </c>
      <c r="CO78" s="267"/>
      <c r="EF78" s="232" t="s">
        <v>698</v>
      </c>
      <c r="EG78" s="232" t="str">
        <f t="shared" si="248"/>
        <v>Pas de NM possible. Si absence de parking privé, présence d'une information sur les solutions de stationnement public à proximité. Parking non couvert validé, pas d'exigence sur le nombre minimum de places.
Constat visuel
NR</v>
      </c>
    </row>
    <row r="79" spans="1:137" s="262" customFormat="1" ht="35.25" customHeight="1" x14ac:dyDescent="0.25">
      <c r="B79" s="259" t="s">
        <v>56</v>
      </c>
      <c r="C79" s="234" t="s">
        <v>161</v>
      </c>
      <c r="D79" s="270" t="s">
        <v>697</v>
      </c>
      <c r="E79" s="260" t="s">
        <v>65</v>
      </c>
      <c r="F79" s="259">
        <v>0.2</v>
      </c>
      <c r="G79" s="259">
        <f t="shared" si="316"/>
        <v>5</v>
      </c>
      <c r="H79" s="274" t="s">
        <v>167</v>
      </c>
      <c r="I79" s="233" t="s">
        <v>168</v>
      </c>
      <c r="J79" s="263">
        <v>12</v>
      </c>
      <c r="L79" s="263">
        <f>IF(J79&lt;&gt;"",MAX(L$1:L78)+1,"")</f>
        <v>63</v>
      </c>
      <c r="M79" s="219" t="s">
        <v>171</v>
      </c>
      <c r="N79" s="299">
        <v>1</v>
      </c>
      <c r="O79" s="221" t="s">
        <v>0</v>
      </c>
      <c r="P79" s="331"/>
      <c r="Q79" s="300" t="str">
        <f t="shared" si="218"/>
        <v/>
      </c>
      <c r="R79" s="219" t="s">
        <v>172</v>
      </c>
      <c r="S79" s="219" t="s">
        <v>70</v>
      </c>
      <c r="U79" s="264"/>
      <c r="V79" s="264">
        <f t="shared" si="317"/>
        <v>1</v>
      </c>
      <c r="W79" s="264">
        <f t="shared" si="318"/>
        <v>1</v>
      </c>
      <c r="X79" s="264">
        <f t="shared" si="319"/>
        <v>1</v>
      </c>
      <c r="Y79" s="264"/>
      <c r="Z79" s="264">
        <f t="shared" si="320"/>
        <v>0</v>
      </c>
      <c r="AA79" s="264"/>
      <c r="AB79" s="264">
        <f t="shared" si="321"/>
        <v>1</v>
      </c>
      <c r="AC79" s="264"/>
      <c r="AD79" s="265"/>
      <c r="AE79" s="265"/>
      <c r="AF79" s="266" t="str">
        <f t="shared" si="322"/>
        <v/>
      </c>
      <c r="AG79" s="266"/>
      <c r="AH79" s="266" t="str">
        <f t="shared" si="323"/>
        <v/>
      </c>
      <c r="AI79" s="266"/>
      <c r="AJ79" s="266" t="str">
        <f t="shared" si="324"/>
        <v/>
      </c>
      <c r="AK79" s="267"/>
      <c r="AL79" s="268"/>
      <c r="AM79" s="266"/>
      <c r="AN79" s="266" t="str">
        <f t="shared" si="325"/>
        <v/>
      </c>
      <c r="AO79" s="266"/>
      <c r="AP79" s="266" t="str">
        <f t="shared" si="326"/>
        <v/>
      </c>
      <c r="AQ79" s="266"/>
      <c r="AR79" s="266" t="str">
        <f t="shared" si="327"/>
        <v/>
      </c>
      <c r="AS79" s="267"/>
      <c r="AT79" s="268"/>
      <c r="AU79" s="266"/>
      <c r="AV79" s="266" t="str">
        <f t="shared" si="328"/>
        <v/>
      </c>
      <c r="AW79" s="266"/>
      <c r="AX79" s="266" t="str">
        <f t="shared" si="329"/>
        <v/>
      </c>
      <c r="AY79" s="266"/>
      <c r="AZ79" s="266" t="str">
        <f t="shared" si="330"/>
        <v/>
      </c>
      <c r="BA79" s="267"/>
      <c r="BB79" s="268"/>
      <c r="BC79" s="266"/>
      <c r="BD79" s="266" t="str">
        <f t="shared" si="331"/>
        <v/>
      </c>
      <c r="BE79" s="266"/>
      <c r="BF79" s="266" t="str">
        <f t="shared" si="332"/>
        <v/>
      </c>
      <c r="BG79" s="266"/>
      <c r="BH79" s="266" t="str">
        <f t="shared" si="333"/>
        <v/>
      </c>
      <c r="BI79" s="267"/>
      <c r="BJ79" s="268"/>
      <c r="BK79" s="264"/>
      <c r="BL79" s="266">
        <f t="shared" si="334"/>
        <v>1</v>
      </c>
      <c r="BM79" s="266"/>
      <c r="BN79" s="266">
        <f t="shared" si="335"/>
        <v>0</v>
      </c>
      <c r="BO79" s="266"/>
      <c r="BP79" s="266">
        <f t="shared" si="336"/>
        <v>1</v>
      </c>
      <c r="BQ79" s="267"/>
      <c r="BR79" s="268"/>
      <c r="BS79" s="264"/>
      <c r="BT79" s="266" t="str">
        <f t="shared" si="337"/>
        <v/>
      </c>
      <c r="BU79" s="266"/>
      <c r="BV79" s="266" t="str">
        <f t="shared" si="338"/>
        <v/>
      </c>
      <c r="BW79" s="266"/>
      <c r="BX79" s="266" t="str">
        <f t="shared" si="339"/>
        <v/>
      </c>
      <c r="BY79" s="267"/>
      <c r="BZ79" s="268"/>
      <c r="CA79" s="269"/>
      <c r="CB79" s="266" t="str">
        <f t="shared" si="340"/>
        <v/>
      </c>
      <c r="CC79" s="266"/>
      <c r="CD79" s="266" t="str">
        <f t="shared" si="341"/>
        <v/>
      </c>
      <c r="CE79" s="266"/>
      <c r="CF79" s="266" t="str">
        <f t="shared" si="342"/>
        <v/>
      </c>
      <c r="CG79" s="267"/>
      <c r="CJ79" s="266" t="str">
        <f t="shared" si="343"/>
        <v/>
      </c>
      <c r="CK79" s="266"/>
      <c r="CL79" s="266" t="str">
        <f t="shared" si="344"/>
        <v/>
      </c>
      <c r="CM79" s="266"/>
      <c r="CN79" s="266" t="str">
        <f t="shared" si="345"/>
        <v/>
      </c>
      <c r="CO79" s="267"/>
      <c r="EF79" s="232" t="s">
        <v>698</v>
      </c>
      <c r="EG79" s="232" t="str">
        <f t="shared" si="248"/>
        <v>NM si implantation en centre ville. Présence  d'un garage ou local pour les vélos ou motos, présence d'un système d'attaches pour les vélos, espace suffisant pour le stationnement des autocars.
Constat visuel
NR</v>
      </c>
    </row>
    <row r="80" spans="1:137" s="262" customFormat="1" ht="33.75" customHeight="1" x14ac:dyDescent="0.25">
      <c r="A80" s="262">
        <v>31</v>
      </c>
      <c r="B80" s="259" t="s">
        <v>56</v>
      </c>
      <c r="C80" s="234" t="s">
        <v>161</v>
      </c>
      <c r="D80" s="270" t="s">
        <v>697</v>
      </c>
      <c r="E80" s="260" t="s">
        <v>65</v>
      </c>
      <c r="F80" s="259">
        <v>0.25</v>
      </c>
      <c r="G80" s="259">
        <f t="shared" si="316"/>
        <v>3</v>
      </c>
      <c r="H80" s="274" t="s">
        <v>173</v>
      </c>
      <c r="I80" s="233" t="s">
        <v>174</v>
      </c>
      <c r="J80" s="263">
        <v>13</v>
      </c>
      <c r="L80" s="263">
        <f>IF(J80&lt;&gt;"",MAX(L$1:L79)+1,"")</f>
        <v>64</v>
      </c>
      <c r="M80" s="219" t="s">
        <v>175</v>
      </c>
      <c r="N80" s="299">
        <v>3</v>
      </c>
      <c r="O80" s="221" t="s">
        <v>72</v>
      </c>
      <c r="P80" s="331"/>
      <c r="Q80" s="300" t="str">
        <f t="shared" si="218"/>
        <v/>
      </c>
      <c r="R80" s="219" t="s">
        <v>176</v>
      </c>
      <c r="S80" s="219" t="s">
        <v>70</v>
      </c>
      <c r="U80" s="264"/>
      <c r="V80" s="264">
        <f t="shared" si="317"/>
        <v>3</v>
      </c>
      <c r="W80" s="264">
        <f t="shared" ref="W80:W81" si="346">IF(O80="Très Satisfaisant",1,IF(O80="Satisfaisant",0.75,IF(O80="Insatisfaisant",0.25,IF(O80="Très Insatisfaisant",0,IF(O80="Non Mesuré","",0)))))</f>
        <v>1</v>
      </c>
      <c r="X80" s="264">
        <f t="shared" si="319"/>
        <v>3</v>
      </c>
      <c r="Y80" s="264"/>
      <c r="Z80" s="264">
        <f t="shared" si="320"/>
        <v>0</v>
      </c>
      <c r="AA80" s="264"/>
      <c r="AB80" s="264">
        <f t="shared" si="321"/>
        <v>3</v>
      </c>
      <c r="AC80" s="264"/>
      <c r="AD80" s="135"/>
      <c r="AE80" s="269"/>
      <c r="AF80" s="266" t="str">
        <f t="shared" si="322"/>
        <v/>
      </c>
      <c r="AG80" s="266"/>
      <c r="AH80" s="266" t="str">
        <f t="shared" si="323"/>
        <v/>
      </c>
      <c r="AI80" s="266"/>
      <c r="AJ80" s="266" t="str">
        <f t="shared" si="324"/>
        <v/>
      </c>
      <c r="AK80" s="267"/>
      <c r="AL80" s="268"/>
      <c r="AM80" s="266"/>
      <c r="AN80" s="266" t="str">
        <f t="shared" si="325"/>
        <v/>
      </c>
      <c r="AO80" s="266"/>
      <c r="AP80" s="266" t="str">
        <f t="shared" si="326"/>
        <v/>
      </c>
      <c r="AQ80" s="266"/>
      <c r="AR80" s="266" t="str">
        <f t="shared" si="327"/>
        <v/>
      </c>
      <c r="AS80" s="267"/>
      <c r="AT80" s="268"/>
      <c r="AU80" s="266"/>
      <c r="AV80" s="266">
        <f t="shared" si="328"/>
        <v>3</v>
      </c>
      <c r="AW80" s="266"/>
      <c r="AX80" s="266">
        <f t="shared" si="329"/>
        <v>0</v>
      </c>
      <c r="AY80" s="266"/>
      <c r="AZ80" s="266">
        <f t="shared" si="330"/>
        <v>3</v>
      </c>
      <c r="BA80" s="267"/>
      <c r="BB80" s="268"/>
      <c r="BC80" s="266"/>
      <c r="BD80" s="266" t="str">
        <f t="shared" si="331"/>
        <v/>
      </c>
      <c r="BE80" s="266"/>
      <c r="BF80" s="266" t="str">
        <f t="shared" si="332"/>
        <v/>
      </c>
      <c r="BG80" s="266"/>
      <c r="BH80" s="266" t="str">
        <f t="shared" si="333"/>
        <v/>
      </c>
      <c r="BI80" s="267"/>
      <c r="BJ80" s="268"/>
      <c r="BK80" s="264"/>
      <c r="BL80" s="266" t="str">
        <f t="shared" si="334"/>
        <v/>
      </c>
      <c r="BM80" s="266"/>
      <c r="BN80" s="266" t="str">
        <f t="shared" si="335"/>
        <v/>
      </c>
      <c r="BO80" s="266"/>
      <c r="BP80" s="266" t="str">
        <f t="shared" si="336"/>
        <v/>
      </c>
      <c r="BQ80" s="267"/>
      <c r="BR80" s="268"/>
      <c r="BS80" s="264"/>
      <c r="BT80" s="266">
        <f t="shared" si="337"/>
        <v>3</v>
      </c>
      <c r="BU80" s="266"/>
      <c r="BV80" s="266">
        <f t="shared" si="338"/>
        <v>0</v>
      </c>
      <c r="BW80" s="266"/>
      <c r="BX80" s="266">
        <f t="shared" si="339"/>
        <v>3</v>
      </c>
      <c r="BY80" s="267"/>
      <c r="BZ80" s="268"/>
      <c r="CA80" s="269"/>
      <c r="CB80" s="266" t="str">
        <f t="shared" si="340"/>
        <v/>
      </c>
      <c r="CC80" s="266"/>
      <c r="CD80" s="266" t="str">
        <f t="shared" si="341"/>
        <v/>
      </c>
      <c r="CE80" s="266"/>
      <c r="CF80" s="266" t="str">
        <f t="shared" si="342"/>
        <v/>
      </c>
      <c r="CG80" s="267"/>
      <c r="CJ80" s="266" t="str">
        <f t="shared" si="343"/>
        <v/>
      </c>
      <c r="CK80" s="266"/>
      <c r="CL80" s="266" t="str">
        <f t="shared" si="344"/>
        <v/>
      </c>
      <c r="CM80" s="266"/>
      <c r="CN80" s="266" t="str">
        <f t="shared" si="345"/>
        <v/>
      </c>
      <c r="CO80" s="267"/>
      <c r="EF80" s="232" t="s">
        <v>698</v>
      </c>
      <c r="EG80" s="232" t="str">
        <f t="shared" si="248"/>
        <v>NM si absence d'extérieurs privatifs. Prendre en compte : chemins d'accès, parking, espaces verts, mobilier de jardin.
Constat visuel
NR</v>
      </c>
    </row>
    <row r="81" spans="1:137" s="262" customFormat="1" ht="41.25" customHeight="1" x14ac:dyDescent="0.25">
      <c r="A81" s="262">
        <v>32</v>
      </c>
      <c r="B81" s="259" t="s">
        <v>67</v>
      </c>
      <c r="C81" s="234" t="s">
        <v>161</v>
      </c>
      <c r="D81" s="270" t="s">
        <v>697</v>
      </c>
      <c r="E81" s="260" t="s">
        <v>65</v>
      </c>
      <c r="F81" s="259">
        <v>0.25</v>
      </c>
      <c r="G81" s="259">
        <f t="shared" si="316"/>
        <v>3</v>
      </c>
      <c r="H81" s="274" t="s">
        <v>173</v>
      </c>
      <c r="I81" s="233" t="s">
        <v>174</v>
      </c>
      <c r="J81" s="263">
        <v>13</v>
      </c>
      <c r="L81" s="263">
        <f>IF(J81&lt;&gt;"",MAX(L$1:L80)+1,"")</f>
        <v>65</v>
      </c>
      <c r="M81" s="219" t="s">
        <v>177</v>
      </c>
      <c r="N81" s="299">
        <v>3</v>
      </c>
      <c r="O81" s="221" t="s">
        <v>72</v>
      </c>
      <c r="P81" s="331"/>
      <c r="Q81" s="300" t="str">
        <f t="shared" si="218"/>
        <v/>
      </c>
      <c r="R81" s="219" t="s">
        <v>176</v>
      </c>
      <c r="S81" s="219" t="s">
        <v>70</v>
      </c>
      <c r="U81" s="264"/>
      <c r="V81" s="264">
        <f t="shared" si="317"/>
        <v>3</v>
      </c>
      <c r="W81" s="264">
        <f t="shared" si="346"/>
        <v>1</v>
      </c>
      <c r="X81" s="264">
        <f t="shared" si="319"/>
        <v>3</v>
      </c>
      <c r="Y81" s="264"/>
      <c r="Z81" s="264">
        <f t="shared" si="320"/>
        <v>0</v>
      </c>
      <c r="AA81" s="264"/>
      <c r="AB81" s="264">
        <f t="shared" si="321"/>
        <v>3</v>
      </c>
      <c r="AC81" s="264"/>
      <c r="AD81" s="135"/>
      <c r="AE81" s="269"/>
      <c r="AF81" s="266" t="str">
        <f t="shared" si="322"/>
        <v/>
      </c>
      <c r="AG81" s="266"/>
      <c r="AH81" s="266" t="str">
        <f t="shared" si="323"/>
        <v/>
      </c>
      <c r="AI81" s="266"/>
      <c r="AJ81" s="266" t="str">
        <f t="shared" si="324"/>
        <v/>
      </c>
      <c r="AK81" s="267"/>
      <c r="AL81" s="268"/>
      <c r="AM81" s="266"/>
      <c r="AN81" s="266" t="str">
        <f t="shared" si="325"/>
        <v/>
      </c>
      <c r="AO81" s="266"/>
      <c r="AP81" s="266" t="str">
        <f t="shared" si="326"/>
        <v/>
      </c>
      <c r="AQ81" s="266"/>
      <c r="AR81" s="266" t="str">
        <f t="shared" si="327"/>
        <v/>
      </c>
      <c r="AS81" s="267"/>
      <c r="AT81" s="268"/>
      <c r="AU81" s="266"/>
      <c r="AV81" s="266">
        <f t="shared" si="328"/>
        <v>3</v>
      </c>
      <c r="AW81" s="266"/>
      <c r="AX81" s="266">
        <f t="shared" si="329"/>
        <v>0</v>
      </c>
      <c r="AY81" s="266"/>
      <c r="AZ81" s="266">
        <f t="shared" si="330"/>
        <v>3</v>
      </c>
      <c r="BA81" s="267"/>
      <c r="BB81" s="268"/>
      <c r="BC81" s="266"/>
      <c r="BD81" s="266" t="str">
        <f t="shared" si="331"/>
        <v/>
      </c>
      <c r="BE81" s="266"/>
      <c r="BF81" s="266" t="str">
        <f t="shared" si="332"/>
        <v/>
      </c>
      <c r="BG81" s="266"/>
      <c r="BH81" s="266" t="str">
        <f t="shared" si="333"/>
        <v/>
      </c>
      <c r="BI81" s="267"/>
      <c r="BJ81" s="268"/>
      <c r="BK81" s="264"/>
      <c r="BL81" s="266" t="str">
        <f t="shared" si="334"/>
        <v/>
      </c>
      <c r="BM81" s="266"/>
      <c r="BN81" s="266" t="str">
        <f t="shared" si="335"/>
        <v/>
      </c>
      <c r="BO81" s="266"/>
      <c r="BP81" s="266" t="str">
        <f t="shared" si="336"/>
        <v/>
      </c>
      <c r="BQ81" s="267"/>
      <c r="BR81" s="268"/>
      <c r="BS81" s="264"/>
      <c r="BT81" s="266" t="str">
        <f t="shared" si="337"/>
        <v/>
      </c>
      <c r="BU81" s="266"/>
      <c r="BV81" s="266" t="str">
        <f t="shared" si="338"/>
        <v/>
      </c>
      <c r="BW81" s="266"/>
      <c r="BX81" s="266" t="str">
        <f t="shared" si="339"/>
        <v/>
      </c>
      <c r="BY81" s="267"/>
      <c r="BZ81" s="268"/>
      <c r="CA81" s="269"/>
      <c r="CB81" s="266">
        <f t="shared" si="340"/>
        <v>3</v>
      </c>
      <c r="CC81" s="266"/>
      <c r="CD81" s="266">
        <f t="shared" si="341"/>
        <v>0</v>
      </c>
      <c r="CE81" s="266"/>
      <c r="CF81" s="266">
        <f t="shared" si="342"/>
        <v>3</v>
      </c>
      <c r="CG81" s="267"/>
      <c r="CJ81" s="266" t="str">
        <f t="shared" si="343"/>
        <v/>
      </c>
      <c r="CK81" s="266"/>
      <c r="CL81" s="266" t="str">
        <f t="shared" si="344"/>
        <v/>
      </c>
      <c r="CM81" s="266"/>
      <c r="CN81" s="266" t="str">
        <f t="shared" si="345"/>
        <v/>
      </c>
      <c r="CO81" s="267"/>
      <c r="EF81" s="232" t="s">
        <v>698</v>
      </c>
      <c r="EG81" s="232" t="str">
        <f t="shared" si="248"/>
        <v>NM si absence d'extérieurs privatifs. Prendre en compte : chemins d'accès, parking, espaces verts, mobilier de jardin.
Constat visuel
R</v>
      </c>
    </row>
    <row r="82" spans="1:137" s="262" customFormat="1" ht="36" customHeight="1" x14ac:dyDescent="0.25">
      <c r="B82" s="259" t="s">
        <v>56</v>
      </c>
      <c r="C82" s="234" t="s">
        <v>161</v>
      </c>
      <c r="D82" s="270" t="s">
        <v>697</v>
      </c>
      <c r="E82" s="260" t="s">
        <v>65</v>
      </c>
      <c r="F82" s="259">
        <v>0.2</v>
      </c>
      <c r="G82" s="259">
        <f t="shared" si="316"/>
        <v>5</v>
      </c>
      <c r="H82" s="214" t="s">
        <v>167</v>
      </c>
      <c r="I82" s="233" t="s">
        <v>178</v>
      </c>
      <c r="J82" s="263">
        <v>15</v>
      </c>
      <c r="L82" s="263">
        <f>IF(J82&lt;&gt;"",MAX(L$1:L81)+1,"")</f>
        <v>66</v>
      </c>
      <c r="M82" s="219" t="s">
        <v>179</v>
      </c>
      <c r="N82" s="299">
        <v>3</v>
      </c>
      <c r="O82" s="221" t="s">
        <v>0</v>
      </c>
      <c r="P82" s="331"/>
      <c r="Q82" s="300" t="str">
        <f t="shared" si="218"/>
        <v/>
      </c>
      <c r="R82" s="219" t="s">
        <v>180</v>
      </c>
      <c r="S82" s="219" t="s">
        <v>70</v>
      </c>
      <c r="U82" s="264"/>
      <c r="V82" s="264">
        <f t="shared" ref="V82:V85" si="347">N82</f>
        <v>3</v>
      </c>
      <c r="W82" s="264">
        <f t="shared" ref="W82:W83" si="348">IF(O82="OUI",1,IF(O82="NON",0,IF(O82="Non Mesuré","",0)))</f>
        <v>1</v>
      </c>
      <c r="X82" s="264">
        <f t="shared" ref="X82:X85" si="349">IF(O82&lt;&gt;"Non Mesuré",V82*W82,"")</f>
        <v>3</v>
      </c>
      <c r="Y82" s="264"/>
      <c r="Z82" s="264">
        <f t="shared" ref="Z82:Z85" si="350">IF(O82="Non Mesuré",V82,0)</f>
        <v>0</v>
      </c>
      <c r="AA82" s="264"/>
      <c r="AB82" s="264">
        <f t="shared" ref="AB82:AB85" si="351">V82-Z82</f>
        <v>3</v>
      </c>
      <c r="AC82" s="264"/>
      <c r="AD82" s="265"/>
      <c r="AE82" s="265"/>
      <c r="AF82" s="266" t="str">
        <f t="shared" ref="AF82:AF85" si="352">IF(G82=1,X82,"")</f>
        <v/>
      </c>
      <c r="AG82" s="266"/>
      <c r="AH82" s="266" t="str">
        <f t="shared" ref="AH82:AH85" si="353">IF(G82=1,Z82,"")</f>
        <v/>
      </c>
      <c r="AI82" s="266"/>
      <c r="AJ82" s="266" t="str">
        <f t="shared" ref="AJ82:AJ85" si="354">IF(G82=1,AB82,"")</f>
        <v/>
      </c>
      <c r="AK82" s="267"/>
      <c r="AL82" s="268"/>
      <c r="AM82" s="266"/>
      <c r="AN82" s="266" t="str">
        <f t="shared" ref="AN82:AN85" si="355">IF(G82=2,X82,"")</f>
        <v/>
      </c>
      <c r="AO82" s="266"/>
      <c r="AP82" s="266" t="str">
        <f t="shared" ref="AP82:AP85" si="356">IF(G82=2,Z82,"")</f>
        <v/>
      </c>
      <c r="AQ82" s="266"/>
      <c r="AR82" s="266" t="str">
        <f t="shared" ref="AR82:AR85" si="357">IF(G82=2,AB82,"")</f>
        <v/>
      </c>
      <c r="AS82" s="267"/>
      <c r="AT82" s="268"/>
      <c r="AU82" s="266"/>
      <c r="AV82" s="266" t="str">
        <f t="shared" ref="AV82:AV85" si="358">IF(G82=3,X82,"")</f>
        <v/>
      </c>
      <c r="AW82" s="266"/>
      <c r="AX82" s="266" t="str">
        <f t="shared" ref="AX82:AX85" si="359">IF(G82=3,Z82,"")</f>
        <v/>
      </c>
      <c r="AY82" s="266"/>
      <c r="AZ82" s="266" t="str">
        <f t="shared" ref="AZ82:AZ85" si="360">IF(G82=3,AB82,"")</f>
        <v/>
      </c>
      <c r="BA82" s="267"/>
      <c r="BB82" s="268"/>
      <c r="BC82" s="266"/>
      <c r="BD82" s="266" t="str">
        <f t="shared" ref="BD82:BD85" si="361">IF(G82=4,X82,"")</f>
        <v/>
      </c>
      <c r="BE82" s="266"/>
      <c r="BF82" s="266" t="str">
        <f t="shared" ref="BF82:BF85" si="362">IF(G82=4,Z82,"")</f>
        <v/>
      </c>
      <c r="BG82" s="266"/>
      <c r="BH82" s="266" t="str">
        <f t="shared" ref="BH82:BH85" si="363">IF(G82=4,AB82,"")</f>
        <v/>
      </c>
      <c r="BI82" s="267"/>
      <c r="BJ82" s="268"/>
      <c r="BK82" s="264"/>
      <c r="BL82" s="266">
        <f t="shared" ref="BL82:BL85" si="364">IF(G82=5,X82,"")</f>
        <v>3</v>
      </c>
      <c r="BM82" s="266"/>
      <c r="BN82" s="266">
        <f t="shared" ref="BN82:BN85" si="365">IF(G82=5,Z82,"")</f>
        <v>0</v>
      </c>
      <c r="BO82" s="266"/>
      <c r="BP82" s="266">
        <f t="shared" ref="BP82:BP85" si="366">IF(G82=5,AB82,"")</f>
        <v>3</v>
      </c>
      <c r="BQ82" s="267"/>
      <c r="BR82" s="268"/>
      <c r="BS82" s="264"/>
      <c r="BT82" s="266" t="str">
        <f t="shared" ref="BT82:BT85" si="367">IF(A82=31,X82,"")</f>
        <v/>
      </c>
      <c r="BU82" s="266"/>
      <c r="BV82" s="266" t="str">
        <f t="shared" ref="BV82:BV85" si="368">IF(A82=31,Z82,"")</f>
        <v/>
      </c>
      <c r="BW82" s="266"/>
      <c r="BX82" s="266" t="str">
        <f t="shared" ref="BX82:BX85" si="369">IF(A82=31,AB82,"")</f>
        <v/>
      </c>
      <c r="BY82" s="267"/>
      <c r="BZ82" s="268"/>
      <c r="CA82" s="269"/>
      <c r="CB82" s="266" t="str">
        <f t="shared" ref="CB82:CB85" si="370">IF(A82=32,X82,"")</f>
        <v/>
      </c>
      <c r="CC82" s="266"/>
      <c r="CD82" s="266" t="str">
        <f t="shared" ref="CD82:CD85" si="371">IF(A82=32,Z82,"")</f>
        <v/>
      </c>
      <c r="CE82" s="266"/>
      <c r="CF82" s="266" t="str">
        <f t="shared" ref="CF82:CF85" si="372">IF(A82=32,AB82,"")</f>
        <v/>
      </c>
      <c r="CG82" s="267"/>
      <c r="CJ82" s="266" t="str">
        <f t="shared" ref="CJ82:CJ85" si="373">IF(A82=33,X82,"")</f>
        <v/>
      </c>
      <c r="CK82" s="266"/>
      <c r="CL82" s="266" t="str">
        <f t="shared" ref="CL82:CL85" si="374">IF(A82=33,Z82,"")</f>
        <v/>
      </c>
      <c r="CM82" s="266"/>
      <c r="CN82" s="266" t="str">
        <f t="shared" ref="CN82:CN85" si="375">IF(A82=33,AB82,"")</f>
        <v/>
      </c>
      <c r="CO82" s="267"/>
      <c r="EF82" s="232" t="s">
        <v>698</v>
      </c>
      <c r="EG82" s="232" t="str">
        <f t="shared" si="248"/>
        <v>NM si absence d'extérieurs privatifs. Prendre en compte : parking, chemin d'accès. Pénaliser si impression d'insécurité liée à l'absence ou à la faiblesse de l'éclairage.
Constat visuel
NR</v>
      </c>
    </row>
    <row r="83" spans="1:137" s="262" customFormat="1" ht="38.25" customHeight="1" x14ac:dyDescent="0.25">
      <c r="A83" s="262">
        <v>31</v>
      </c>
      <c r="B83" s="259" t="s">
        <v>56</v>
      </c>
      <c r="C83" s="234" t="s">
        <v>161</v>
      </c>
      <c r="D83" s="270" t="s">
        <v>697</v>
      </c>
      <c r="E83" s="260" t="s">
        <v>65</v>
      </c>
      <c r="F83" s="259">
        <v>0.25</v>
      </c>
      <c r="G83" s="259">
        <f t="shared" si="316"/>
        <v>3</v>
      </c>
      <c r="H83" s="274" t="s">
        <v>173</v>
      </c>
      <c r="I83" s="233" t="s">
        <v>174</v>
      </c>
      <c r="J83" s="263">
        <v>13</v>
      </c>
      <c r="L83" s="263">
        <f>IF(J83&lt;&gt;"",MAX(L$1:L82)+1,"")</f>
        <v>67</v>
      </c>
      <c r="M83" s="219" t="s">
        <v>194</v>
      </c>
      <c r="N83" s="299">
        <v>1</v>
      </c>
      <c r="O83" s="221" t="s">
        <v>0</v>
      </c>
      <c r="P83" s="331"/>
      <c r="Q83" s="300" t="str">
        <f t="shared" si="218"/>
        <v/>
      </c>
      <c r="R83" s="219" t="s">
        <v>195</v>
      </c>
      <c r="S83" s="312" t="s">
        <v>70</v>
      </c>
      <c r="U83" s="264"/>
      <c r="V83" s="264">
        <f t="shared" si="347"/>
        <v>1</v>
      </c>
      <c r="W83" s="264">
        <f t="shared" si="348"/>
        <v>1</v>
      </c>
      <c r="X83" s="264">
        <f t="shared" si="349"/>
        <v>1</v>
      </c>
      <c r="Y83" s="264"/>
      <c r="Z83" s="264">
        <f t="shared" si="350"/>
        <v>0</v>
      </c>
      <c r="AA83" s="264"/>
      <c r="AB83" s="264">
        <f t="shared" si="351"/>
        <v>1</v>
      </c>
      <c r="AC83" s="264"/>
      <c r="AD83" s="265"/>
      <c r="AE83" s="265"/>
      <c r="AF83" s="266" t="str">
        <f t="shared" si="352"/>
        <v/>
      </c>
      <c r="AG83" s="266"/>
      <c r="AH83" s="266" t="str">
        <f t="shared" si="353"/>
        <v/>
      </c>
      <c r="AI83" s="266"/>
      <c r="AJ83" s="266" t="str">
        <f t="shared" si="354"/>
        <v/>
      </c>
      <c r="AK83" s="267"/>
      <c r="AL83" s="268"/>
      <c r="AM83" s="266"/>
      <c r="AN83" s="266" t="str">
        <f t="shared" si="355"/>
        <v/>
      </c>
      <c r="AO83" s="266"/>
      <c r="AP83" s="266" t="str">
        <f t="shared" si="356"/>
        <v/>
      </c>
      <c r="AQ83" s="266"/>
      <c r="AR83" s="266" t="str">
        <f t="shared" si="357"/>
        <v/>
      </c>
      <c r="AS83" s="267"/>
      <c r="AT83" s="268"/>
      <c r="AU83" s="266"/>
      <c r="AV83" s="266">
        <f t="shared" si="358"/>
        <v>1</v>
      </c>
      <c r="AW83" s="266"/>
      <c r="AX83" s="266">
        <f t="shared" si="359"/>
        <v>0</v>
      </c>
      <c r="AY83" s="266"/>
      <c r="AZ83" s="266">
        <f t="shared" si="360"/>
        <v>1</v>
      </c>
      <c r="BA83" s="267"/>
      <c r="BB83" s="268"/>
      <c r="BC83" s="266"/>
      <c r="BD83" s="266" t="str">
        <f t="shared" si="361"/>
        <v/>
      </c>
      <c r="BE83" s="266"/>
      <c r="BF83" s="266" t="str">
        <f t="shared" si="362"/>
        <v/>
      </c>
      <c r="BG83" s="266"/>
      <c r="BH83" s="266" t="str">
        <f t="shared" si="363"/>
        <v/>
      </c>
      <c r="BI83" s="267"/>
      <c r="BJ83" s="268"/>
      <c r="BK83" s="264"/>
      <c r="BL83" s="266" t="str">
        <f t="shared" si="364"/>
        <v/>
      </c>
      <c r="BM83" s="266"/>
      <c r="BN83" s="266" t="str">
        <f t="shared" si="365"/>
        <v/>
      </c>
      <c r="BO83" s="266"/>
      <c r="BP83" s="266" t="str">
        <f t="shared" si="366"/>
        <v/>
      </c>
      <c r="BQ83" s="267"/>
      <c r="BR83" s="268"/>
      <c r="BS83" s="264"/>
      <c r="BT83" s="266">
        <f t="shared" si="367"/>
        <v>1</v>
      </c>
      <c r="BU83" s="266"/>
      <c r="BV83" s="266">
        <f t="shared" si="368"/>
        <v>0</v>
      </c>
      <c r="BW83" s="266"/>
      <c r="BX83" s="266">
        <f t="shared" si="369"/>
        <v>1</v>
      </c>
      <c r="BY83" s="267"/>
      <c r="BZ83" s="268"/>
      <c r="CA83" s="269"/>
      <c r="CB83" s="266" t="str">
        <f t="shared" si="370"/>
        <v/>
      </c>
      <c r="CC83" s="266"/>
      <c r="CD83" s="266" t="str">
        <f t="shared" si="371"/>
        <v/>
      </c>
      <c r="CE83" s="266"/>
      <c r="CF83" s="266" t="str">
        <f t="shared" si="372"/>
        <v/>
      </c>
      <c r="CG83" s="267"/>
      <c r="CJ83" s="266" t="str">
        <f t="shared" si="373"/>
        <v/>
      </c>
      <c r="CK83" s="266"/>
      <c r="CL83" s="266" t="str">
        <f t="shared" si="374"/>
        <v/>
      </c>
      <c r="CM83" s="266"/>
      <c r="CN83" s="266" t="str">
        <f t="shared" si="375"/>
        <v/>
      </c>
      <c r="CO83" s="267"/>
      <c r="EF83" s="232" t="s">
        <v>698</v>
      </c>
      <c r="EG83" s="232" t="str">
        <f t="shared" si="248"/>
        <v>SI absence d'extérieurs privatifs, présence à minima d'un cendrier à proximité de l'entrée. Observation au début et à la fin de la prestation. Pénaliser si absence d'action.
Constat visuel
NR</v>
      </c>
    </row>
    <row r="84" spans="1:137" s="262" customFormat="1" ht="20.25" customHeight="1" x14ac:dyDescent="0.25">
      <c r="A84" s="262">
        <v>31</v>
      </c>
      <c r="B84" s="259" t="s">
        <v>56</v>
      </c>
      <c r="C84" s="234" t="s">
        <v>161</v>
      </c>
      <c r="D84" s="270" t="s">
        <v>697</v>
      </c>
      <c r="E84" s="259" t="s">
        <v>65</v>
      </c>
      <c r="F84" s="259">
        <v>0.25</v>
      </c>
      <c r="G84" s="259">
        <f t="shared" si="316"/>
        <v>3</v>
      </c>
      <c r="H84" s="274" t="s">
        <v>173</v>
      </c>
      <c r="I84" s="271" t="s">
        <v>210</v>
      </c>
      <c r="J84" s="263">
        <v>77</v>
      </c>
      <c r="L84" s="263">
        <f>IF(J84&lt;&gt;"",MAX(L$1:L83)+1,"")</f>
        <v>68</v>
      </c>
      <c r="M84" s="219" t="s">
        <v>700</v>
      </c>
      <c r="N84" s="299">
        <v>3</v>
      </c>
      <c r="O84" s="221" t="s">
        <v>72</v>
      </c>
      <c r="P84" s="331"/>
      <c r="Q84" s="300" t="str">
        <f t="shared" si="218"/>
        <v/>
      </c>
      <c r="R84" s="219" t="s">
        <v>211</v>
      </c>
      <c r="S84" s="219" t="s">
        <v>70</v>
      </c>
      <c r="U84" s="264"/>
      <c r="V84" s="264">
        <f t="shared" si="347"/>
        <v>3</v>
      </c>
      <c r="W84" s="264">
        <f t="shared" ref="W84:W85" si="376">IF(O84="Très Satisfaisant",1,IF(O84="Satisfaisant",0.75,IF(O84="Insatisfaisant",0.25,IF(O84="Très Insatisfaisant",0,IF(O84="Non Mesuré","",0)))))</f>
        <v>1</v>
      </c>
      <c r="X84" s="264">
        <f t="shared" si="349"/>
        <v>3</v>
      </c>
      <c r="Y84" s="264"/>
      <c r="Z84" s="264">
        <f t="shared" si="350"/>
        <v>0</v>
      </c>
      <c r="AA84" s="264"/>
      <c r="AB84" s="264">
        <f t="shared" si="351"/>
        <v>3</v>
      </c>
      <c r="AC84" s="264"/>
      <c r="AD84" s="135"/>
      <c r="AE84" s="269"/>
      <c r="AF84" s="266" t="str">
        <f t="shared" si="352"/>
        <v/>
      </c>
      <c r="AG84" s="266"/>
      <c r="AH84" s="266" t="str">
        <f t="shared" si="353"/>
        <v/>
      </c>
      <c r="AI84" s="266"/>
      <c r="AJ84" s="266" t="str">
        <f t="shared" si="354"/>
        <v/>
      </c>
      <c r="AK84" s="267"/>
      <c r="AL84" s="268"/>
      <c r="AM84" s="266"/>
      <c r="AN84" s="266" t="str">
        <f t="shared" si="355"/>
        <v/>
      </c>
      <c r="AO84" s="266"/>
      <c r="AP84" s="266" t="str">
        <f t="shared" si="356"/>
        <v/>
      </c>
      <c r="AQ84" s="266"/>
      <c r="AR84" s="266" t="str">
        <f t="shared" si="357"/>
        <v/>
      </c>
      <c r="AS84" s="267"/>
      <c r="AT84" s="268"/>
      <c r="AU84" s="266"/>
      <c r="AV84" s="266">
        <f t="shared" si="358"/>
        <v>3</v>
      </c>
      <c r="AW84" s="266"/>
      <c r="AX84" s="266">
        <f t="shared" si="359"/>
        <v>0</v>
      </c>
      <c r="AY84" s="266"/>
      <c r="AZ84" s="266">
        <f t="shared" si="360"/>
        <v>3</v>
      </c>
      <c r="BA84" s="267"/>
      <c r="BB84" s="268"/>
      <c r="BC84" s="266"/>
      <c r="BD84" s="266" t="str">
        <f t="shared" si="361"/>
        <v/>
      </c>
      <c r="BE84" s="266"/>
      <c r="BF84" s="266" t="str">
        <f t="shared" si="362"/>
        <v/>
      </c>
      <c r="BG84" s="266"/>
      <c r="BH84" s="266" t="str">
        <f t="shared" si="363"/>
        <v/>
      </c>
      <c r="BI84" s="267"/>
      <c r="BJ84" s="268"/>
      <c r="BK84" s="264"/>
      <c r="BL84" s="266" t="str">
        <f t="shared" si="364"/>
        <v/>
      </c>
      <c r="BM84" s="266"/>
      <c r="BN84" s="266" t="str">
        <f t="shared" si="365"/>
        <v/>
      </c>
      <c r="BO84" s="266"/>
      <c r="BP84" s="266" t="str">
        <f t="shared" si="366"/>
        <v/>
      </c>
      <c r="BQ84" s="267"/>
      <c r="BR84" s="268"/>
      <c r="BS84" s="264"/>
      <c r="BT84" s="266">
        <f t="shared" si="367"/>
        <v>3</v>
      </c>
      <c r="BU84" s="266"/>
      <c r="BV84" s="266">
        <f t="shared" si="368"/>
        <v>0</v>
      </c>
      <c r="BW84" s="266"/>
      <c r="BX84" s="266">
        <f t="shared" si="369"/>
        <v>3</v>
      </c>
      <c r="BY84" s="267"/>
      <c r="BZ84" s="268"/>
      <c r="CA84" s="269"/>
      <c r="CB84" s="266" t="str">
        <f t="shared" si="370"/>
        <v/>
      </c>
      <c r="CC84" s="266"/>
      <c r="CD84" s="266" t="str">
        <f t="shared" si="371"/>
        <v/>
      </c>
      <c r="CE84" s="266"/>
      <c r="CF84" s="266" t="str">
        <f t="shared" si="372"/>
        <v/>
      </c>
      <c r="CG84" s="267"/>
      <c r="CJ84" s="266" t="str">
        <f t="shared" si="373"/>
        <v/>
      </c>
      <c r="CK84" s="266"/>
      <c r="CL84" s="266" t="str">
        <f t="shared" si="374"/>
        <v/>
      </c>
      <c r="CM84" s="266"/>
      <c r="CN84" s="266" t="str">
        <f t="shared" si="375"/>
        <v/>
      </c>
      <c r="CO84" s="267"/>
      <c r="EF84" s="232" t="s">
        <v>698</v>
      </c>
      <c r="EG84" s="232" t="str">
        <f t="shared" si="248"/>
        <v>NM si pas de terrasse. Contrôle de la couverture de la terrasse si existante.
Constat visuel
NR</v>
      </c>
    </row>
    <row r="85" spans="1:137" s="262" customFormat="1" ht="20.25" customHeight="1" x14ac:dyDescent="0.25">
      <c r="A85" s="262">
        <v>32</v>
      </c>
      <c r="B85" s="259" t="s">
        <v>67</v>
      </c>
      <c r="C85" s="234" t="s">
        <v>161</v>
      </c>
      <c r="D85" s="270" t="s">
        <v>697</v>
      </c>
      <c r="E85" s="259" t="s">
        <v>65</v>
      </c>
      <c r="F85" s="259">
        <v>0.25</v>
      </c>
      <c r="G85" s="259">
        <f t="shared" si="316"/>
        <v>3</v>
      </c>
      <c r="H85" s="274" t="s">
        <v>173</v>
      </c>
      <c r="I85" s="271" t="s">
        <v>210</v>
      </c>
      <c r="J85" s="263">
        <v>77</v>
      </c>
      <c r="L85" s="263">
        <f>IF(J85&lt;&gt;"",MAX(L$1:L84)+1,"")</f>
        <v>69</v>
      </c>
      <c r="M85" s="219" t="s">
        <v>701</v>
      </c>
      <c r="N85" s="299">
        <v>3</v>
      </c>
      <c r="O85" s="221" t="s">
        <v>72</v>
      </c>
      <c r="P85" s="331"/>
      <c r="Q85" s="300" t="str">
        <f t="shared" si="218"/>
        <v/>
      </c>
      <c r="R85" s="219" t="s">
        <v>211</v>
      </c>
      <c r="S85" s="219" t="s">
        <v>70</v>
      </c>
      <c r="U85" s="264"/>
      <c r="V85" s="264">
        <f t="shared" si="347"/>
        <v>3</v>
      </c>
      <c r="W85" s="264">
        <f t="shared" si="376"/>
        <v>1</v>
      </c>
      <c r="X85" s="264">
        <f t="shared" si="349"/>
        <v>3</v>
      </c>
      <c r="Y85" s="264"/>
      <c r="Z85" s="264">
        <f t="shared" si="350"/>
        <v>0</v>
      </c>
      <c r="AA85" s="264"/>
      <c r="AB85" s="264">
        <f t="shared" si="351"/>
        <v>3</v>
      </c>
      <c r="AC85" s="264"/>
      <c r="AD85" s="135"/>
      <c r="AE85" s="269"/>
      <c r="AF85" s="266" t="str">
        <f t="shared" si="352"/>
        <v/>
      </c>
      <c r="AG85" s="266"/>
      <c r="AH85" s="266" t="str">
        <f t="shared" si="353"/>
        <v/>
      </c>
      <c r="AI85" s="266"/>
      <c r="AJ85" s="266" t="str">
        <f t="shared" si="354"/>
        <v/>
      </c>
      <c r="AK85" s="267"/>
      <c r="AL85" s="268"/>
      <c r="AM85" s="266"/>
      <c r="AN85" s="266" t="str">
        <f t="shared" si="355"/>
        <v/>
      </c>
      <c r="AO85" s="266"/>
      <c r="AP85" s="266" t="str">
        <f t="shared" si="356"/>
        <v/>
      </c>
      <c r="AQ85" s="266"/>
      <c r="AR85" s="266" t="str">
        <f t="shared" si="357"/>
        <v/>
      </c>
      <c r="AS85" s="267"/>
      <c r="AT85" s="268"/>
      <c r="AU85" s="266"/>
      <c r="AV85" s="266">
        <f t="shared" si="358"/>
        <v>3</v>
      </c>
      <c r="AW85" s="266"/>
      <c r="AX85" s="266">
        <f t="shared" si="359"/>
        <v>0</v>
      </c>
      <c r="AY85" s="266"/>
      <c r="AZ85" s="266">
        <f t="shared" si="360"/>
        <v>3</v>
      </c>
      <c r="BA85" s="267"/>
      <c r="BB85" s="268"/>
      <c r="BC85" s="266"/>
      <c r="BD85" s="266" t="str">
        <f t="shared" si="361"/>
        <v/>
      </c>
      <c r="BE85" s="266"/>
      <c r="BF85" s="266" t="str">
        <f t="shared" si="362"/>
        <v/>
      </c>
      <c r="BG85" s="266"/>
      <c r="BH85" s="266" t="str">
        <f t="shared" si="363"/>
        <v/>
      </c>
      <c r="BI85" s="267"/>
      <c r="BJ85" s="268"/>
      <c r="BK85" s="264"/>
      <c r="BL85" s="266" t="str">
        <f t="shared" si="364"/>
        <v/>
      </c>
      <c r="BM85" s="266"/>
      <c r="BN85" s="266" t="str">
        <f t="shared" si="365"/>
        <v/>
      </c>
      <c r="BO85" s="266"/>
      <c r="BP85" s="266" t="str">
        <f t="shared" si="366"/>
        <v/>
      </c>
      <c r="BQ85" s="267"/>
      <c r="BR85" s="268"/>
      <c r="BS85" s="264"/>
      <c r="BT85" s="266" t="str">
        <f t="shared" si="367"/>
        <v/>
      </c>
      <c r="BU85" s="266"/>
      <c r="BV85" s="266" t="str">
        <f t="shared" si="368"/>
        <v/>
      </c>
      <c r="BW85" s="266"/>
      <c r="BX85" s="266" t="str">
        <f t="shared" si="369"/>
        <v/>
      </c>
      <c r="BY85" s="267"/>
      <c r="BZ85" s="268"/>
      <c r="CA85" s="269"/>
      <c r="CB85" s="266">
        <f t="shared" si="370"/>
        <v>3</v>
      </c>
      <c r="CC85" s="266"/>
      <c r="CD85" s="266">
        <f t="shared" si="371"/>
        <v>0</v>
      </c>
      <c r="CE85" s="266"/>
      <c r="CF85" s="266">
        <f t="shared" si="372"/>
        <v>3</v>
      </c>
      <c r="CG85" s="267"/>
      <c r="CJ85" s="266" t="str">
        <f t="shared" si="373"/>
        <v/>
      </c>
      <c r="CK85" s="266"/>
      <c r="CL85" s="266" t="str">
        <f t="shared" si="374"/>
        <v/>
      </c>
      <c r="CM85" s="266"/>
      <c r="CN85" s="266" t="str">
        <f t="shared" si="375"/>
        <v/>
      </c>
      <c r="CO85" s="267"/>
      <c r="EF85" s="232" t="s">
        <v>698</v>
      </c>
      <c r="EG85" s="232" t="str">
        <f t="shared" si="248"/>
        <v>NM si pas de terrasse. Contrôle de la couverture de la terrasse si existante.
Constat visuel
R</v>
      </c>
    </row>
    <row r="86" spans="1:137" s="262" customFormat="1" ht="33" customHeight="1" x14ac:dyDescent="0.25">
      <c r="A86" s="262">
        <v>33</v>
      </c>
      <c r="B86" s="259" t="s">
        <v>56</v>
      </c>
      <c r="C86" s="234" t="s">
        <v>161</v>
      </c>
      <c r="D86" s="270" t="s">
        <v>697</v>
      </c>
      <c r="E86" s="259" t="s">
        <v>65</v>
      </c>
      <c r="F86" s="259">
        <v>0.25</v>
      </c>
      <c r="G86" s="259">
        <f t="shared" si="316"/>
        <v>3</v>
      </c>
      <c r="H86" s="274" t="s">
        <v>173</v>
      </c>
      <c r="I86" s="271" t="s">
        <v>210</v>
      </c>
      <c r="J86" s="263">
        <v>77</v>
      </c>
      <c r="L86" s="263">
        <f>IF(J86&lt;&gt;"",MAX(L$1:L85)+1,"")</f>
        <v>70</v>
      </c>
      <c r="M86" s="305" t="s">
        <v>702</v>
      </c>
      <c r="N86" s="301">
        <v>1</v>
      </c>
      <c r="O86" s="302" t="s">
        <v>0</v>
      </c>
      <c r="P86" s="333"/>
      <c r="Q86" s="304" t="str">
        <f t="shared" si="218"/>
        <v/>
      </c>
      <c r="R86" s="305" t="s">
        <v>212</v>
      </c>
      <c r="S86" s="305" t="s">
        <v>70</v>
      </c>
      <c r="U86" s="264"/>
      <c r="V86" s="264">
        <f>N86</f>
        <v>1</v>
      </c>
      <c r="W86" s="264">
        <f>IF(O86="OUI",1,IF(O86="NON",0,IF(O86="Non Mesuré","",0)))</f>
        <v>1</v>
      </c>
      <c r="X86" s="264">
        <f>IF(O86&lt;&gt;"Non Mesuré",V86*W86,"")</f>
        <v>1</v>
      </c>
      <c r="Y86" s="264"/>
      <c r="Z86" s="264">
        <f>IF(O86="Non Mesuré",V86,0)</f>
        <v>0</v>
      </c>
      <c r="AA86" s="264"/>
      <c r="AB86" s="264">
        <f>V86-Z86</f>
        <v>1</v>
      </c>
      <c r="AC86" s="264"/>
      <c r="AD86" s="265"/>
      <c r="AE86" s="265"/>
      <c r="AF86" s="266" t="str">
        <f>IF(G86=1,X86,"")</f>
        <v/>
      </c>
      <c r="AG86" s="266"/>
      <c r="AH86" s="266" t="str">
        <f>IF(G86=1,Z86,"")</f>
        <v/>
      </c>
      <c r="AI86" s="266"/>
      <c r="AJ86" s="266" t="str">
        <f>IF(G86=1,AB86,"")</f>
        <v/>
      </c>
      <c r="AK86" s="267"/>
      <c r="AL86" s="268"/>
      <c r="AM86" s="266"/>
      <c r="AN86" s="266" t="str">
        <f>IF(G86=2,X86,"")</f>
        <v/>
      </c>
      <c r="AO86" s="266"/>
      <c r="AP86" s="266" t="str">
        <f>IF(G86=2,Z86,"")</f>
        <v/>
      </c>
      <c r="AQ86" s="266"/>
      <c r="AR86" s="266" t="str">
        <f>IF(G86=2,AB86,"")</f>
        <v/>
      </c>
      <c r="AS86" s="267"/>
      <c r="AT86" s="268"/>
      <c r="AU86" s="266"/>
      <c r="AV86" s="266">
        <f>IF(G86=3,X86,"")</f>
        <v>1</v>
      </c>
      <c r="AW86" s="266"/>
      <c r="AX86" s="266">
        <f>IF(G86=3,Z86,"")</f>
        <v>0</v>
      </c>
      <c r="AY86" s="266"/>
      <c r="AZ86" s="266">
        <f>IF(G86=3,AB86,"")</f>
        <v>1</v>
      </c>
      <c r="BA86" s="267"/>
      <c r="BB86" s="268"/>
      <c r="BC86" s="266"/>
      <c r="BD86" s="266" t="str">
        <f>IF(G86=4,X86,"")</f>
        <v/>
      </c>
      <c r="BE86" s="266"/>
      <c r="BF86" s="266" t="str">
        <f>IF(G86=4,Z86,"")</f>
        <v/>
      </c>
      <c r="BG86" s="266"/>
      <c r="BH86" s="266" t="str">
        <f>IF(G86=4,AB86,"")</f>
        <v/>
      </c>
      <c r="BI86" s="267"/>
      <c r="BJ86" s="268"/>
      <c r="BK86" s="264"/>
      <c r="BL86" s="266" t="str">
        <f>IF(G86=5,X86,"")</f>
        <v/>
      </c>
      <c r="BM86" s="266"/>
      <c r="BN86" s="266" t="str">
        <f>IF(G86=5,Z86,"")</f>
        <v/>
      </c>
      <c r="BO86" s="266"/>
      <c r="BP86" s="266" t="str">
        <f>IF(G86=5,AB86,"")</f>
        <v/>
      </c>
      <c r="BQ86" s="267"/>
      <c r="BR86" s="268"/>
      <c r="BS86" s="264"/>
      <c r="BT86" s="266" t="str">
        <f>IF(A86=31,X86,"")</f>
        <v/>
      </c>
      <c r="BU86" s="266"/>
      <c r="BV86" s="266" t="str">
        <f>IF(A86=31,Z86,"")</f>
        <v/>
      </c>
      <c r="BW86" s="266"/>
      <c r="BX86" s="266" t="str">
        <f>IF(A86=31,AB86,"")</f>
        <v/>
      </c>
      <c r="BY86" s="267"/>
      <c r="BZ86" s="268"/>
      <c r="CA86" s="269"/>
      <c r="CB86" s="266" t="str">
        <f>IF(A86=32,X86,"")</f>
        <v/>
      </c>
      <c r="CC86" s="266"/>
      <c r="CD86" s="266" t="str">
        <f>IF(A86=32,Z86,"")</f>
        <v/>
      </c>
      <c r="CE86" s="266"/>
      <c r="CF86" s="266" t="str">
        <f>IF(A86=32,AB86,"")</f>
        <v/>
      </c>
      <c r="CG86" s="267"/>
      <c r="CJ86" s="266">
        <f>IF(A86=33,X86,"")</f>
        <v>1</v>
      </c>
      <c r="CK86" s="266"/>
      <c r="CL86" s="266">
        <f>IF(A86=33,Z86,"")</f>
        <v>0</v>
      </c>
      <c r="CM86" s="266"/>
      <c r="CN86" s="266">
        <f>IF(A86=33,AB86,"")</f>
        <v>1</v>
      </c>
      <c r="CO86" s="267"/>
      <c r="EF86" s="232" t="s">
        <v>698</v>
      </c>
      <c r="EG86" s="232" t="str">
        <f t="shared" si="248"/>
        <v>NM si pas de terrasse. Prendre en compte les parasols, stores, chaises, tables, etc. Pénaliser si présence de mobilier publicitaire. Le mobilier doit être stable. Le mobilier en plastique est accepté.
Constat visuel
NR</v>
      </c>
    </row>
    <row r="87" spans="1:137" s="162" customFormat="1" ht="18" customHeight="1" x14ac:dyDescent="0.25">
      <c r="B87" s="113"/>
      <c r="C87" s="234" t="s">
        <v>161</v>
      </c>
      <c r="D87" s="113"/>
      <c r="E87" s="113"/>
      <c r="F87" s="261" t="e">
        <f>VLOOKUP(H87,Feuil1!A$1:B$5,2,0)</f>
        <v>#N/A</v>
      </c>
      <c r="G87" s="113"/>
      <c r="H87" s="217"/>
      <c r="I87" s="163"/>
      <c r="J87" s="138"/>
      <c r="K87" s="263"/>
      <c r="L87" s="263" t="str">
        <f>IF(J87&lt;&gt;"",MAX(L$1:L86)+1,"")</f>
        <v/>
      </c>
      <c r="M87" s="164" t="s">
        <v>196</v>
      </c>
      <c r="N87" s="130"/>
      <c r="O87" s="204"/>
      <c r="P87" s="293"/>
      <c r="Q87" s="202" t="str">
        <f t="shared" ref="Q87:Q140" si="377">IF(ISERROR(SEARCH("Pas de NM possible",R87)),"","oui")</f>
        <v/>
      </c>
      <c r="R87" s="165"/>
      <c r="S87" s="165"/>
      <c r="T87" s="165"/>
      <c r="V87" s="139"/>
      <c r="W87" s="139"/>
      <c r="X87" s="139"/>
      <c r="Y87" s="139"/>
      <c r="Z87" s="139"/>
      <c r="AA87" s="139"/>
      <c r="AB87" s="139"/>
      <c r="AC87" s="139"/>
      <c r="AD87" s="141"/>
      <c r="AE87" s="141"/>
      <c r="AF87" s="266" t="str">
        <f t="shared" si="177"/>
        <v/>
      </c>
      <c r="AG87" s="266"/>
      <c r="AH87" s="266" t="str">
        <f t="shared" si="178"/>
        <v/>
      </c>
      <c r="AI87" s="266"/>
      <c r="AJ87" s="266" t="str">
        <f t="shared" si="179"/>
        <v/>
      </c>
      <c r="AK87" s="267"/>
      <c r="AL87" s="268"/>
      <c r="AM87" s="266"/>
      <c r="AN87" s="266" t="str">
        <f t="shared" si="180"/>
        <v/>
      </c>
      <c r="AO87" s="266"/>
      <c r="AP87" s="266" t="str">
        <f t="shared" si="181"/>
        <v/>
      </c>
      <c r="AQ87" s="266"/>
      <c r="AR87" s="266" t="str">
        <f t="shared" si="182"/>
        <v/>
      </c>
      <c r="AS87" s="267"/>
      <c r="AT87" s="268"/>
      <c r="AU87" s="266"/>
      <c r="AV87" s="266" t="str">
        <f t="shared" si="183"/>
        <v/>
      </c>
      <c r="AW87" s="266"/>
      <c r="AX87" s="266" t="str">
        <f t="shared" si="184"/>
        <v/>
      </c>
      <c r="AY87" s="266"/>
      <c r="AZ87" s="266" t="str">
        <f t="shared" si="185"/>
        <v/>
      </c>
      <c r="BA87" s="267"/>
      <c r="BB87" s="268"/>
      <c r="BC87" s="266"/>
      <c r="BD87" s="266" t="str">
        <f t="shared" si="186"/>
        <v/>
      </c>
      <c r="BE87" s="266"/>
      <c r="BF87" s="266" t="str">
        <f t="shared" si="187"/>
        <v/>
      </c>
      <c r="BG87" s="266"/>
      <c r="BH87" s="266" t="str">
        <f t="shared" si="188"/>
        <v/>
      </c>
      <c r="BI87" s="267"/>
      <c r="BJ87" s="268"/>
      <c r="BK87" s="264"/>
      <c r="BL87" s="266" t="str">
        <f t="shared" si="189"/>
        <v/>
      </c>
      <c r="BM87" s="266"/>
      <c r="BN87" s="266" t="str">
        <f t="shared" si="190"/>
        <v/>
      </c>
      <c r="BO87" s="266"/>
      <c r="BP87" s="266" t="str">
        <f t="shared" si="191"/>
        <v/>
      </c>
      <c r="BQ87" s="267"/>
      <c r="BR87" s="268"/>
      <c r="BS87" s="264"/>
      <c r="BT87" s="266" t="str">
        <f t="shared" si="192"/>
        <v/>
      </c>
      <c r="BU87" s="266"/>
      <c r="BV87" s="266" t="str">
        <f t="shared" si="193"/>
        <v/>
      </c>
      <c r="BW87" s="266"/>
      <c r="BX87" s="266" t="str">
        <f t="shared" si="194"/>
        <v/>
      </c>
      <c r="BY87" s="267"/>
      <c r="BZ87" s="268"/>
      <c r="CA87" s="269"/>
      <c r="CB87" s="266" t="str">
        <f t="shared" si="195"/>
        <v/>
      </c>
      <c r="CC87" s="266"/>
      <c r="CD87" s="266" t="str">
        <f t="shared" si="196"/>
        <v/>
      </c>
      <c r="CE87" s="266"/>
      <c r="CF87" s="266" t="str">
        <f t="shared" si="197"/>
        <v/>
      </c>
      <c r="CG87" s="267"/>
      <c r="CH87" s="262"/>
      <c r="CI87" s="262"/>
      <c r="CJ87" s="266" t="str">
        <f t="shared" si="198"/>
        <v/>
      </c>
      <c r="CK87" s="266"/>
      <c r="CL87" s="266" t="str">
        <f t="shared" si="199"/>
        <v/>
      </c>
      <c r="CM87" s="266"/>
      <c r="CN87" s="266" t="str">
        <f t="shared" si="200"/>
        <v/>
      </c>
      <c r="CO87" s="267"/>
      <c r="CP87" s="262"/>
    </row>
    <row r="88" spans="1:137" s="262" customFormat="1" ht="20.25" customHeight="1" x14ac:dyDescent="0.25">
      <c r="B88" s="259" t="s">
        <v>67</v>
      </c>
      <c r="C88" s="234" t="s">
        <v>161</v>
      </c>
      <c r="D88" s="164" t="s">
        <v>196</v>
      </c>
      <c r="E88" s="164"/>
      <c r="F88" s="261">
        <f>VLOOKUP(H88,Feuil1!A$1:B$5,2,0)</f>
        <v>0.1</v>
      </c>
      <c r="G88" s="259">
        <f t="shared" ref="G88:G94" si="378">IF(H88="Information et Communication",1,IF(H88="Savoir-faire Savoir-être",2,IF(H88="Confort et hygiène",3,IF(H88="Qualité de la prestation",5,IF(H88="Développement Durable",4)))))</f>
        <v>1</v>
      </c>
      <c r="H88" s="214" t="s">
        <v>57</v>
      </c>
      <c r="I88" s="133" t="s">
        <v>80</v>
      </c>
      <c r="J88" s="263">
        <v>2</v>
      </c>
      <c r="K88" s="263">
        <f t="shared" ref="K88:K93" si="379">IF(J88&gt;71,J88-17,J88)</f>
        <v>2</v>
      </c>
      <c r="L88" s="263">
        <f>IF(J88&lt;&gt;"",MAX(L$1:L87)+1,"")</f>
        <v>71</v>
      </c>
      <c r="M88" s="294" t="s">
        <v>738</v>
      </c>
      <c r="N88" s="295">
        <v>3</v>
      </c>
      <c r="O88" s="296" t="s">
        <v>0</v>
      </c>
      <c r="P88" s="297"/>
      <c r="Q88" s="298" t="str">
        <f t="shared" si="377"/>
        <v/>
      </c>
      <c r="R88" s="294" t="s">
        <v>197</v>
      </c>
      <c r="S88" s="294" t="s">
        <v>70</v>
      </c>
      <c r="T88" s="134"/>
      <c r="V88" s="264">
        <f t="shared" ref="V88:V92" si="380">N88</f>
        <v>3</v>
      </c>
      <c r="W88" s="264">
        <f t="shared" ref="W88:W90" si="381">IF(O88="OUI",1,IF(O88="NON",0,IF(O88="Non Mesuré","",0)))</f>
        <v>1</v>
      </c>
      <c r="X88" s="264">
        <f t="shared" ref="X88:X92" si="382">IF(O88&lt;&gt;"Non Mesuré",V88*W88,"")</f>
        <v>3</v>
      </c>
      <c r="Y88" s="264"/>
      <c r="Z88" s="264">
        <f t="shared" ref="Z88:Z92" si="383">IF(O88="Non Mesuré",V88,0)</f>
        <v>0</v>
      </c>
      <c r="AA88" s="264"/>
      <c r="AB88" s="264">
        <f t="shared" ref="AB88:AB92" si="384">V88-Z88</f>
        <v>3</v>
      </c>
      <c r="AC88" s="264"/>
      <c r="AD88" s="265"/>
      <c r="AE88" s="265"/>
      <c r="AF88" s="266">
        <f t="shared" si="177"/>
        <v>3</v>
      </c>
      <c r="AG88" s="266"/>
      <c r="AH88" s="266">
        <f t="shared" si="178"/>
        <v>0</v>
      </c>
      <c r="AI88" s="266"/>
      <c r="AJ88" s="266">
        <f t="shared" si="179"/>
        <v>3</v>
      </c>
      <c r="AK88" s="267"/>
      <c r="AL88" s="268"/>
      <c r="AM88" s="266"/>
      <c r="AN88" s="266" t="str">
        <f t="shared" si="180"/>
        <v/>
      </c>
      <c r="AO88" s="266"/>
      <c r="AP88" s="266" t="str">
        <f t="shared" si="181"/>
        <v/>
      </c>
      <c r="AQ88" s="266"/>
      <c r="AR88" s="266" t="str">
        <f t="shared" si="182"/>
        <v/>
      </c>
      <c r="AS88" s="267"/>
      <c r="AT88" s="268"/>
      <c r="AU88" s="266"/>
      <c r="AV88" s="266" t="str">
        <f t="shared" si="183"/>
        <v/>
      </c>
      <c r="AW88" s="266"/>
      <c r="AX88" s="266" t="str">
        <f t="shared" si="184"/>
        <v/>
      </c>
      <c r="AY88" s="266"/>
      <c r="AZ88" s="266" t="str">
        <f t="shared" si="185"/>
        <v/>
      </c>
      <c r="BA88" s="267"/>
      <c r="BB88" s="268"/>
      <c r="BC88" s="266"/>
      <c r="BD88" s="266" t="str">
        <f t="shared" si="186"/>
        <v/>
      </c>
      <c r="BE88" s="266"/>
      <c r="BF88" s="266" t="str">
        <f t="shared" si="187"/>
        <v/>
      </c>
      <c r="BG88" s="266"/>
      <c r="BH88" s="266" t="str">
        <f t="shared" si="188"/>
        <v/>
      </c>
      <c r="BI88" s="267"/>
      <c r="BJ88" s="268"/>
      <c r="BK88" s="264"/>
      <c r="BL88" s="266" t="str">
        <f t="shared" si="189"/>
        <v/>
      </c>
      <c r="BM88" s="266"/>
      <c r="BN88" s="266" t="str">
        <f t="shared" si="190"/>
        <v/>
      </c>
      <c r="BO88" s="266"/>
      <c r="BP88" s="266" t="str">
        <f t="shared" si="191"/>
        <v/>
      </c>
      <c r="BQ88" s="267"/>
      <c r="BR88" s="268"/>
      <c r="BS88" s="264"/>
      <c r="BT88" s="266" t="str">
        <f t="shared" si="192"/>
        <v/>
      </c>
      <c r="BU88" s="266"/>
      <c r="BV88" s="266" t="str">
        <f t="shared" si="193"/>
        <v/>
      </c>
      <c r="BW88" s="266"/>
      <c r="BX88" s="266" t="str">
        <f t="shared" si="194"/>
        <v/>
      </c>
      <c r="BY88" s="267"/>
      <c r="BZ88" s="268"/>
      <c r="CA88" s="269"/>
      <c r="CB88" s="266" t="str">
        <f t="shared" si="195"/>
        <v/>
      </c>
      <c r="CC88" s="266"/>
      <c r="CD88" s="266" t="str">
        <f t="shared" si="196"/>
        <v/>
      </c>
      <c r="CE88" s="266"/>
      <c r="CF88" s="266" t="str">
        <f t="shared" si="197"/>
        <v/>
      </c>
      <c r="CG88" s="267"/>
      <c r="CJ88" s="266" t="str">
        <f t="shared" si="198"/>
        <v/>
      </c>
      <c r="CK88" s="266"/>
      <c r="CL88" s="266" t="str">
        <f t="shared" si="199"/>
        <v/>
      </c>
      <c r="CM88" s="266"/>
      <c r="CN88" s="266" t="str">
        <f t="shared" si="200"/>
        <v/>
      </c>
      <c r="CO88" s="267"/>
    </row>
    <row r="89" spans="1:137" s="262" customFormat="1" ht="48" customHeight="1" x14ac:dyDescent="0.25">
      <c r="B89" s="259" t="s">
        <v>67</v>
      </c>
      <c r="C89" s="234" t="s">
        <v>161</v>
      </c>
      <c r="D89" s="164" t="s">
        <v>196</v>
      </c>
      <c r="E89" s="164"/>
      <c r="F89" s="261">
        <f>VLOOKUP(H89,Feuil1!A$1:B$5,2,0)</f>
        <v>0.1</v>
      </c>
      <c r="G89" s="259">
        <f t="shared" si="378"/>
        <v>1</v>
      </c>
      <c r="H89" s="214" t="s">
        <v>57</v>
      </c>
      <c r="I89" s="133" t="s">
        <v>198</v>
      </c>
      <c r="J89" s="263">
        <v>16</v>
      </c>
      <c r="K89" s="263">
        <f t="shared" si="379"/>
        <v>16</v>
      </c>
      <c r="L89" s="263">
        <f>IF(J89&lt;&gt;"",MAX(L$1:L88)+1,"")</f>
        <v>72</v>
      </c>
      <c r="M89" s="219" t="s">
        <v>199</v>
      </c>
      <c r="N89" s="299">
        <v>1</v>
      </c>
      <c r="O89" s="221" t="s">
        <v>0</v>
      </c>
      <c r="P89" s="222"/>
      <c r="Q89" s="300" t="str">
        <f t="shared" si="377"/>
        <v>oui</v>
      </c>
      <c r="R89" s="219" t="s">
        <v>200</v>
      </c>
      <c r="S89" s="219" t="s">
        <v>70</v>
      </c>
      <c r="T89" s="134"/>
      <c r="V89" s="264">
        <f t="shared" si="380"/>
        <v>1</v>
      </c>
      <c r="W89" s="264">
        <f t="shared" si="381"/>
        <v>1</v>
      </c>
      <c r="X89" s="264">
        <f t="shared" si="382"/>
        <v>1</v>
      </c>
      <c r="Y89" s="264"/>
      <c r="Z89" s="264">
        <f t="shared" si="383"/>
        <v>0</v>
      </c>
      <c r="AA89" s="264"/>
      <c r="AB89" s="264">
        <f t="shared" si="384"/>
        <v>1</v>
      </c>
      <c r="AC89" s="264"/>
      <c r="AD89" s="265"/>
      <c r="AE89" s="265"/>
      <c r="AF89" s="266">
        <f t="shared" si="177"/>
        <v>1</v>
      </c>
      <c r="AG89" s="266"/>
      <c r="AH89" s="266">
        <f t="shared" si="178"/>
        <v>0</v>
      </c>
      <c r="AI89" s="266"/>
      <c r="AJ89" s="266">
        <f t="shared" si="179"/>
        <v>1</v>
      </c>
      <c r="AK89" s="267"/>
      <c r="AL89" s="268"/>
      <c r="AM89" s="266"/>
      <c r="AN89" s="266" t="str">
        <f t="shared" si="180"/>
        <v/>
      </c>
      <c r="AO89" s="266"/>
      <c r="AP89" s="266" t="str">
        <f t="shared" si="181"/>
        <v/>
      </c>
      <c r="AQ89" s="266"/>
      <c r="AR89" s="266" t="str">
        <f t="shared" si="182"/>
        <v/>
      </c>
      <c r="AS89" s="267"/>
      <c r="AT89" s="268"/>
      <c r="AU89" s="266"/>
      <c r="AV89" s="266" t="str">
        <f t="shared" si="183"/>
        <v/>
      </c>
      <c r="AW89" s="266"/>
      <c r="AX89" s="266" t="str">
        <f t="shared" si="184"/>
        <v/>
      </c>
      <c r="AY89" s="266"/>
      <c r="AZ89" s="266" t="str">
        <f t="shared" si="185"/>
        <v/>
      </c>
      <c r="BA89" s="267"/>
      <c r="BB89" s="268"/>
      <c r="BC89" s="266"/>
      <c r="BD89" s="266" t="str">
        <f t="shared" si="186"/>
        <v/>
      </c>
      <c r="BE89" s="266"/>
      <c r="BF89" s="266" t="str">
        <f t="shared" si="187"/>
        <v/>
      </c>
      <c r="BG89" s="266"/>
      <c r="BH89" s="266" t="str">
        <f t="shared" si="188"/>
        <v/>
      </c>
      <c r="BI89" s="267"/>
      <c r="BJ89" s="268"/>
      <c r="BK89" s="264"/>
      <c r="BL89" s="266" t="str">
        <f t="shared" si="189"/>
        <v/>
      </c>
      <c r="BM89" s="266"/>
      <c r="BN89" s="266" t="str">
        <f t="shared" si="190"/>
        <v/>
      </c>
      <c r="BO89" s="266"/>
      <c r="BP89" s="266" t="str">
        <f t="shared" si="191"/>
        <v/>
      </c>
      <c r="BQ89" s="267"/>
      <c r="BR89" s="268"/>
      <c r="BS89" s="264"/>
      <c r="BT89" s="266" t="str">
        <f t="shared" si="192"/>
        <v/>
      </c>
      <c r="BU89" s="266"/>
      <c r="BV89" s="266" t="str">
        <f t="shared" si="193"/>
        <v/>
      </c>
      <c r="BW89" s="266"/>
      <c r="BX89" s="266" t="str">
        <f t="shared" si="194"/>
        <v/>
      </c>
      <c r="BY89" s="267"/>
      <c r="BZ89" s="268"/>
      <c r="CA89" s="269"/>
      <c r="CB89" s="266" t="str">
        <f t="shared" si="195"/>
        <v/>
      </c>
      <c r="CC89" s="266"/>
      <c r="CD89" s="266" t="str">
        <f t="shared" si="196"/>
        <v/>
      </c>
      <c r="CE89" s="266"/>
      <c r="CF89" s="266" t="str">
        <f t="shared" si="197"/>
        <v/>
      </c>
      <c r="CG89" s="267"/>
      <c r="CJ89" s="266" t="str">
        <f t="shared" si="198"/>
        <v/>
      </c>
      <c r="CK89" s="266"/>
      <c r="CL89" s="266" t="str">
        <f t="shared" si="199"/>
        <v/>
      </c>
      <c r="CM89" s="266"/>
      <c r="CN89" s="266" t="str">
        <f t="shared" si="200"/>
        <v/>
      </c>
      <c r="CO89" s="267"/>
    </row>
    <row r="90" spans="1:137" s="262" customFormat="1" ht="33" customHeight="1" x14ac:dyDescent="0.25">
      <c r="B90" s="259" t="s">
        <v>67</v>
      </c>
      <c r="C90" s="234" t="s">
        <v>161</v>
      </c>
      <c r="D90" s="164" t="s">
        <v>196</v>
      </c>
      <c r="E90" s="164"/>
      <c r="F90" s="261">
        <f>VLOOKUP(H90,Feuil1!A$1:B$5,2,0)</f>
        <v>0.1</v>
      </c>
      <c r="G90" s="259">
        <f t="shared" si="378"/>
        <v>1</v>
      </c>
      <c r="H90" s="214" t="s">
        <v>57</v>
      </c>
      <c r="I90" s="133" t="s">
        <v>198</v>
      </c>
      <c r="J90" s="263">
        <v>16</v>
      </c>
      <c r="K90" s="263">
        <f t="shared" si="379"/>
        <v>16</v>
      </c>
      <c r="L90" s="263">
        <f>IF(J90&lt;&gt;"",MAX(L$1:L89)+1,"")</f>
        <v>73</v>
      </c>
      <c r="M90" s="219" t="s">
        <v>201</v>
      </c>
      <c r="N90" s="299">
        <v>1</v>
      </c>
      <c r="O90" s="221" t="s">
        <v>0</v>
      </c>
      <c r="P90" s="222"/>
      <c r="Q90" s="300" t="str">
        <f t="shared" si="377"/>
        <v/>
      </c>
      <c r="R90" s="219" t="s">
        <v>202</v>
      </c>
      <c r="S90" s="219" t="s">
        <v>70</v>
      </c>
      <c r="T90" s="134"/>
      <c r="V90" s="264">
        <f t="shared" si="380"/>
        <v>1</v>
      </c>
      <c r="W90" s="264">
        <f t="shared" si="381"/>
        <v>1</v>
      </c>
      <c r="X90" s="264">
        <f t="shared" si="382"/>
        <v>1</v>
      </c>
      <c r="Y90" s="264"/>
      <c r="Z90" s="264">
        <f t="shared" si="383"/>
        <v>0</v>
      </c>
      <c r="AA90" s="264"/>
      <c r="AB90" s="264">
        <f t="shared" si="384"/>
        <v>1</v>
      </c>
      <c r="AC90" s="264"/>
      <c r="AD90" s="265"/>
      <c r="AE90" s="265"/>
      <c r="AF90" s="266">
        <f t="shared" si="177"/>
        <v>1</v>
      </c>
      <c r="AG90" s="266"/>
      <c r="AH90" s="266">
        <f t="shared" si="178"/>
        <v>0</v>
      </c>
      <c r="AI90" s="266"/>
      <c r="AJ90" s="266">
        <f t="shared" si="179"/>
        <v>1</v>
      </c>
      <c r="AK90" s="267"/>
      <c r="AL90" s="268"/>
      <c r="AM90" s="266"/>
      <c r="AN90" s="266" t="str">
        <f t="shared" si="180"/>
        <v/>
      </c>
      <c r="AO90" s="266"/>
      <c r="AP90" s="266" t="str">
        <f t="shared" si="181"/>
        <v/>
      </c>
      <c r="AQ90" s="266"/>
      <c r="AR90" s="266" t="str">
        <f t="shared" si="182"/>
        <v/>
      </c>
      <c r="AS90" s="267"/>
      <c r="AT90" s="268"/>
      <c r="AU90" s="266"/>
      <c r="AV90" s="266" t="str">
        <f t="shared" si="183"/>
        <v/>
      </c>
      <c r="AW90" s="266"/>
      <c r="AX90" s="266" t="str">
        <f t="shared" si="184"/>
        <v/>
      </c>
      <c r="AY90" s="266"/>
      <c r="AZ90" s="266" t="str">
        <f t="shared" si="185"/>
        <v/>
      </c>
      <c r="BA90" s="267"/>
      <c r="BB90" s="268"/>
      <c r="BC90" s="266"/>
      <c r="BD90" s="266" t="str">
        <f t="shared" si="186"/>
        <v/>
      </c>
      <c r="BE90" s="266"/>
      <c r="BF90" s="266" t="str">
        <f t="shared" si="187"/>
        <v/>
      </c>
      <c r="BG90" s="266"/>
      <c r="BH90" s="266" t="str">
        <f t="shared" si="188"/>
        <v/>
      </c>
      <c r="BI90" s="267"/>
      <c r="BJ90" s="268"/>
      <c r="BK90" s="264"/>
      <c r="BL90" s="266" t="str">
        <f t="shared" si="189"/>
        <v/>
      </c>
      <c r="BM90" s="266"/>
      <c r="BN90" s="266" t="str">
        <f t="shared" si="190"/>
        <v/>
      </c>
      <c r="BO90" s="266"/>
      <c r="BP90" s="266" t="str">
        <f t="shared" si="191"/>
        <v/>
      </c>
      <c r="BQ90" s="267"/>
      <c r="BR90" s="268"/>
      <c r="BS90" s="264"/>
      <c r="BT90" s="266" t="str">
        <f t="shared" si="192"/>
        <v/>
      </c>
      <c r="BU90" s="266"/>
      <c r="BV90" s="266" t="str">
        <f t="shared" si="193"/>
        <v/>
      </c>
      <c r="BW90" s="266"/>
      <c r="BX90" s="266" t="str">
        <f t="shared" si="194"/>
        <v/>
      </c>
      <c r="BY90" s="267"/>
      <c r="BZ90" s="268"/>
      <c r="CA90" s="269"/>
      <c r="CB90" s="266" t="str">
        <f t="shared" si="195"/>
        <v/>
      </c>
      <c r="CC90" s="266"/>
      <c r="CD90" s="266" t="str">
        <f t="shared" si="196"/>
        <v/>
      </c>
      <c r="CE90" s="266"/>
      <c r="CF90" s="266" t="str">
        <f t="shared" si="197"/>
        <v/>
      </c>
      <c r="CG90" s="267"/>
      <c r="CJ90" s="266" t="str">
        <f t="shared" si="198"/>
        <v/>
      </c>
      <c r="CK90" s="266"/>
      <c r="CL90" s="266" t="str">
        <f t="shared" si="199"/>
        <v/>
      </c>
      <c r="CM90" s="266"/>
      <c r="CN90" s="266" t="str">
        <f t="shared" si="200"/>
        <v/>
      </c>
      <c r="CO90" s="267"/>
    </row>
    <row r="91" spans="1:137" s="262" customFormat="1" ht="20.25" customHeight="1" x14ac:dyDescent="0.25">
      <c r="B91" s="259" t="s">
        <v>56</v>
      </c>
      <c r="C91" s="234" t="s">
        <v>161</v>
      </c>
      <c r="D91" s="164" t="s">
        <v>196</v>
      </c>
      <c r="E91" s="164"/>
      <c r="F91" s="261">
        <f>VLOOKUP(H91,Feuil1!A$1:B$5,2,0)</f>
        <v>0.1</v>
      </c>
      <c r="G91" s="259">
        <f t="shared" si="378"/>
        <v>1</v>
      </c>
      <c r="H91" s="214" t="s">
        <v>57</v>
      </c>
      <c r="I91" s="133" t="s">
        <v>198</v>
      </c>
      <c r="J91" s="263">
        <v>16</v>
      </c>
      <c r="K91" s="263">
        <f t="shared" si="379"/>
        <v>16</v>
      </c>
      <c r="L91" s="263">
        <f>IF(J91&lt;&gt;"",MAX(L$1:L90)+1,"")</f>
        <v>74</v>
      </c>
      <c r="M91" s="219" t="s">
        <v>206</v>
      </c>
      <c r="N91" s="299">
        <v>3</v>
      </c>
      <c r="O91" s="221" t="s">
        <v>72</v>
      </c>
      <c r="P91" s="222"/>
      <c r="Q91" s="300" t="str">
        <f t="shared" si="377"/>
        <v/>
      </c>
      <c r="R91" s="219" t="s">
        <v>207</v>
      </c>
      <c r="S91" s="219" t="s">
        <v>70</v>
      </c>
      <c r="T91" s="134"/>
      <c r="V91" s="264">
        <f t="shared" si="380"/>
        <v>3</v>
      </c>
      <c r="W91" s="264">
        <f t="shared" ref="W91:W92" si="385">IF(O91="Très Satisfaisant",1,IF(O91="Satisfaisant",0.75,IF(O91="Insatisfaisant",0.25,IF(O91="Très Insatisfaisant",0,IF(O91="Non Mesuré","",0)))))</f>
        <v>1</v>
      </c>
      <c r="X91" s="264">
        <f t="shared" si="382"/>
        <v>3</v>
      </c>
      <c r="Y91" s="264"/>
      <c r="Z91" s="264">
        <f t="shared" si="383"/>
        <v>0</v>
      </c>
      <c r="AA91" s="264"/>
      <c r="AB91" s="264">
        <f t="shared" si="384"/>
        <v>3</v>
      </c>
      <c r="AC91" s="264"/>
      <c r="AD91" s="135"/>
      <c r="AE91" s="269"/>
      <c r="AF91" s="266">
        <f t="shared" si="177"/>
        <v>3</v>
      </c>
      <c r="AG91" s="266"/>
      <c r="AH91" s="266">
        <f t="shared" si="178"/>
        <v>0</v>
      </c>
      <c r="AI91" s="266"/>
      <c r="AJ91" s="266">
        <f t="shared" si="179"/>
        <v>3</v>
      </c>
      <c r="AK91" s="267"/>
      <c r="AL91" s="268"/>
      <c r="AM91" s="266"/>
      <c r="AN91" s="266" t="str">
        <f t="shared" si="180"/>
        <v/>
      </c>
      <c r="AO91" s="266"/>
      <c r="AP91" s="266" t="str">
        <f t="shared" si="181"/>
        <v/>
      </c>
      <c r="AQ91" s="266"/>
      <c r="AR91" s="266" t="str">
        <f t="shared" si="182"/>
        <v/>
      </c>
      <c r="AS91" s="267"/>
      <c r="AT91" s="268"/>
      <c r="AU91" s="266"/>
      <c r="AV91" s="266" t="str">
        <f t="shared" si="183"/>
        <v/>
      </c>
      <c r="AW91" s="266"/>
      <c r="AX91" s="266" t="str">
        <f t="shared" si="184"/>
        <v/>
      </c>
      <c r="AY91" s="266"/>
      <c r="AZ91" s="266" t="str">
        <f t="shared" si="185"/>
        <v/>
      </c>
      <c r="BA91" s="267"/>
      <c r="BB91" s="268"/>
      <c r="BC91" s="266"/>
      <c r="BD91" s="266" t="str">
        <f t="shared" si="186"/>
        <v/>
      </c>
      <c r="BE91" s="266"/>
      <c r="BF91" s="266" t="str">
        <f t="shared" si="187"/>
        <v/>
      </c>
      <c r="BG91" s="266"/>
      <c r="BH91" s="266" t="str">
        <f t="shared" si="188"/>
        <v/>
      </c>
      <c r="BI91" s="267"/>
      <c r="BJ91" s="268"/>
      <c r="BK91" s="264"/>
      <c r="BL91" s="266" t="str">
        <f t="shared" si="189"/>
        <v/>
      </c>
      <c r="BM91" s="266"/>
      <c r="BN91" s="266" t="str">
        <f t="shared" si="190"/>
        <v/>
      </c>
      <c r="BO91" s="266"/>
      <c r="BP91" s="266" t="str">
        <f t="shared" si="191"/>
        <v/>
      </c>
      <c r="BQ91" s="267"/>
      <c r="BR91" s="268"/>
      <c r="BS91" s="264"/>
      <c r="BT91" s="266" t="str">
        <f t="shared" si="192"/>
        <v/>
      </c>
      <c r="BU91" s="266"/>
      <c r="BV91" s="266" t="str">
        <f t="shared" si="193"/>
        <v/>
      </c>
      <c r="BW91" s="266"/>
      <c r="BX91" s="266" t="str">
        <f t="shared" si="194"/>
        <v/>
      </c>
      <c r="BY91" s="267"/>
      <c r="BZ91" s="268"/>
      <c r="CA91" s="269"/>
      <c r="CB91" s="266" t="str">
        <f t="shared" si="195"/>
        <v/>
      </c>
      <c r="CC91" s="266"/>
      <c r="CD91" s="266" t="str">
        <f t="shared" si="196"/>
        <v/>
      </c>
      <c r="CE91" s="266"/>
      <c r="CF91" s="266" t="str">
        <f t="shared" si="197"/>
        <v/>
      </c>
      <c r="CG91" s="267"/>
      <c r="CJ91" s="266" t="str">
        <f t="shared" si="198"/>
        <v/>
      </c>
      <c r="CK91" s="266"/>
      <c r="CL91" s="266" t="str">
        <f t="shared" si="199"/>
        <v/>
      </c>
      <c r="CM91" s="266"/>
      <c r="CN91" s="266" t="str">
        <f t="shared" si="200"/>
        <v/>
      </c>
      <c r="CO91" s="267"/>
    </row>
    <row r="92" spans="1:137" s="262" customFormat="1" ht="20.25" customHeight="1" x14ac:dyDescent="0.25">
      <c r="B92" s="259" t="s">
        <v>56</v>
      </c>
      <c r="C92" s="234" t="s">
        <v>161</v>
      </c>
      <c r="D92" s="164" t="s">
        <v>196</v>
      </c>
      <c r="E92" s="164"/>
      <c r="F92" s="261">
        <f>VLOOKUP(H92,Feuil1!A$1:B$5,2,0)</f>
        <v>0.1</v>
      </c>
      <c r="G92" s="259">
        <f t="shared" si="378"/>
        <v>1</v>
      </c>
      <c r="H92" s="214" t="s">
        <v>57</v>
      </c>
      <c r="I92" s="133" t="s">
        <v>198</v>
      </c>
      <c r="J92" s="263">
        <v>16</v>
      </c>
      <c r="K92" s="263">
        <f t="shared" si="379"/>
        <v>16</v>
      </c>
      <c r="L92" s="263">
        <f>IF(J92&lt;&gt;"",MAX(L$1:L91)+1,"")</f>
        <v>75</v>
      </c>
      <c r="M92" s="219" t="s">
        <v>208</v>
      </c>
      <c r="N92" s="299">
        <v>3</v>
      </c>
      <c r="O92" s="221" t="s">
        <v>72</v>
      </c>
      <c r="P92" s="222"/>
      <c r="Q92" s="300" t="str">
        <f t="shared" si="377"/>
        <v/>
      </c>
      <c r="R92" s="219" t="s">
        <v>207</v>
      </c>
      <c r="S92" s="219" t="s">
        <v>70</v>
      </c>
      <c r="T92" s="134"/>
      <c r="V92" s="264">
        <f t="shared" si="380"/>
        <v>3</v>
      </c>
      <c r="W92" s="264">
        <f t="shared" si="385"/>
        <v>1</v>
      </c>
      <c r="X92" s="264">
        <f t="shared" si="382"/>
        <v>3</v>
      </c>
      <c r="Y92" s="264"/>
      <c r="Z92" s="264">
        <f t="shared" si="383"/>
        <v>0</v>
      </c>
      <c r="AA92" s="264"/>
      <c r="AB92" s="264">
        <f t="shared" si="384"/>
        <v>3</v>
      </c>
      <c r="AC92" s="264"/>
      <c r="AD92" s="135"/>
      <c r="AE92" s="269"/>
      <c r="AF92" s="266">
        <f t="shared" si="177"/>
        <v>3</v>
      </c>
      <c r="AG92" s="266"/>
      <c r="AH92" s="266">
        <f t="shared" si="178"/>
        <v>0</v>
      </c>
      <c r="AI92" s="266"/>
      <c r="AJ92" s="266">
        <f t="shared" si="179"/>
        <v>3</v>
      </c>
      <c r="AK92" s="267"/>
      <c r="AL92" s="268"/>
      <c r="AM92" s="266"/>
      <c r="AN92" s="266" t="str">
        <f t="shared" si="180"/>
        <v/>
      </c>
      <c r="AO92" s="266"/>
      <c r="AP92" s="266" t="str">
        <f t="shared" si="181"/>
        <v/>
      </c>
      <c r="AQ92" s="266"/>
      <c r="AR92" s="266" t="str">
        <f t="shared" si="182"/>
        <v/>
      </c>
      <c r="AS92" s="267"/>
      <c r="AT92" s="268"/>
      <c r="AU92" s="266"/>
      <c r="AV92" s="266" t="str">
        <f t="shared" si="183"/>
        <v/>
      </c>
      <c r="AW92" s="266"/>
      <c r="AX92" s="266" t="str">
        <f t="shared" si="184"/>
        <v/>
      </c>
      <c r="AY92" s="266"/>
      <c r="AZ92" s="266" t="str">
        <f t="shared" si="185"/>
        <v/>
      </c>
      <c r="BA92" s="267"/>
      <c r="BB92" s="268"/>
      <c r="BC92" s="266"/>
      <c r="BD92" s="266" t="str">
        <f t="shared" si="186"/>
        <v/>
      </c>
      <c r="BE92" s="266"/>
      <c r="BF92" s="266" t="str">
        <f t="shared" si="187"/>
        <v/>
      </c>
      <c r="BG92" s="266"/>
      <c r="BH92" s="266" t="str">
        <f t="shared" si="188"/>
        <v/>
      </c>
      <c r="BI92" s="267"/>
      <c r="BJ92" s="268"/>
      <c r="BK92" s="264"/>
      <c r="BL92" s="266" t="str">
        <f t="shared" si="189"/>
        <v/>
      </c>
      <c r="BM92" s="266"/>
      <c r="BN92" s="266" t="str">
        <f t="shared" si="190"/>
        <v/>
      </c>
      <c r="BO92" s="266"/>
      <c r="BP92" s="266" t="str">
        <f t="shared" si="191"/>
        <v/>
      </c>
      <c r="BQ92" s="267"/>
      <c r="BR92" s="268"/>
      <c r="BS92" s="264"/>
      <c r="BT92" s="266" t="str">
        <f t="shared" si="192"/>
        <v/>
      </c>
      <c r="BU92" s="266"/>
      <c r="BV92" s="266" t="str">
        <f t="shared" si="193"/>
        <v/>
      </c>
      <c r="BW92" s="266"/>
      <c r="BX92" s="266" t="str">
        <f t="shared" si="194"/>
        <v/>
      </c>
      <c r="BY92" s="267"/>
      <c r="BZ92" s="268"/>
      <c r="CA92" s="269"/>
      <c r="CB92" s="266" t="str">
        <f t="shared" si="195"/>
        <v/>
      </c>
      <c r="CC92" s="266"/>
      <c r="CD92" s="266" t="str">
        <f t="shared" si="196"/>
        <v/>
      </c>
      <c r="CE92" s="266"/>
      <c r="CF92" s="266" t="str">
        <f t="shared" si="197"/>
        <v/>
      </c>
      <c r="CG92" s="267"/>
      <c r="CJ92" s="266" t="str">
        <f t="shared" si="198"/>
        <v/>
      </c>
      <c r="CK92" s="266"/>
      <c r="CL92" s="266" t="str">
        <f t="shared" si="199"/>
        <v/>
      </c>
      <c r="CM92" s="266"/>
      <c r="CN92" s="266" t="str">
        <f t="shared" si="200"/>
        <v/>
      </c>
      <c r="CO92" s="267"/>
    </row>
    <row r="93" spans="1:137" s="262" customFormat="1" ht="31.5" customHeight="1" x14ac:dyDescent="0.25">
      <c r="B93" s="259" t="s">
        <v>67</v>
      </c>
      <c r="C93" s="234" t="s">
        <v>161</v>
      </c>
      <c r="D93" s="164" t="s">
        <v>196</v>
      </c>
      <c r="E93" s="164"/>
      <c r="F93" s="261">
        <f>VLOOKUP(H93,Feuil1!A$1:B$5,2,0)</f>
        <v>0.1</v>
      </c>
      <c r="G93" s="259">
        <f t="shared" si="378"/>
        <v>1</v>
      </c>
      <c r="H93" s="214" t="s">
        <v>57</v>
      </c>
      <c r="I93" s="133" t="s">
        <v>198</v>
      </c>
      <c r="J93" s="263">
        <v>102</v>
      </c>
      <c r="K93" s="263">
        <f t="shared" si="379"/>
        <v>85</v>
      </c>
      <c r="L93" s="263">
        <f>IF(J93&lt;&gt;"",MAX(L$1:L92)+1,"")</f>
        <v>76</v>
      </c>
      <c r="M93" s="219" t="s">
        <v>739</v>
      </c>
      <c r="N93" s="299">
        <v>3</v>
      </c>
      <c r="O93" s="221" t="s">
        <v>0</v>
      </c>
      <c r="P93" s="222"/>
      <c r="Q93" s="300" t="str">
        <f t="shared" si="377"/>
        <v/>
      </c>
      <c r="R93" s="219" t="s">
        <v>209</v>
      </c>
      <c r="S93" s="219" t="s">
        <v>70</v>
      </c>
      <c r="T93" s="134"/>
      <c r="V93" s="264">
        <f t="shared" ref="V93:V94" si="386">N93</f>
        <v>3</v>
      </c>
      <c r="W93" s="264">
        <f t="shared" ref="W93:W94" si="387">IF(O93="OUI",1,IF(O93="NON",0,IF(O93="Non Mesuré","",0)))</f>
        <v>1</v>
      </c>
      <c r="X93" s="264">
        <f t="shared" ref="X93:X94" si="388">IF(O93&lt;&gt;"Non Mesuré",V93*W93,"")</f>
        <v>3</v>
      </c>
      <c r="Y93" s="264"/>
      <c r="Z93" s="264">
        <f t="shared" ref="Z93:Z94" si="389">IF(O93="Non Mesuré",V93,0)</f>
        <v>0</v>
      </c>
      <c r="AA93" s="264"/>
      <c r="AB93" s="264">
        <f t="shared" ref="AB93:AB94" si="390">V93-Z93</f>
        <v>3</v>
      </c>
      <c r="AC93" s="264"/>
      <c r="AD93" s="265"/>
      <c r="AE93" s="265"/>
      <c r="AF93" s="266">
        <f t="shared" si="177"/>
        <v>3</v>
      </c>
      <c r="AG93" s="266"/>
      <c r="AH93" s="266">
        <f t="shared" si="178"/>
        <v>0</v>
      </c>
      <c r="AI93" s="266"/>
      <c r="AJ93" s="266">
        <f t="shared" si="179"/>
        <v>3</v>
      </c>
      <c r="AK93" s="267"/>
      <c r="AL93" s="268"/>
      <c r="AM93" s="266"/>
      <c r="AN93" s="266" t="str">
        <f t="shared" si="180"/>
        <v/>
      </c>
      <c r="AO93" s="266"/>
      <c r="AP93" s="266" t="str">
        <f t="shared" si="181"/>
        <v/>
      </c>
      <c r="AQ93" s="266"/>
      <c r="AR93" s="266" t="str">
        <f t="shared" si="182"/>
        <v/>
      </c>
      <c r="AS93" s="267"/>
      <c r="AT93" s="268"/>
      <c r="AU93" s="266"/>
      <c r="AV93" s="266" t="str">
        <f t="shared" si="183"/>
        <v/>
      </c>
      <c r="AW93" s="266"/>
      <c r="AX93" s="266" t="str">
        <f t="shared" si="184"/>
        <v/>
      </c>
      <c r="AY93" s="266"/>
      <c r="AZ93" s="266" t="str">
        <f t="shared" si="185"/>
        <v/>
      </c>
      <c r="BA93" s="267"/>
      <c r="BB93" s="268"/>
      <c r="BC93" s="266"/>
      <c r="BD93" s="266" t="str">
        <f t="shared" si="186"/>
        <v/>
      </c>
      <c r="BE93" s="266"/>
      <c r="BF93" s="266" t="str">
        <f t="shared" si="187"/>
        <v/>
      </c>
      <c r="BG93" s="266"/>
      <c r="BH93" s="266" t="str">
        <f t="shared" si="188"/>
        <v/>
      </c>
      <c r="BI93" s="267"/>
      <c r="BJ93" s="268"/>
      <c r="BK93" s="264"/>
      <c r="BL93" s="266" t="str">
        <f t="shared" si="189"/>
        <v/>
      </c>
      <c r="BM93" s="266"/>
      <c r="BN93" s="266" t="str">
        <f t="shared" si="190"/>
        <v/>
      </c>
      <c r="BO93" s="266"/>
      <c r="BP93" s="266" t="str">
        <f t="shared" si="191"/>
        <v/>
      </c>
      <c r="BQ93" s="267"/>
      <c r="BR93" s="268"/>
      <c r="BS93" s="264"/>
      <c r="BT93" s="266" t="str">
        <f t="shared" si="192"/>
        <v/>
      </c>
      <c r="BU93" s="266"/>
      <c r="BV93" s="266" t="str">
        <f t="shared" si="193"/>
        <v/>
      </c>
      <c r="BW93" s="266"/>
      <c r="BX93" s="266" t="str">
        <f t="shared" si="194"/>
        <v/>
      </c>
      <c r="BY93" s="267"/>
      <c r="BZ93" s="268"/>
      <c r="CA93" s="269"/>
      <c r="CB93" s="266" t="str">
        <f t="shared" si="195"/>
        <v/>
      </c>
      <c r="CC93" s="266"/>
      <c r="CD93" s="266" t="str">
        <f t="shared" si="196"/>
        <v/>
      </c>
      <c r="CE93" s="266"/>
      <c r="CF93" s="266" t="str">
        <f t="shared" si="197"/>
        <v/>
      </c>
      <c r="CG93" s="267"/>
      <c r="CJ93" s="266" t="str">
        <f t="shared" si="198"/>
        <v/>
      </c>
      <c r="CK93" s="266"/>
      <c r="CL93" s="266" t="str">
        <f t="shared" si="199"/>
        <v/>
      </c>
      <c r="CM93" s="266"/>
      <c r="CN93" s="266" t="str">
        <f t="shared" si="200"/>
        <v/>
      </c>
      <c r="CO93" s="267"/>
    </row>
    <row r="94" spans="1:137" s="262" customFormat="1" ht="63.75" customHeight="1" x14ac:dyDescent="0.25">
      <c r="B94" s="259" t="s">
        <v>67</v>
      </c>
      <c r="C94" s="234" t="s">
        <v>161</v>
      </c>
      <c r="D94" s="164" t="s">
        <v>196</v>
      </c>
      <c r="E94" s="259"/>
      <c r="F94" s="259">
        <v>0.1</v>
      </c>
      <c r="G94" s="259">
        <f t="shared" si="378"/>
        <v>1</v>
      </c>
      <c r="H94" s="214" t="s">
        <v>57</v>
      </c>
      <c r="I94" s="233" t="s">
        <v>198</v>
      </c>
      <c r="J94" s="263">
        <v>102</v>
      </c>
      <c r="K94" s="263">
        <v>102</v>
      </c>
      <c r="L94" s="263">
        <f>IF(J94&lt;&gt;"",MAX(L$1:L93)+1,"")</f>
        <v>77</v>
      </c>
      <c r="M94" s="305" t="s">
        <v>734</v>
      </c>
      <c r="N94" s="301">
        <v>3</v>
      </c>
      <c r="O94" s="302" t="s">
        <v>0</v>
      </c>
      <c r="P94" s="222"/>
      <c r="Q94" s="304" t="str">
        <f t="shared" ref="Q94" si="391">IF(ISERROR(SEARCH("Pas de NM possible",R94)),"","oui")</f>
        <v/>
      </c>
      <c r="R94" s="305" t="s">
        <v>749</v>
      </c>
      <c r="S94" s="305" t="s">
        <v>70</v>
      </c>
      <c r="U94" s="264"/>
      <c r="V94" s="264">
        <f t="shared" si="386"/>
        <v>3</v>
      </c>
      <c r="W94" s="264">
        <f t="shared" si="387"/>
        <v>1</v>
      </c>
      <c r="X94" s="264">
        <f t="shared" si="388"/>
        <v>3</v>
      </c>
      <c r="Y94" s="264"/>
      <c r="Z94" s="264">
        <f t="shared" si="389"/>
        <v>0</v>
      </c>
      <c r="AA94" s="264"/>
      <c r="AB94" s="264">
        <f t="shared" si="390"/>
        <v>3</v>
      </c>
      <c r="AC94" s="264"/>
      <c r="AD94" s="265"/>
      <c r="AE94" s="265"/>
      <c r="AF94" s="266">
        <f t="shared" si="177"/>
        <v>3</v>
      </c>
      <c r="AG94" s="266"/>
      <c r="AH94" s="266">
        <f t="shared" si="178"/>
        <v>0</v>
      </c>
      <c r="AI94" s="266"/>
      <c r="AJ94" s="266">
        <f t="shared" si="179"/>
        <v>3</v>
      </c>
      <c r="AK94" s="267"/>
      <c r="AL94" s="268"/>
      <c r="AM94" s="266"/>
      <c r="AN94" s="266" t="str">
        <f t="shared" si="180"/>
        <v/>
      </c>
      <c r="AO94" s="266"/>
      <c r="AP94" s="266" t="str">
        <f t="shared" si="181"/>
        <v/>
      </c>
      <c r="AQ94" s="266"/>
      <c r="AR94" s="266" t="str">
        <f t="shared" si="182"/>
        <v/>
      </c>
      <c r="AS94" s="267"/>
      <c r="AT94" s="268"/>
      <c r="AU94" s="266"/>
      <c r="AV94" s="266" t="str">
        <f t="shared" si="183"/>
        <v/>
      </c>
      <c r="AW94" s="266"/>
      <c r="AX94" s="266" t="str">
        <f t="shared" si="184"/>
        <v/>
      </c>
      <c r="AY94" s="266"/>
      <c r="AZ94" s="266" t="str">
        <f t="shared" si="185"/>
        <v/>
      </c>
      <c r="BA94" s="267"/>
      <c r="BB94" s="268"/>
      <c r="BC94" s="266"/>
      <c r="BD94" s="266" t="str">
        <f t="shared" si="186"/>
        <v/>
      </c>
      <c r="BE94" s="266"/>
      <c r="BF94" s="266" t="str">
        <f t="shared" si="187"/>
        <v/>
      </c>
      <c r="BG94" s="266"/>
      <c r="BH94" s="266" t="str">
        <f t="shared" si="188"/>
        <v/>
      </c>
      <c r="BI94" s="267"/>
      <c r="BJ94" s="268"/>
      <c r="BK94" s="264"/>
      <c r="BL94" s="266" t="str">
        <f t="shared" si="189"/>
        <v/>
      </c>
      <c r="BM94" s="266"/>
      <c r="BN94" s="266" t="str">
        <f t="shared" si="190"/>
        <v/>
      </c>
      <c r="BO94" s="266"/>
      <c r="BP94" s="266" t="str">
        <f t="shared" si="191"/>
        <v/>
      </c>
      <c r="BQ94" s="267"/>
      <c r="BR94" s="268"/>
      <c r="BS94" s="264"/>
      <c r="BT94" s="266" t="str">
        <f t="shared" si="192"/>
        <v/>
      </c>
      <c r="BU94" s="266"/>
      <c r="BV94" s="266" t="str">
        <f t="shared" si="193"/>
        <v/>
      </c>
      <c r="BW94" s="266"/>
      <c r="BX94" s="266" t="str">
        <f t="shared" si="194"/>
        <v/>
      </c>
      <c r="BY94" s="267"/>
      <c r="BZ94" s="268"/>
      <c r="CA94" s="269"/>
      <c r="CB94" s="266" t="str">
        <f t="shared" si="195"/>
        <v/>
      </c>
      <c r="CC94" s="266"/>
      <c r="CD94" s="266" t="str">
        <f t="shared" si="196"/>
        <v/>
      </c>
      <c r="CE94" s="266"/>
      <c r="CF94" s="266" t="str">
        <f t="shared" si="197"/>
        <v/>
      </c>
      <c r="CG94" s="267"/>
      <c r="CJ94" s="266" t="str">
        <f t="shared" si="198"/>
        <v/>
      </c>
      <c r="CK94" s="266"/>
      <c r="CL94" s="266" t="str">
        <f t="shared" si="199"/>
        <v/>
      </c>
      <c r="CM94" s="266"/>
      <c r="CN94" s="266" t="str">
        <f t="shared" si="200"/>
        <v/>
      </c>
      <c r="CO94" s="267"/>
      <c r="EF94" s="232" t="s">
        <v>698</v>
      </c>
      <c r="EG94" s="232" t="str">
        <f>CONCATENATE(R94,EF94,S94,EF94,B94)</f>
        <v>Bonus - Indiquer NM si non vérifié. Les informations à traduire sont : Type de chambres, tarifs / prix des services, horaires, moyens de paiement acceptés. La langue étrangère correspond au bassin touristique émetteur.
Constat visuel
R</v>
      </c>
    </row>
    <row r="95" spans="1:137" s="262" customFormat="1" ht="30" customHeight="1" x14ac:dyDescent="0.25">
      <c r="B95" s="259"/>
      <c r="C95" s="259"/>
      <c r="D95" s="259"/>
      <c r="E95" s="259"/>
      <c r="F95" s="261" t="e">
        <f>VLOOKUP(H95,Feuil1!A$1:B$5,2,0)</f>
        <v>#N/A</v>
      </c>
      <c r="G95" s="259"/>
      <c r="H95" s="214"/>
      <c r="I95" s="147"/>
      <c r="J95" s="263"/>
      <c r="K95" s="263"/>
      <c r="L95" s="263" t="str">
        <f>IF(J95&lt;&gt;"",MAX(L$1:L94)+1,"")</f>
        <v/>
      </c>
      <c r="M95" s="368" t="s">
        <v>213</v>
      </c>
      <c r="N95" s="369" t="s">
        <v>29</v>
      </c>
      <c r="O95" s="370" t="s">
        <v>30</v>
      </c>
      <c r="P95" s="441" t="s">
        <v>31</v>
      </c>
      <c r="Q95" s="374" t="str">
        <f t="shared" si="377"/>
        <v/>
      </c>
      <c r="R95" s="372" t="s">
        <v>32</v>
      </c>
      <c r="S95" s="373" t="s">
        <v>686</v>
      </c>
      <c r="T95" s="134"/>
      <c r="V95" s="264"/>
      <c r="W95" s="264"/>
      <c r="X95" s="264"/>
      <c r="Y95" s="264">
        <f>SUM(X67:X94)</f>
        <v>57</v>
      </c>
      <c r="Z95" s="269"/>
      <c r="AA95" s="264">
        <f>SUM(Z67:Z94)</f>
        <v>0</v>
      </c>
      <c r="AB95" s="269"/>
      <c r="AC95" s="264">
        <f>SUM(AB67:AB94)</f>
        <v>57</v>
      </c>
      <c r="AD95" s="265">
        <f>Y95/AC95</f>
        <v>1</v>
      </c>
      <c r="AE95" s="265"/>
      <c r="AF95" s="266" t="str">
        <f t="shared" si="177"/>
        <v/>
      </c>
      <c r="AG95" s="266"/>
      <c r="AH95" s="266" t="str">
        <f t="shared" si="178"/>
        <v/>
      </c>
      <c r="AI95" s="266"/>
      <c r="AJ95" s="266" t="str">
        <f t="shared" si="179"/>
        <v/>
      </c>
      <c r="AK95" s="267"/>
      <c r="AL95" s="268"/>
      <c r="AM95" s="266"/>
      <c r="AN95" s="266" t="str">
        <f t="shared" si="180"/>
        <v/>
      </c>
      <c r="AO95" s="266"/>
      <c r="AP95" s="266" t="str">
        <f t="shared" si="181"/>
        <v/>
      </c>
      <c r="AQ95" s="266"/>
      <c r="AR95" s="266" t="str">
        <f t="shared" si="182"/>
        <v/>
      </c>
      <c r="AS95" s="267"/>
      <c r="AT95" s="268"/>
      <c r="AU95" s="266"/>
      <c r="AV95" s="266" t="str">
        <f t="shared" si="183"/>
        <v/>
      </c>
      <c r="AW95" s="266"/>
      <c r="AX95" s="266" t="str">
        <f t="shared" si="184"/>
        <v/>
      </c>
      <c r="AY95" s="266"/>
      <c r="AZ95" s="266" t="str">
        <f t="shared" si="185"/>
        <v/>
      </c>
      <c r="BA95" s="267"/>
      <c r="BB95" s="268"/>
      <c r="BC95" s="266"/>
      <c r="BD95" s="266" t="str">
        <f t="shared" si="186"/>
        <v/>
      </c>
      <c r="BE95" s="266"/>
      <c r="BF95" s="266" t="str">
        <f t="shared" si="187"/>
        <v/>
      </c>
      <c r="BG95" s="266"/>
      <c r="BH95" s="266" t="str">
        <f t="shared" si="188"/>
        <v/>
      </c>
      <c r="BI95" s="267"/>
      <c r="BJ95" s="268"/>
      <c r="BK95" s="264"/>
      <c r="BL95" s="266" t="str">
        <f t="shared" si="189"/>
        <v/>
      </c>
      <c r="BM95" s="266"/>
      <c r="BN95" s="266" t="str">
        <f t="shared" si="190"/>
        <v/>
      </c>
      <c r="BO95" s="266"/>
      <c r="BP95" s="266" t="str">
        <f t="shared" si="191"/>
        <v/>
      </c>
      <c r="BQ95" s="267"/>
      <c r="BR95" s="268"/>
      <c r="BS95" s="264"/>
      <c r="BT95" s="266" t="str">
        <f t="shared" si="192"/>
        <v/>
      </c>
      <c r="BU95" s="266"/>
      <c r="BV95" s="266" t="str">
        <f t="shared" si="193"/>
        <v/>
      </c>
      <c r="BW95" s="266"/>
      <c r="BX95" s="266" t="str">
        <f t="shared" si="194"/>
        <v/>
      </c>
      <c r="BY95" s="267"/>
      <c r="BZ95" s="268"/>
      <c r="CA95" s="269"/>
      <c r="CB95" s="266" t="str">
        <f t="shared" si="195"/>
        <v/>
      </c>
      <c r="CC95" s="266"/>
      <c r="CD95" s="266" t="str">
        <f t="shared" si="196"/>
        <v/>
      </c>
      <c r="CE95" s="266"/>
      <c r="CF95" s="266" t="str">
        <f t="shared" si="197"/>
        <v/>
      </c>
      <c r="CG95" s="267"/>
      <c r="CJ95" s="266" t="str">
        <f t="shared" si="198"/>
        <v/>
      </c>
      <c r="CK95" s="266"/>
      <c r="CL95" s="266" t="str">
        <f t="shared" si="199"/>
        <v/>
      </c>
      <c r="CM95" s="266"/>
      <c r="CN95" s="266" t="str">
        <f t="shared" si="200"/>
        <v/>
      </c>
      <c r="CO95" s="267"/>
    </row>
    <row r="96" spans="1:137" s="162" customFormat="1" ht="18" customHeight="1" x14ac:dyDescent="0.25">
      <c r="B96" s="113"/>
      <c r="C96" s="113"/>
      <c r="D96" s="113"/>
      <c r="E96" s="113"/>
      <c r="F96" s="261" t="e">
        <f>VLOOKUP(H96,Feuil1!A$1:B$5,2,0)</f>
        <v>#N/A</v>
      </c>
      <c r="G96" s="113"/>
      <c r="H96" s="218"/>
      <c r="I96" s="163"/>
      <c r="J96" s="138"/>
      <c r="K96" s="263"/>
      <c r="L96" s="263" t="str">
        <f>IF(J96&lt;&gt;"",MAX(L$1:L95)+1,"")</f>
        <v/>
      </c>
      <c r="M96" s="164" t="s">
        <v>214</v>
      </c>
      <c r="N96" s="130"/>
      <c r="O96" s="204"/>
      <c r="P96" s="293"/>
      <c r="Q96" s="202" t="str">
        <f t="shared" si="377"/>
        <v/>
      </c>
      <c r="R96" s="165"/>
      <c r="S96" s="165"/>
      <c r="T96" s="165"/>
      <c r="V96" s="155"/>
      <c r="W96" s="155"/>
      <c r="X96" s="155"/>
      <c r="Y96" s="146"/>
      <c r="Z96" s="155"/>
      <c r="AA96" s="155"/>
      <c r="AB96" s="155"/>
      <c r="AC96" s="155"/>
      <c r="AD96" s="156"/>
      <c r="AE96" s="148"/>
      <c r="AF96" s="266" t="str">
        <f t="shared" si="177"/>
        <v/>
      </c>
      <c r="AG96" s="266"/>
      <c r="AH96" s="266" t="str">
        <f t="shared" si="178"/>
        <v/>
      </c>
      <c r="AI96" s="266"/>
      <c r="AJ96" s="266" t="str">
        <f t="shared" si="179"/>
        <v/>
      </c>
      <c r="AK96" s="267"/>
      <c r="AL96" s="268"/>
      <c r="AM96" s="266"/>
      <c r="AN96" s="266" t="str">
        <f t="shared" si="180"/>
        <v/>
      </c>
      <c r="AO96" s="266"/>
      <c r="AP96" s="266" t="str">
        <f t="shared" si="181"/>
        <v/>
      </c>
      <c r="AQ96" s="266"/>
      <c r="AR96" s="266" t="str">
        <f t="shared" si="182"/>
        <v/>
      </c>
      <c r="AS96" s="267"/>
      <c r="AT96" s="268"/>
      <c r="AU96" s="266"/>
      <c r="AV96" s="266" t="str">
        <f t="shared" si="183"/>
        <v/>
      </c>
      <c r="AW96" s="266"/>
      <c r="AX96" s="266" t="str">
        <f t="shared" si="184"/>
        <v/>
      </c>
      <c r="AY96" s="266"/>
      <c r="AZ96" s="266" t="str">
        <f t="shared" si="185"/>
        <v/>
      </c>
      <c r="BA96" s="267"/>
      <c r="BB96" s="268"/>
      <c r="BC96" s="266"/>
      <c r="BD96" s="266" t="str">
        <f t="shared" si="186"/>
        <v/>
      </c>
      <c r="BE96" s="266"/>
      <c r="BF96" s="266" t="str">
        <f t="shared" si="187"/>
        <v/>
      </c>
      <c r="BG96" s="266"/>
      <c r="BH96" s="266" t="str">
        <f t="shared" si="188"/>
        <v/>
      </c>
      <c r="BI96" s="267"/>
      <c r="BJ96" s="268"/>
      <c r="BK96" s="264"/>
      <c r="BL96" s="266" t="str">
        <f t="shared" si="189"/>
        <v/>
      </c>
      <c r="BM96" s="266"/>
      <c r="BN96" s="266" t="str">
        <f t="shared" si="190"/>
        <v/>
      </c>
      <c r="BO96" s="266"/>
      <c r="BP96" s="266" t="str">
        <f t="shared" si="191"/>
        <v/>
      </c>
      <c r="BQ96" s="267"/>
      <c r="BR96" s="268"/>
      <c r="BS96" s="264"/>
      <c r="BT96" s="266" t="str">
        <f t="shared" si="192"/>
        <v/>
      </c>
      <c r="BU96" s="266"/>
      <c r="BV96" s="266" t="str">
        <f t="shared" si="193"/>
        <v/>
      </c>
      <c r="BW96" s="266"/>
      <c r="BX96" s="266" t="str">
        <f t="shared" si="194"/>
        <v/>
      </c>
      <c r="BY96" s="267"/>
      <c r="BZ96" s="268"/>
      <c r="CA96" s="269"/>
      <c r="CB96" s="266" t="str">
        <f t="shared" si="195"/>
        <v/>
      </c>
      <c r="CC96" s="266"/>
      <c r="CD96" s="266" t="str">
        <f t="shared" si="196"/>
        <v/>
      </c>
      <c r="CE96" s="266"/>
      <c r="CF96" s="266" t="str">
        <f t="shared" si="197"/>
        <v/>
      </c>
      <c r="CG96" s="267"/>
      <c r="CH96" s="262"/>
      <c r="CI96" s="262"/>
      <c r="CJ96" s="266" t="str">
        <f t="shared" si="198"/>
        <v/>
      </c>
      <c r="CK96" s="266"/>
      <c r="CL96" s="266" t="str">
        <f t="shared" si="199"/>
        <v/>
      </c>
      <c r="CM96" s="266"/>
      <c r="CN96" s="266" t="str">
        <f t="shared" si="200"/>
        <v/>
      </c>
      <c r="CO96" s="267"/>
      <c r="CP96" s="262"/>
    </row>
    <row r="97" spans="2:94" s="262" customFormat="1" ht="33.75" customHeight="1" x14ac:dyDescent="0.25">
      <c r="B97" s="259" t="s">
        <v>56</v>
      </c>
      <c r="C97" s="276" t="s">
        <v>213</v>
      </c>
      <c r="D97" s="164" t="s">
        <v>214</v>
      </c>
      <c r="E97" s="164"/>
      <c r="F97" s="261">
        <f>VLOOKUP(H97,Feuil1!A$1:B$5,2,0)</f>
        <v>0.35</v>
      </c>
      <c r="G97" s="259">
        <f t="shared" ref="G97:G104" si="392">IF(H97="Information et Communication",1,IF(H97="Savoir-faire Savoir-être",2,IF(H97="Confort et hygiène",3,IF(H97="Qualité de la prestation",5,IF(H97="Développement Durable",4)))))</f>
        <v>2</v>
      </c>
      <c r="H97" s="214" t="s">
        <v>109</v>
      </c>
      <c r="I97" s="133" t="s">
        <v>215</v>
      </c>
      <c r="J97" s="263">
        <v>17</v>
      </c>
      <c r="K97" s="263">
        <f t="shared" ref="K97:K104" si="393">IF(J97&gt;71,J97-17,J97)</f>
        <v>17</v>
      </c>
      <c r="L97" s="263">
        <f>IF(J97&lt;&gt;"",MAX(L$1:L96)+1,"")</f>
        <v>78</v>
      </c>
      <c r="M97" s="294" t="s">
        <v>216</v>
      </c>
      <c r="N97" s="295">
        <v>1</v>
      </c>
      <c r="O97" s="296" t="s">
        <v>0</v>
      </c>
      <c r="P97" s="297"/>
      <c r="Q97" s="298" t="str">
        <f t="shared" si="377"/>
        <v/>
      </c>
      <c r="R97" s="294" t="s">
        <v>217</v>
      </c>
      <c r="S97" s="311" t="s">
        <v>70</v>
      </c>
      <c r="T97" s="134"/>
      <c r="V97" s="264">
        <f t="shared" ref="V97:V100" si="394">N97</f>
        <v>1</v>
      </c>
      <c r="W97" s="264">
        <f t="shared" ref="W97:W99" si="395">IF(O97="OUI",1,IF(O97="NON",0,IF(O97="Non Mesuré","",0)))</f>
        <v>1</v>
      </c>
      <c r="X97" s="264">
        <f t="shared" ref="X97:X100" si="396">IF(O97&lt;&gt;"Non Mesuré",V97*W97,"")</f>
        <v>1</v>
      </c>
      <c r="Y97" s="264"/>
      <c r="Z97" s="264">
        <f t="shared" ref="Z97:Z100" si="397">IF(O97="Non Mesuré",V97,0)</f>
        <v>0</v>
      </c>
      <c r="AA97" s="264"/>
      <c r="AB97" s="264">
        <f t="shared" ref="AB97:AB100" si="398">V97-Z97</f>
        <v>1</v>
      </c>
      <c r="AC97" s="264"/>
      <c r="AD97" s="265"/>
      <c r="AE97" s="265"/>
      <c r="AF97" s="266" t="str">
        <f t="shared" si="177"/>
        <v/>
      </c>
      <c r="AG97" s="266"/>
      <c r="AH97" s="266" t="str">
        <f t="shared" si="178"/>
        <v/>
      </c>
      <c r="AI97" s="266"/>
      <c r="AJ97" s="266" t="str">
        <f t="shared" si="179"/>
        <v/>
      </c>
      <c r="AK97" s="267"/>
      <c r="AL97" s="268"/>
      <c r="AM97" s="266"/>
      <c r="AN97" s="266">
        <f t="shared" si="180"/>
        <v>1</v>
      </c>
      <c r="AO97" s="266"/>
      <c r="AP97" s="266">
        <f t="shared" si="181"/>
        <v>0</v>
      </c>
      <c r="AQ97" s="266"/>
      <c r="AR97" s="266">
        <f t="shared" si="182"/>
        <v>1</v>
      </c>
      <c r="AS97" s="267"/>
      <c r="AT97" s="268"/>
      <c r="AU97" s="266"/>
      <c r="AV97" s="266" t="str">
        <f t="shared" si="183"/>
        <v/>
      </c>
      <c r="AW97" s="266"/>
      <c r="AX97" s="266" t="str">
        <f t="shared" si="184"/>
        <v/>
      </c>
      <c r="AY97" s="266"/>
      <c r="AZ97" s="266" t="str">
        <f t="shared" si="185"/>
        <v/>
      </c>
      <c r="BA97" s="267"/>
      <c r="BB97" s="268"/>
      <c r="BC97" s="266"/>
      <c r="BD97" s="266" t="str">
        <f t="shared" si="186"/>
        <v/>
      </c>
      <c r="BE97" s="266"/>
      <c r="BF97" s="266" t="str">
        <f t="shared" si="187"/>
        <v/>
      </c>
      <c r="BG97" s="266"/>
      <c r="BH97" s="266" t="str">
        <f t="shared" si="188"/>
        <v/>
      </c>
      <c r="BI97" s="267"/>
      <c r="BJ97" s="268"/>
      <c r="BK97" s="264"/>
      <c r="BL97" s="266" t="str">
        <f t="shared" si="189"/>
        <v/>
      </c>
      <c r="BM97" s="266"/>
      <c r="BN97" s="266" t="str">
        <f t="shared" si="190"/>
        <v/>
      </c>
      <c r="BO97" s="266"/>
      <c r="BP97" s="266" t="str">
        <f t="shared" si="191"/>
        <v/>
      </c>
      <c r="BQ97" s="267"/>
      <c r="BR97" s="268"/>
      <c r="BS97" s="264"/>
      <c r="BT97" s="266" t="str">
        <f t="shared" si="192"/>
        <v/>
      </c>
      <c r="BU97" s="266"/>
      <c r="BV97" s="266" t="str">
        <f t="shared" si="193"/>
        <v/>
      </c>
      <c r="BW97" s="266"/>
      <c r="BX97" s="266" t="str">
        <f t="shared" si="194"/>
        <v/>
      </c>
      <c r="BY97" s="267"/>
      <c r="BZ97" s="268"/>
      <c r="CA97" s="269"/>
      <c r="CB97" s="266" t="str">
        <f t="shared" si="195"/>
        <v/>
      </c>
      <c r="CC97" s="266"/>
      <c r="CD97" s="266" t="str">
        <f t="shared" si="196"/>
        <v/>
      </c>
      <c r="CE97" s="266"/>
      <c r="CF97" s="266" t="str">
        <f t="shared" si="197"/>
        <v/>
      </c>
      <c r="CG97" s="267"/>
      <c r="CJ97" s="266" t="str">
        <f t="shared" si="198"/>
        <v/>
      </c>
      <c r="CK97" s="266"/>
      <c r="CL97" s="266" t="str">
        <f t="shared" si="199"/>
        <v/>
      </c>
      <c r="CM97" s="266"/>
      <c r="CN97" s="266" t="str">
        <f t="shared" si="200"/>
        <v/>
      </c>
      <c r="CO97" s="267"/>
    </row>
    <row r="98" spans="2:94" s="262" customFormat="1" ht="33.75" customHeight="1" x14ac:dyDescent="0.25">
      <c r="B98" s="259" t="s">
        <v>56</v>
      </c>
      <c r="C98" s="276" t="s">
        <v>213</v>
      </c>
      <c r="D98" s="164" t="s">
        <v>214</v>
      </c>
      <c r="E98" s="164"/>
      <c r="F98" s="261">
        <f>VLOOKUP(H98,Feuil1!A$1:B$5,2,0)</f>
        <v>0.35</v>
      </c>
      <c r="G98" s="259">
        <f t="shared" si="392"/>
        <v>2</v>
      </c>
      <c r="H98" s="214" t="s">
        <v>109</v>
      </c>
      <c r="I98" s="133" t="s">
        <v>218</v>
      </c>
      <c r="J98" s="263">
        <v>20</v>
      </c>
      <c r="K98" s="263">
        <f t="shared" si="393"/>
        <v>20</v>
      </c>
      <c r="L98" s="263">
        <f>IF(J98&lt;&gt;"",MAX(L$1:L97)+1,"")</f>
        <v>79</v>
      </c>
      <c r="M98" s="219" t="s">
        <v>219</v>
      </c>
      <c r="N98" s="299">
        <v>3</v>
      </c>
      <c r="O98" s="221" t="s">
        <v>0</v>
      </c>
      <c r="P98" s="222"/>
      <c r="Q98" s="300" t="str">
        <f t="shared" si="377"/>
        <v/>
      </c>
      <c r="R98" s="219"/>
      <c r="S98" s="219" t="s">
        <v>70</v>
      </c>
      <c r="T98" s="134"/>
      <c r="V98" s="264">
        <f t="shared" si="394"/>
        <v>3</v>
      </c>
      <c r="W98" s="264">
        <f t="shared" si="395"/>
        <v>1</v>
      </c>
      <c r="X98" s="264">
        <f t="shared" si="396"/>
        <v>3</v>
      </c>
      <c r="Y98" s="264"/>
      <c r="Z98" s="264">
        <f t="shared" si="397"/>
        <v>0</v>
      </c>
      <c r="AA98" s="264"/>
      <c r="AB98" s="264">
        <f t="shared" si="398"/>
        <v>3</v>
      </c>
      <c r="AC98" s="264"/>
      <c r="AD98" s="265"/>
      <c r="AE98" s="265"/>
      <c r="AF98" s="266" t="str">
        <f t="shared" si="177"/>
        <v/>
      </c>
      <c r="AG98" s="266"/>
      <c r="AH98" s="266" t="str">
        <f t="shared" si="178"/>
        <v/>
      </c>
      <c r="AI98" s="266"/>
      <c r="AJ98" s="266" t="str">
        <f t="shared" si="179"/>
        <v/>
      </c>
      <c r="AK98" s="267"/>
      <c r="AL98" s="268"/>
      <c r="AM98" s="266"/>
      <c r="AN98" s="266">
        <f t="shared" si="180"/>
        <v>3</v>
      </c>
      <c r="AO98" s="266"/>
      <c r="AP98" s="266">
        <f t="shared" si="181"/>
        <v>0</v>
      </c>
      <c r="AQ98" s="266"/>
      <c r="AR98" s="266">
        <f t="shared" si="182"/>
        <v>3</v>
      </c>
      <c r="AS98" s="267"/>
      <c r="AT98" s="268"/>
      <c r="AU98" s="266"/>
      <c r="AV98" s="266" t="str">
        <f t="shared" si="183"/>
        <v/>
      </c>
      <c r="AW98" s="266"/>
      <c r="AX98" s="266" t="str">
        <f t="shared" si="184"/>
        <v/>
      </c>
      <c r="AY98" s="266"/>
      <c r="AZ98" s="266" t="str">
        <f t="shared" si="185"/>
        <v/>
      </c>
      <c r="BA98" s="267"/>
      <c r="BB98" s="268"/>
      <c r="BC98" s="266"/>
      <c r="BD98" s="266" t="str">
        <f t="shared" si="186"/>
        <v/>
      </c>
      <c r="BE98" s="266"/>
      <c r="BF98" s="266" t="str">
        <f t="shared" si="187"/>
        <v/>
      </c>
      <c r="BG98" s="266"/>
      <c r="BH98" s="266" t="str">
        <f t="shared" si="188"/>
        <v/>
      </c>
      <c r="BI98" s="267"/>
      <c r="BJ98" s="268"/>
      <c r="BK98" s="264"/>
      <c r="BL98" s="266" t="str">
        <f t="shared" si="189"/>
        <v/>
      </c>
      <c r="BM98" s="266"/>
      <c r="BN98" s="266" t="str">
        <f t="shared" si="190"/>
        <v/>
      </c>
      <c r="BO98" s="266"/>
      <c r="BP98" s="266" t="str">
        <f t="shared" si="191"/>
        <v/>
      </c>
      <c r="BQ98" s="267"/>
      <c r="BR98" s="268"/>
      <c r="BS98" s="264"/>
      <c r="BT98" s="266" t="str">
        <f t="shared" si="192"/>
        <v/>
      </c>
      <c r="BU98" s="266"/>
      <c r="BV98" s="266" t="str">
        <f t="shared" si="193"/>
        <v/>
      </c>
      <c r="BW98" s="266"/>
      <c r="BX98" s="266" t="str">
        <f t="shared" si="194"/>
        <v/>
      </c>
      <c r="BY98" s="267"/>
      <c r="BZ98" s="268"/>
      <c r="CA98" s="269"/>
      <c r="CB98" s="266" t="str">
        <f t="shared" si="195"/>
        <v/>
      </c>
      <c r="CC98" s="266"/>
      <c r="CD98" s="266" t="str">
        <f t="shared" si="196"/>
        <v/>
      </c>
      <c r="CE98" s="266"/>
      <c r="CF98" s="266" t="str">
        <f t="shared" si="197"/>
        <v/>
      </c>
      <c r="CG98" s="267"/>
      <c r="CJ98" s="266" t="str">
        <f t="shared" si="198"/>
        <v/>
      </c>
      <c r="CK98" s="266"/>
      <c r="CL98" s="266" t="str">
        <f t="shared" si="199"/>
        <v/>
      </c>
      <c r="CM98" s="266"/>
      <c r="CN98" s="266" t="str">
        <f t="shared" si="200"/>
        <v/>
      </c>
      <c r="CO98" s="267"/>
    </row>
    <row r="99" spans="2:94" s="262" customFormat="1" ht="51" customHeight="1" x14ac:dyDescent="0.25">
      <c r="B99" s="259" t="s">
        <v>67</v>
      </c>
      <c r="C99" s="276" t="s">
        <v>213</v>
      </c>
      <c r="D99" s="164" t="s">
        <v>214</v>
      </c>
      <c r="E99" s="164"/>
      <c r="F99" s="261">
        <f>VLOOKUP(H99,Feuil1!A$1:B$5,2,0)</f>
        <v>0.1</v>
      </c>
      <c r="G99" s="259">
        <f>IF(H99="Information et Communication",1,IF(H99="Savoir-faire Savoir-être",2,IF(H99="Confort et hygiène",3,IF(H99="Qualité de la prestation",5,IF(H99="Développement Durable",4)))))</f>
        <v>1</v>
      </c>
      <c r="H99" s="214" t="s">
        <v>57</v>
      </c>
      <c r="I99" s="133" t="s">
        <v>203</v>
      </c>
      <c r="J99" s="263">
        <v>103</v>
      </c>
      <c r="K99" s="263">
        <f>IF(J99&gt;71,J99-17,J99)</f>
        <v>86</v>
      </c>
      <c r="L99" s="263">
        <f>IF(J99&lt;&gt;"",MAX(L$1:L98)+1,"")</f>
        <v>80</v>
      </c>
      <c r="M99" s="219" t="s">
        <v>204</v>
      </c>
      <c r="N99" s="299">
        <v>1</v>
      </c>
      <c r="O99" s="221" t="s">
        <v>0</v>
      </c>
      <c r="P99" s="222"/>
      <c r="Q99" s="300" t="str">
        <f>IF(ISERROR(SEARCH("Pas de NM possible",R99)),"","oui")</f>
        <v/>
      </c>
      <c r="R99" s="219" t="s">
        <v>205</v>
      </c>
      <c r="S99" s="219" t="s">
        <v>70</v>
      </c>
      <c r="T99" s="134"/>
      <c r="V99" s="264">
        <f t="shared" si="394"/>
        <v>1</v>
      </c>
      <c r="W99" s="264">
        <f t="shared" si="395"/>
        <v>1</v>
      </c>
      <c r="X99" s="264">
        <f t="shared" si="396"/>
        <v>1</v>
      </c>
      <c r="Y99" s="264"/>
      <c r="Z99" s="264">
        <f t="shared" si="397"/>
        <v>0</v>
      </c>
      <c r="AA99" s="264"/>
      <c r="AB99" s="264">
        <f t="shared" si="398"/>
        <v>1</v>
      </c>
      <c r="AC99" s="264"/>
      <c r="AD99" s="265"/>
      <c r="AE99" s="265"/>
      <c r="AF99" s="266">
        <f t="shared" si="177"/>
        <v>1</v>
      </c>
      <c r="AG99" s="266"/>
      <c r="AH99" s="266">
        <f t="shared" si="178"/>
        <v>0</v>
      </c>
      <c r="AI99" s="266"/>
      <c r="AJ99" s="266">
        <f t="shared" si="179"/>
        <v>1</v>
      </c>
      <c r="AK99" s="267"/>
      <c r="AL99" s="268"/>
      <c r="AM99" s="266"/>
      <c r="AN99" s="266" t="str">
        <f t="shared" si="180"/>
        <v/>
      </c>
      <c r="AO99" s="266"/>
      <c r="AP99" s="266" t="str">
        <f t="shared" si="181"/>
        <v/>
      </c>
      <c r="AQ99" s="266"/>
      <c r="AR99" s="266" t="str">
        <f t="shared" si="182"/>
        <v/>
      </c>
      <c r="AS99" s="267"/>
      <c r="AT99" s="268"/>
      <c r="AU99" s="266"/>
      <c r="AV99" s="266" t="str">
        <f t="shared" si="183"/>
        <v/>
      </c>
      <c r="AW99" s="266"/>
      <c r="AX99" s="266" t="str">
        <f t="shared" si="184"/>
        <v/>
      </c>
      <c r="AY99" s="266"/>
      <c r="AZ99" s="266" t="str">
        <f t="shared" si="185"/>
        <v/>
      </c>
      <c r="BA99" s="267"/>
      <c r="BB99" s="268"/>
      <c r="BC99" s="266"/>
      <c r="BD99" s="266" t="str">
        <f t="shared" si="186"/>
        <v/>
      </c>
      <c r="BE99" s="266"/>
      <c r="BF99" s="266" t="str">
        <f t="shared" si="187"/>
        <v/>
      </c>
      <c r="BG99" s="266"/>
      <c r="BH99" s="266" t="str">
        <f t="shared" si="188"/>
        <v/>
      </c>
      <c r="BI99" s="267"/>
      <c r="BJ99" s="268"/>
      <c r="BK99" s="264"/>
      <c r="BL99" s="266" t="str">
        <f t="shared" si="189"/>
        <v/>
      </c>
      <c r="BM99" s="266"/>
      <c r="BN99" s="266" t="str">
        <f t="shared" si="190"/>
        <v/>
      </c>
      <c r="BO99" s="266"/>
      <c r="BP99" s="266" t="str">
        <f t="shared" si="191"/>
        <v/>
      </c>
      <c r="BQ99" s="267"/>
      <c r="BR99" s="268"/>
      <c r="BS99" s="264"/>
      <c r="BT99" s="266" t="str">
        <f t="shared" si="192"/>
        <v/>
      </c>
      <c r="BU99" s="266"/>
      <c r="BV99" s="266" t="str">
        <f t="shared" si="193"/>
        <v/>
      </c>
      <c r="BW99" s="266"/>
      <c r="BX99" s="266" t="str">
        <f t="shared" si="194"/>
        <v/>
      </c>
      <c r="BY99" s="267"/>
      <c r="BZ99" s="268"/>
      <c r="CA99" s="269"/>
      <c r="CB99" s="266" t="str">
        <f t="shared" si="195"/>
        <v/>
      </c>
      <c r="CC99" s="266"/>
      <c r="CD99" s="266" t="str">
        <f t="shared" si="196"/>
        <v/>
      </c>
      <c r="CE99" s="266"/>
      <c r="CF99" s="266" t="str">
        <f t="shared" si="197"/>
        <v/>
      </c>
      <c r="CG99" s="267"/>
      <c r="CJ99" s="266" t="str">
        <f t="shared" si="198"/>
        <v/>
      </c>
      <c r="CK99" s="266"/>
      <c r="CL99" s="266" t="str">
        <f t="shared" si="199"/>
        <v/>
      </c>
      <c r="CM99" s="266"/>
      <c r="CN99" s="266" t="str">
        <f t="shared" si="200"/>
        <v/>
      </c>
      <c r="CO99" s="267"/>
    </row>
    <row r="100" spans="2:94" s="262" customFormat="1" ht="33.75" customHeight="1" x14ac:dyDescent="0.25">
      <c r="B100" s="259" t="s">
        <v>56</v>
      </c>
      <c r="C100" s="276" t="s">
        <v>213</v>
      </c>
      <c r="D100" s="164" t="s">
        <v>214</v>
      </c>
      <c r="E100" s="164"/>
      <c r="F100" s="261">
        <f>VLOOKUP(H100,Feuil1!A$1:B$5,2,0)</f>
        <v>0.35</v>
      </c>
      <c r="G100" s="259">
        <f t="shared" si="392"/>
        <v>2</v>
      </c>
      <c r="H100" s="214" t="s">
        <v>109</v>
      </c>
      <c r="I100" s="133" t="s">
        <v>215</v>
      </c>
      <c r="J100" s="263">
        <v>17</v>
      </c>
      <c r="K100" s="263">
        <f t="shared" si="393"/>
        <v>17</v>
      </c>
      <c r="L100" s="263">
        <f>IF(J100&lt;&gt;"",MAX(L$1:L99)+1,"")</f>
        <v>81</v>
      </c>
      <c r="M100" s="219" t="s">
        <v>220</v>
      </c>
      <c r="N100" s="299">
        <v>9</v>
      </c>
      <c r="O100" s="221" t="s">
        <v>72</v>
      </c>
      <c r="P100" s="222"/>
      <c r="Q100" s="300" t="str">
        <f t="shared" si="377"/>
        <v/>
      </c>
      <c r="R100" s="219" t="s">
        <v>221</v>
      </c>
      <c r="S100" s="312" t="s">
        <v>70</v>
      </c>
      <c r="T100" s="134"/>
      <c r="V100" s="264">
        <f t="shared" si="394"/>
        <v>9</v>
      </c>
      <c r="W100" s="264">
        <f>IF(O100="Très Satisfaisant",1,IF(O100="Satisfaisant",0.75,IF(O100="Insatisfaisant",0.25,IF(O100="Très Insatisfaisant",0,IF(O100="Non Mesuré","",0)))))</f>
        <v>1</v>
      </c>
      <c r="X100" s="264">
        <f t="shared" si="396"/>
        <v>9</v>
      </c>
      <c r="Y100" s="264"/>
      <c r="Z100" s="264">
        <f t="shared" si="397"/>
        <v>0</v>
      </c>
      <c r="AA100" s="264"/>
      <c r="AB100" s="264">
        <f t="shared" si="398"/>
        <v>9</v>
      </c>
      <c r="AC100" s="264"/>
      <c r="AD100" s="135"/>
      <c r="AE100" s="269"/>
      <c r="AF100" s="266" t="str">
        <f t="shared" si="177"/>
        <v/>
      </c>
      <c r="AG100" s="266"/>
      <c r="AH100" s="266" t="str">
        <f t="shared" si="178"/>
        <v/>
      </c>
      <c r="AI100" s="266"/>
      <c r="AJ100" s="266" t="str">
        <f t="shared" si="179"/>
        <v/>
      </c>
      <c r="AK100" s="267"/>
      <c r="AL100" s="268"/>
      <c r="AM100" s="266"/>
      <c r="AN100" s="266">
        <f t="shared" si="180"/>
        <v>9</v>
      </c>
      <c r="AO100" s="266"/>
      <c r="AP100" s="266">
        <f t="shared" si="181"/>
        <v>0</v>
      </c>
      <c r="AQ100" s="266"/>
      <c r="AR100" s="266">
        <f t="shared" si="182"/>
        <v>9</v>
      </c>
      <c r="AS100" s="267"/>
      <c r="AT100" s="268"/>
      <c r="AU100" s="266"/>
      <c r="AV100" s="266" t="str">
        <f t="shared" si="183"/>
        <v/>
      </c>
      <c r="AW100" s="266"/>
      <c r="AX100" s="266" t="str">
        <f t="shared" si="184"/>
        <v/>
      </c>
      <c r="AY100" s="266"/>
      <c r="AZ100" s="266" t="str">
        <f t="shared" si="185"/>
        <v/>
      </c>
      <c r="BA100" s="267"/>
      <c r="BB100" s="268"/>
      <c r="BC100" s="266"/>
      <c r="BD100" s="266" t="str">
        <f t="shared" si="186"/>
        <v/>
      </c>
      <c r="BE100" s="266"/>
      <c r="BF100" s="266" t="str">
        <f t="shared" si="187"/>
        <v/>
      </c>
      <c r="BG100" s="266"/>
      <c r="BH100" s="266" t="str">
        <f t="shared" si="188"/>
        <v/>
      </c>
      <c r="BI100" s="267"/>
      <c r="BJ100" s="268"/>
      <c r="BK100" s="264"/>
      <c r="BL100" s="266" t="str">
        <f t="shared" si="189"/>
        <v/>
      </c>
      <c r="BM100" s="266"/>
      <c r="BN100" s="266" t="str">
        <f t="shared" si="190"/>
        <v/>
      </c>
      <c r="BO100" s="266"/>
      <c r="BP100" s="266" t="str">
        <f t="shared" si="191"/>
        <v/>
      </c>
      <c r="BQ100" s="267"/>
      <c r="BR100" s="268"/>
      <c r="BS100" s="264"/>
      <c r="BT100" s="266" t="str">
        <f t="shared" si="192"/>
        <v/>
      </c>
      <c r="BU100" s="266"/>
      <c r="BV100" s="266" t="str">
        <f t="shared" si="193"/>
        <v/>
      </c>
      <c r="BW100" s="266"/>
      <c r="BX100" s="266" t="str">
        <f t="shared" si="194"/>
        <v/>
      </c>
      <c r="BY100" s="267"/>
      <c r="BZ100" s="268"/>
      <c r="CA100" s="269"/>
      <c r="CB100" s="266" t="str">
        <f t="shared" si="195"/>
        <v/>
      </c>
      <c r="CC100" s="266"/>
      <c r="CD100" s="266" t="str">
        <f t="shared" si="196"/>
        <v/>
      </c>
      <c r="CE100" s="266"/>
      <c r="CF100" s="266" t="str">
        <f t="shared" si="197"/>
        <v/>
      </c>
      <c r="CG100" s="267"/>
      <c r="CJ100" s="266" t="str">
        <f t="shared" si="198"/>
        <v/>
      </c>
      <c r="CK100" s="266"/>
      <c r="CL100" s="266" t="str">
        <f t="shared" si="199"/>
        <v/>
      </c>
      <c r="CM100" s="266"/>
      <c r="CN100" s="266" t="str">
        <f t="shared" si="200"/>
        <v/>
      </c>
      <c r="CO100" s="267"/>
    </row>
    <row r="101" spans="2:94" s="262" customFormat="1" ht="49.5" customHeight="1" x14ac:dyDescent="0.25">
      <c r="B101" s="259" t="s">
        <v>56</v>
      </c>
      <c r="C101" s="276" t="s">
        <v>213</v>
      </c>
      <c r="D101" s="164" t="s">
        <v>214</v>
      </c>
      <c r="E101" s="164"/>
      <c r="F101" s="261">
        <f>VLOOKUP(H101,Feuil1!A$1:B$5,2,0)</f>
        <v>0.35</v>
      </c>
      <c r="G101" s="259">
        <f t="shared" si="392"/>
        <v>2</v>
      </c>
      <c r="H101" s="214" t="s">
        <v>109</v>
      </c>
      <c r="I101" s="133" t="s">
        <v>215</v>
      </c>
      <c r="J101" s="263">
        <v>17</v>
      </c>
      <c r="K101" s="263">
        <f t="shared" si="393"/>
        <v>17</v>
      </c>
      <c r="L101" s="263">
        <f>IF(J101&lt;&gt;"",MAX(L$1:L100)+1,"")</f>
        <v>82</v>
      </c>
      <c r="M101" s="243" t="s">
        <v>222</v>
      </c>
      <c r="N101" s="299">
        <v>3</v>
      </c>
      <c r="O101" s="221" t="s">
        <v>0</v>
      </c>
      <c r="P101" s="222"/>
      <c r="Q101" s="300" t="str">
        <f t="shared" si="377"/>
        <v/>
      </c>
      <c r="R101" s="219" t="s">
        <v>223</v>
      </c>
      <c r="S101" s="312" t="s">
        <v>70</v>
      </c>
      <c r="T101" s="134"/>
      <c r="V101" s="264">
        <f t="shared" ref="V101:V104" si="399">N101</f>
        <v>3</v>
      </c>
      <c r="W101" s="264">
        <f t="shared" ref="W101:W104" si="400">IF(O101="OUI",1,IF(O101="NON",0,IF(O101="Non Mesuré","",0)))</f>
        <v>1</v>
      </c>
      <c r="X101" s="264">
        <f t="shared" ref="X101:X104" si="401">IF(O101&lt;&gt;"Non Mesuré",V101*W101,"")</f>
        <v>3</v>
      </c>
      <c r="Y101" s="264"/>
      <c r="Z101" s="264">
        <f t="shared" ref="Z101:Z104" si="402">IF(O101="Non Mesuré",V101,0)</f>
        <v>0</v>
      </c>
      <c r="AA101" s="264"/>
      <c r="AB101" s="264">
        <f t="shared" ref="AB101:AB104" si="403">V101-Z101</f>
        <v>3</v>
      </c>
      <c r="AC101" s="264"/>
      <c r="AD101" s="265"/>
      <c r="AE101" s="265"/>
      <c r="AF101" s="266" t="str">
        <f t="shared" si="177"/>
        <v/>
      </c>
      <c r="AG101" s="266"/>
      <c r="AH101" s="266" t="str">
        <f t="shared" si="178"/>
        <v/>
      </c>
      <c r="AI101" s="266"/>
      <c r="AJ101" s="266" t="str">
        <f t="shared" si="179"/>
        <v/>
      </c>
      <c r="AK101" s="267"/>
      <c r="AL101" s="268"/>
      <c r="AM101" s="266"/>
      <c r="AN101" s="266">
        <f t="shared" si="180"/>
        <v>3</v>
      </c>
      <c r="AO101" s="266"/>
      <c r="AP101" s="266">
        <f t="shared" si="181"/>
        <v>0</v>
      </c>
      <c r="AQ101" s="266"/>
      <c r="AR101" s="266">
        <f t="shared" si="182"/>
        <v>3</v>
      </c>
      <c r="AS101" s="267"/>
      <c r="AT101" s="268"/>
      <c r="AU101" s="266"/>
      <c r="AV101" s="266" t="str">
        <f t="shared" si="183"/>
        <v/>
      </c>
      <c r="AW101" s="266"/>
      <c r="AX101" s="266" t="str">
        <f t="shared" si="184"/>
        <v/>
      </c>
      <c r="AY101" s="266"/>
      <c r="AZ101" s="266" t="str">
        <f t="shared" si="185"/>
        <v/>
      </c>
      <c r="BA101" s="267"/>
      <c r="BB101" s="268"/>
      <c r="BC101" s="266"/>
      <c r="BD101" s="266" t="str">
        <f t="shared" si="186"/>
        <v/>
      </c>
      <c r="BE101" s="266"/>
      <c r="BF101" s="266" t="str">
        <f t="shared" si="187"/>
        <v/>
      </c>
      <c r="BG101" s="266"/>
      <c r="BH101" s="266" t="str">
        <f t="shared" si="188"/>
        <v/>
      </c>
      <c r="BI101" s="267"/>
      <c r="BJ101" s="268"/>
      <c r="BK101" s="264"/>
      <c r="BL101" s="266" t="str">
        <f t="shared" si="189"/>
        <v/>
      </c>
      <c r="BM101" s="266"/>
      <c r="BN101" s="266" t="str">
        <f t="shared" si="190"/>
        <v/>
      </c>
      <c r="BO101" s="266"/>
      <c r="BP101" s="266" t="str">
        <f t="shared" si="191"/>
        <v/>
      </c>
      <c r="BQ101" s="267"/>
      <c r="BR101" s="268"/>
      <c r="BS101" s="264"/>
      <c r="BT101" s="266" t="str">
        <f t="shared" si="192"/>
        <v/>
      </c>
      <c r="BU101" s="266"/>
      <c r="BV101" s="266" t="str">
        <f t="shared" si="193"/>
        <v/>
      </c>
      <c r="BW101" s="266"/>
      <c r="BX101" s="266" t="str">
        <f t="shared" si="194"/>
        <v/>
      </c>
      <c r="BY101" s="267"/>
      <c r="BZ101" s="268"/>
      <c r="CA101" s="269"/>
      <c r="CB101" s="266" t="str">
        <f t="shared" si="195"/>
        <v/>
      </c>
      <c r="CC101" s="266"/>
      <c r="CD101" s="266" t="str">
        <f t="shared" si="196"/>
        <v/>
      </c>
      <c r="CE101" s="266"/>
      <c r="CF101" s="266" t="str">
        <f t="shared" si="197"/>
        <v/>
      </c>
      <c r="CG101" s="267"/>
      <c r="CJ101" s="266" t="str">
        <f t="shared" si="198"/>
        <v/>
      </c>
      <c r="CK101" s="266"/>
      <c r="CL101" s="266" t="str">
        <f t="shared" si="199"/>
        <v/>
      </c>
      <c r="CM101" s="266"/>
      <c r="CN101" s="266" t="str">
        <f t="shared" si="200"/>
        <v/>
      </c>
      <c r="CO101" s="267"/>
    </row>
    <row r="102" spans="2:94" s="262" customFormat="1" ht="33.75" customHeight="1" x14ac:dyDescent="0.25">
      <c r="B102" s="259" t="s">
        <v>56</v>
      </c>
      <c r="C102" s="276" t="s">
        <v>213</v>
      </c>
      <c r="D102" s="164" t="s">
        <v>214</v>
      </c>
      <c r="E102" s="164"/>
      <c r="F102" s="261">
        <f>VLOOKUP(H102,Feuil1!A$1:B$5,2,0)</f>
        <v>0.35</v>
      </c>
      <c r="G102" s="259">
        <f t="shared" si="392"/>
        <v>2</v>
      </c>
      <c r="H102" s="214" t="s">
        <v>109</v>
      </c>
      <c r="I102" s="133" t="s">
        <v>224</v>
      </c>
      <c r="J102" s="263">
        <v>18</v>
      </c>
      <c r="K102" s="263">
        <f t="shared" si="393"/>
        <v>18</v>
      </c>
      <c r="L102" s="263">
        <f>IF(J102&lt;&gt;"",MAX(L$1:L101)+1,"")</f>
        <v>83</v>
      </c>
      <c r="M102" s="219" t="s">
        <v>225</v>
      </c>
      <c r="N102" s="299">
        <v>3</v>
      </c>
      <c r="O102" s="221" t="s">
        <v>0</v>
      </c>
      <c r="P102" s="222"/>
      <c r="Q102" s="300" t="str">
        <f t="shared" si="377"/>
        <v/>
      </c>
      <c r="R102" s="219" t="s">
        <v>226</v>
      </c>
      <c r="S102" s="312" t="s">
        <v>70</v>
      </c>
      <c r="T102" s="134"/>
      <c r="V102" s="264">
        <f t="shared" si="399"/>
        <v>3</v>
      </c>
      <c r="W102" s="264">
        <f t="shared" si="400"/>
        <v>1</v>
      </c>
      <c r="X102" s="264">
        <f t="shared" si="401"/>
        <v>3</v>
      </c>
      <c r="Y102" s="264"/>
      <c r="Z102" s="264">
        <f t="shared" si="402"/>
        <v>0</v>
      </c>
      <c r="AA102" s="264"/>
      <c r="AB102" s="264">
        <f t="shared" si="403"/>
        <v>3</v>
      </c>
      <c r="AC102" s="264"/>
      <c r="AD102" s="265"/>
      <c r="AE102" s="265"/>
      <c r="AF102" s="266" t="str">
        <f t="shared" si="177"/>
        <v/>
      </c>
      <c r="AG102" s="266"/>
      <c r="AH102" s="266" t="str">
        <f t="shared" si="178"/>
        <v/>
      </c>
      <c r="AI102" s="266"/>
      <c r="AJ102" s="266" t="str">
        <f t="shared" si="179"/>
        <v/>
      </c>
      <c r="AK102" s="267"/>
      <c r="AL102" s="268"/>
      <c r="AM102" s="266"/>
      <c r="AN102" s="266">
        <f t="shared" si="180"/>
        <v>3</v>
      </c>
      <c r="AO102" s="266"/>
      <c r="AP102" s="266">
        <f t="shared" si="181"/>
        <v>0</v>
      </c>
      <c r="AQ102" s="266"/>
      <c r="AR102" s="266">
        <f t="shared" si="182"/>
        <v>3</v>
      </c>
      <c r="AS102" s="267"/>
      <c r="AT102" s="268"/>
      <c r="AU102" s="266"/>
      <c r="AV102" s="266" t="str">
        <f t="shared" si="183"/>
        <v/>
      </c>
      <c r="AW102" s="266"/>
      <c r="AX102" s="266" t="str">
        <f t="shared" si="184"/>
        <v/>
      </c>
      <c r="AY102" s="266"/>
      <c r="AZ102" s="266" t="str">
        <f t="shared" si="185"/>
        <v/>
      </c>
      <c r="BA102" s="267"/>
      <c r="BB102" s="268"/>
      <c r="BC102" s="266"/>
      <c r="BD102" s="266" t="str">
        <f t="shared" si="186"/>
        <v/>
      </c>
      <c r="BE102" s="266"/>
      <c r="BF102" s="266" t="str">
        <f t="shared" si="187"/>
        <v/>
      </c>
      <c r="BG102" s="266"/>
      <c r="BH102" s="266" t="str">
        <f t="shared" si="188"/>
        <v/>
      </c>
      <c r="BI102" s="267"/>
      <c r="BJ102" s="268"/>
      <c r="BK102" s="264"/>
      <c r="BL102" s="266" t="str">
        <f t="shared" si="189"/>
        <v/>
      </c>
      <c r="BM102" s="266"/>
      <c r="BN102" s="266" t="str">
        <f t="shared" si="190"/>
        <v/>
      </c>
      <c r="BO102" s="266"/>
      <c r="BP102" s="266" t="str">
        <f t="shared" si="191"/>
        <v/>
      </c>
      <c r="BQ102" s="267"/>
      <c r="BR102" s="268"/>
      <c r="BS102" s="264"/>
      <c r="BT102" s="266" t="str">
        <f t="shared" si="192"/>
        <v/>
      </c>
      <c r="BU102" s="266"/>
      <c r="BV102" s="266" t="str">
        <f t="shared" si="193"/>
        <v/>
      </c>
      <c r="BW102" s="266"/>
      <c r="BX102" s="266" t="str">
        <f t="shared" si="194"/>
        <v/>
      </c>
      <c r="BY102" s="267"/>
      <c r="BZ102" s="268"/>
      <c r="CA102" s="269"/>
      <c r="CB102" s="266" t="str">
        <f t="shared" si="195"/>
        <v/>
      </c>
      <c r="CC102" s="266"/>
      <c r="CD102" s="266" t="str">
        <f t="shared" si="196"/>
        <v/>
      </c>
      <c r="CE102" s="266"/>
      <c r="CF102" s="266" t="str">
        <f t="shared" si="197"/>
        <v/>
      </c>
      <c r="CG102" s="267"/>
      <c r="CJ102" s="266" t="str">
        <f t="shared" si="198"/>
        <v/>
      </c>
      <c r="CK102" s="266"/>
      <c r="CL102" s="266" t="str">
        <f t="shared" si="199"/>
        <v/>
      </c>
      <c r="CM102" s="266"/>
      <c r="CN102" s="266" t="str">
        <f t="shared" si="200"/>
        <v/>
      </c>
      <c r="CO102" s="267"/>
    </row>
    <row r="103" spans="2:94" s="262" customFormat="1" ht="41.25" customHeight="1" x14ac:dyDescent="0.25">
      <c r="B103" s="259" t="s">
        <v>56</v>
      </c>
      <c r="C103" s="276" t="s">
        <v>213</v>
      </c>
      <c r="D103" s="164" t="s">
        <v>214</v>
      </c>
      <c r="E103" s="164"/>
      <c r="F103" s="261">
        <f>VLOOKUP(H103,Feuil1!A$1:B$5,2,0)</f>
        <v>0.35</v>
      </c>
      <c r="G103" s="259">
        <f t="shared" si="392"/>
        <v>2</v>
      </c>
      <c r="H103" s="214" t="s">
        <v>109</v>
      </c>
      <c r="I103" s="166" t="s">
        <v>227</v>
      </c>
      <c r="J103" s="263">
        <v>21</v>
      </c>
      <c r="K103" s="263">
        <f t="shared" si="393"/>
        <v>21</v>
      </c>
      <c r="L103" s="263">
        <f>IF(J103&lt;&gt;"",MAX(L$1:L102)+1,"")</f>
        <v>84</v>
      </c>
      <c r="M103" s="219" t="s">
        <v>228</v>
      </c>
      <c r="N103" s="299">
        <v>3</v>
      </c>
      <c r="O103" s="221" t="s">
        <v>0</v>
      </c>
      <c r="P103" s="222"/>
      <c r="Q103" s="300" t="str">
        <f t="shared" si="377"/>
        <v/>
      </c>
      <c r="R103" s="219" t="s">
        <v>229</v>
      </c>
      <c r="S103" s="312" t="s">
        <v>70</v>
      </c>
      <c r="T103" s="134"/>
      <c r="V103" s="264">
        <f t="shared" si="399"/>
        <v>3</v>
      </c>
      <c r="W103" s="264">
        <f t="shared" si="400"/>
        <v>1</v>
      </c>
      <c r="X103" s="264">
        <f t="shared" si="401"/>
        <v>3</v>
      </c>
      <c r="Y103" s="264"/>
      <c r="Z103" s="264">
        <f t="shared" si="402"/>
        <v>0</v>
      </c>
      <c r="AA103" s="264"/>
      <c r="AB103" s="264">
        <f t="shared" si="403"/>
        <v>3</v>
      </c>
      <c r="AC103" s="264"/>
      <c r="AD103" s="265"/>
      <c r="AE103" s="265"/>
      <c r="AF103" s="266" t="str">
        <f t="shared" si="177"/>
        <v/>
      </c>
      <c r="AG103" s="266"/>
      <c r="AH103" s="266" t="str">
        <f t="shared" si="178"/>
        <v/>
      </c>
      <c r="AI103" s="266"/>
      <c r="AJ103" s="266" t="str">
        <f t="shared" si="179"/>
        <v/>
      </c>
      <c r="AK103" s="267"/>
      <c r="AL103" s="268"/>
      <c r="AM103" s="266"/>
      <c r="AN103" s="266">
        <f t="shared" si="180"/>
        <v>3</v>
      </c>
      <c r="AO103" s="266"/>
      <c r="AP103" s="266">
        <f t="shared" si="181"/>
        <v>0</v>
      </c>
      <c r="AQ103" s="266"/>
      <c r="AR103" s="266">
        <f t="shared" si="182"/>
        <v>3</v>
      </c>
      <c r="AS103" s="267"/>
      <c r="AT103" s="268"/>
      <c r="AU103" s="266"/>
      <c r="AV103" s="266" t="str">
        <f t="shared" si="183"/>
        <v/>
      </c>
      <c r="AW103" s="266"/>
      <c r="AX103" s="266" t="str">
        <f t="shared" si="184"/>
        <v/>
      </c>
      <c r="AY103" s="266"/>
      <c r="AZ103" s="266" t="str">
        <f t="shared" si="185"/>
        <v/>
      </c>
      <c r="BA103" s="267"/>
      <c r="BB103" s="268"/>
      <c r="BC103" s="266"/>
      <c r="BD103" s="266" t="str">
        <f t="shared" si="186"/>
        <v/>
      </c>
      <c r="BE103" s="266"/>
      <c r="BF103" s="266" t="str">
        <f t="shared" si="187"/>
        <v/>
      </c>
      <c r="BG103" s="266"/>
      <c r="BH103" s="266" t="str">
        <f t="shared" si="188"/>
        <v/>
      </c>
      <c r="BI103" s="267"/>
      <c r="BJ103" s="268"/>
      <c r="BK103" s="264"/>
      <c r="BL103" s="266" t="str">
        <f t="shared" si="189"/>
        <v/>
      </c>
      <c r="BM103" s="266"/>
      <c r="BN103" s="266" t="str">
        <f t="shared" si="190"/>
        <v/>
      </c>
      <c r="BO103" s="266"/>
      <c r="BP103" s="266" t="str">
        <f t="shared" si="191"/>
        <v/>
      </c>
      <c r="BQ103" s="267"/>
      <c r="BR103" s="268"/>
      <c r="BS103" s="264"/>
      <c r="BT103" s="266" t="str">
        <f t="shared" si="192"/>
        <v/>
      </c>
      <c r="BU103" s="266"/>
      <c r="BV103" s="266" t="str">
        <f t="shared" si="193"/>
        <v/>
      </c>
      <c r="BW103" s="266"/>
      <c r="BX103" s="266" t="str">
        <f t="shared" si="194"/>
        <v/>
      </c>
      <c r="BY103" s="267"/>
      <c r="BZ103" s="268"/>
      <c r="CA103" s="269"/>
      <c r="CB103" s="266" t="str">
        <f t="shared" si="195"/>
        <v/>
      </c>
      <c r="CC103" s="266"/>
      <c r="CD103" s="266" t="str">
        <f t="shared" si="196"/>
        <v/>
      </c>
      <c r="CE103" s="266"/>
      <c r="CF103" s="266" t="str">
        <f t="shared" si="197"/>
        <v/>
      </c>
      <c r="CG103" s="267"/>
      <c r="CJ103" s="266" t="str">
        <f t="shared" si="198"/>
        <v/>
      </c>
      <c r="CK103" s="266"/>
      <c r="CL103" s="266" t="str">
        <f t="shared" si="199"/>
        <v/>
      </c>
      <c r="CM103" s="266"/>
      <c r="CN103" s="266" t="str">
        <f t="shared" si="200"/>
        <v/>
      </c>
      <c r="CO103" s="267"/>
    </row>
    <row r="104" spans="2:94" s="262" customFormat="1" ht="41.25" customHeight="1" x14ac:dyDescent="0.25">
      <c r="B104" s="259" t="s">
        <v>56</v>
      </c>
      <c r="C104" s="276" t="s">
        <v>213</v>
      </c>
      <c r="D104" s="164" t="s">
        <v>214</v>
      </c>
      <c r="E104" s="164"/>
      <c r="F104" s="261">
        <f>VLOOKUP(H104,Feuil1!A$1:B$5,2,0)</f>
        <v>0.35</v>
      </c>
      <c r="G104" s="259">
        <f t="shared" si="392"/>
        <v>2</v>
      </c>
      <c r="H104" s="274" t="s">
        <v>109</v>
      </c>
      <c r="I104" s="166" t="s">
        <v>230</v>
      </c>
      <c r="J104" s="263">
        <v>22</v>
      </c>
      <c r="K104" s="263">
        <f t="shared" si="393"/>
        <v>22</v>
      </c>
      <c r="L104" s="263">
        <f>IF(J104&lt;&gt;"",MAX(L$1:L103)+1,"")</f>
        <v>85</v>
      </c>
      <c r="M104" s="305" t="s">
        <v>231</v>
      </c>
      <c r="N104" s="301">
        <v>3</v>
      </c>
      <c r="O104" s="302" t="s">
        <v>0</v>
      </c>
      <c r="P104" s="303"/>
      <c r="Q104" s="304" t="str">
        <f t="shared" si="377"/>
        <v>oui</v>
      </c>
      <c r="R104" s="305" t="s">
        <v>232</v>
      </c>
      <c r="S104" s="313" t="s">
        <v>70</v>
      </c>
      <c r="T104" s="134"/>
      <c r="V104" s="264">
        <f t="shared" si="399"/>
        <v>3</v>
      </c>
      <c r="W104" s="264">
        <f t="shared" si="400"/>
        <v>1</v>
      </c>
      <c r="X104" s="264">
        <f t="shared" si="401"/>
        <v>3</v>
      </c>
      <c r="Y104" s="264"/>
      <c r="Z104" s="264">
        <f t="shared" si="402"/>
        <v>0</v>
      </c>
      <c r="AA104" s="264"/>
      <c r="AB104" s="264">
        <f t="shared" si="403"/>
        <v>3</v>
      </c>
      <c r="AC104" s="264"/>
      <c r="AD104" s="265"/>
      <c r="AE104" s="265"/>
      <c r="AF104" s="266" t="str">
        <f t="shared" si="177"/>
        <v/>
      </c>
      <c r="AG104" s="266"/>
      <c r="AH104" s="266" t="str">
        <f t="shared" si="178"/>
        <v/>
      </c>
      <c r="AI104" s="266"/>
      <c r="AJ104" s="266" t="str">
        <f t="shared" si="179"/>
        <v/>
      </c>
      <c r="AK104" s="267"/>
      <c r="AL104" s="268"/>
      <c r="AM104" s="266"/>
      <c r="AN104" s="266">
        <f t="shared" si="180"/>
        <v>3</v>
      </c>
      <c r="AO104" s="266"/>
      <c r="AP104" s="266">
        <f t="shared" si="181"/>
        <v>0</v>
      </c>
      <c r="AQ104" s="266"/>
      <c r="AR104" s="266">
        <f t="shared" si="182"/>
        <v>3</v>
      </c>
      <c r="AS104" s="267"/>
      <c r="AT104" s="268"/>
      <c r="AU104" s="266"/>
      <c r="AV104" s="266" t="str">
        <f t="shared" si="183"/>
        <v/>
      </c>
      <c r="AW104" s="266"/>
      <c r="AX104" s="266" t="str">
        <f t="shared" si="184"/>
        <v/>
      </c>
      <c r="AY104" s="266"/>
      <c r="AZ104" s="266" t="str">
        <f t="shared" si="185"/>
        <v/>
      </c>
      <c r="BA104" s="267"/>
      <c r="BB104" s="268"/>
      <c r="BC104" s="266"/>
      <c r="BD104" s="266" t="str">
        <f t="shared" si="186"/>
        <v/>
      </c>
      <c r="BE104" s="266"/>
      <c r="BF104" s="266" t="str">
        <f t="shared" si="187"/>
        <v/>
      </c>
      <c r="BG104" s="266"/>
      <c r="BH104" s="266" t="str">
        <f t="shared" si="188"/>
        <v/>
      </c>
      <c r="BI104" s="267"/>
      <c r="BJ104" s="268"/>
      <c r="BK104" s="264"/>
      <c r="BL104" s="266" t="str">
        <f t="shared" si="189"/>
        <v/>
      </c>
      <c r="BM104" s="266"/>
      <c r="BN104" s="266" t="str">
        <f t="shared" si="190"/>
        <v/>
      </c>
      <c r="BO104" s="266"/>
      <c r="BP104" s="266" t="str">
        <f t="shared" si="191"/>
        <v/>
      </c>
      <c r="BQ104" s="267"/>
      <c r="BR104" s="268"/>
      <c r="BS104" s="264"/>
      <c r="BT104" s="266" t="str">
        <f t="shared" si="192"/>
        <v/>
      </c>
      <c r="BU104" s="266"/>
      <c r="BV104" s="266" t="str">
        <f t="shared" si="193"/>
        <v/>
      </c>
      <c r="BW104" s="266"/>
      <c r="BX104" s="266" t="str">
        <f t="shared" si="194"/>
        <v/>
      </c>
      <c r="BY104" s="267"/>
      <c r="BZ104" s="268"/>
      <c r="CA104" s="269"/>
      <c r="CB104" s="266" t="str">
        <f t="shared" si="195"/>
        <v/>
      </c>
      <c r="CC104" s="266"/>
      <c r="CD104" s="266" t="str">
        <f t="shared" si="196"/>
        <v/>
      </c>
      <c r="CE104" s="266"/>
      <c r="CF104" s="266" t="str">
        <f t="shared" si="197"/>
        <v/>
      </c>
      <c r="CG104" s="267"/>
      <c r="CJ104" s="266" t="str">
        <f t="shared" si="198"/>
        <v/>
      </c>
      <c r="CK104" s="266"/>
      <c r="CL104" s="266" t="str">
        <f t="shared" si="199"/>
        <v/>
      </c>
      <c r="CM104" s="266"/>
      <c r="CN104" s="266" t="str">
        <f t="shared" si="200"/>
        <v/>
      </c>
      <c r="CO104" s="267"/>
    </row>
    <row r="105" spans="2:94" s="162" customFormat="1" ht="18" customHeight="1" x14ac:dyDescent="0.25">
      <c r="B105" s="113"/>
      <c r="C105" s="276" t="s">
        <v>213</v>
      </c>
      <c r="D105" s="113"/>
      <c r="E105" s="113"/>
      <c r="F105" s="261" t="e">
        <f>VLOOKUP(H105,Feuil1!A$1:B$5,2,0)</f>
        <v>#N/A</v>
      </c>
      <c r="G105" s="113"/>
      <c r="H105" s="218"/>
      <c r="I105" s="163"/>
      <c r="J105" s="138"/>
      <c r="K105" s="263"/>
      <c r="L105" s="263" t="str">
        <f>IF(J105&lt;&gt;"",MAX(L$1:L104)+1,"")</f>
        <v/>
      </c>
      <c r="M105" s="164" t="s">
        <v>233</v>
      </c>
      <c r="N105" s="130"/>
      <c r="O105" s="204"/>
      <c r="P105" s="293"/>
      <c r="Q105" s="202" t="str">
        <f t="shared" si="377"/>
        <v/>
      </c>
      <c r="R105" s="165"/>
      <c r="S105" s="165"/>
      <c r="T105" s="165"/>
      <c r="V105" s="139"/>
      <c r="W105" s="139"/>
      <c r="X105" s="139"/>
      <c r="Y105" s="139"/>
      <c r="Z105" s="139"/>
      <c r="AA105" s="139"/>
      <c r="AB105" s="139"/>
      <c r="AC105" s="139"/>
      <c r="AD105" s="141"/>
      <c r="AE105" s="141"/>
      <c r="AF105" s="266" t="str">
        <f t="shared" si="177"/>
        <v/>
      </c>
      <c r="AG105" s="266"/>
      <c r="AH105" s="266" t="str">
        <f t="shared" si="178"/>
        <v/>
      </c>
      <c r="AI105" s="266"/>
      <c r="AJ105" s="266" t="str">
        <f t="shared" si="179"/>
        <v/>
      </c>
      <c r="AK105" s="267"/>
      <c r="AL105" s="268"/>
      <c r="AM105" s="266"/>
      <c r="AN105" s="266" t="str">
        <f t="shared" si="180"/>
        <v/>
      </c>
      <c r="AO105" s="266"/>
      <c r="AP105" s="266" t="str">
        <f t="shared" si="181"/>
        <v/>
      </c>
      <c r="AQ105" s="266"/>
      <c r="AR105" s="266" t="str">
        <f t="shared" si="182"/>
        <v/>
      </c>
      <c r="AS105" s="267"/>
      <c r="AT105" s="268"/>
      <c r="AU105" s="266"/>
      <c r="AV105" s="266" t="str">
        <f t="shared" si="183"/>
        <v/>
      </c>
      <c r="AW105" s="266"/>
      <c r="AX105" s="266" t="str">
        <f t="shared" si="184"/>
        <v/>
      </c>
      <c r="AY105" s="266"/>
      <c r="AZ105" s="266" t="str">
        <f t="shared" si="185"/>
        <v/>
      </c>
      <c r="BA105" s="267"/>
      <c r="BB105" s="268"/>
      <c r="BC105" s="266"/>
      <c r="BD105" s="266" t="str">
        <f t="shared" si="186"/>
        <v/>
      </c>
      <c r="BE105" s="266"/>
      <c r="BF105" s="266" t="str">
        <f t="shared" si="187"/>
        <v/>
      </c>
      <c r="BG105" s="266"/>
      <c r="BH105" s="266" t="str">
        <f t="shared" si="188"/>
        <v/>
      </c>
      <c r="BI105" s="267"/>
      <c r="BJ105" s="268"/>
      <c r="BK105" s="264"/>
      <c r="BL105" s="266" t="str">
        <f t="shared" si="189"/>
        <v/>
      </c>
      <c r="BM105" s="266"/>
      <c r="BN105" s="266" t="str">
        <f t="shared" si="190"/>
        <v/>
      </c>
      <c r="BO105" s="266"/>
      <c r="BP105" s="266" t="str">
        <f t="shared" si="191"/>
        <v/>
      </c>
      <c r="BQ105" s="267"/>
      <c r="BR105" s="268"/>
      <c r="BS105" s="264"/>
      <c r="BT105" s="266" t="str">
        <f t="shared" si="192"/>
        <v/>
      </c>
      <c r="BU105" s="266"/>
      <c r="BV105" s="266" t="str">
        <f t="shared" si="193"/>
        <v/>
      </c>
      <c r="BW105" s="266"/>
      <c r="BX105" s="266" t="str">
        <f t="shared" si="194"/>
        <v/>
      </c>
      <c r="BY105" s="267"/>
      <c r="BZ105" s="268"/>
      <c r="CA105" s="269"/>
      <c r="CB105" s="266" t="str">
        <f t="shared" si="195"/>
        <v/>
      </c>
      <c r="CC105" s="266"/>
      <c r="CD105" s="266" t="str">
        <f t="shared" si="196"/>
        <v/>
      </c>
      <c r="CE105" s="266"/>
      <c r="CF105" s="266" t="str">
        <f t="shared" si="197"/>
        <v/>
      </c>
      <c r="CG105" s="267"/>
      <c r="CH105" s="262"/>
      <c r="CI105" s="262"/>
      <c r="CJ105" s="266" t="str">
        <f t="shared" si="198"/>
        <v/>
      </c>
      <c r="CK105" s="266"/>
      <c r="CL105" s="266" t="str">
        <f t="shared" si="199"/>
        <v/>
      </c>
      <c r="CM105" s="266"/>
      <c r="CN105" s="266" t="str">
        <f t="shared" si="200"/>
        <v/>
      </c>
      <c r="CO105" s="267"/>
      <c r="CP105" s="262"/>
    </row>
    <row r="106" spans="2:94" s="262" customFormat="1" ht="54" customHeight="1" x14ac:dyDescent="0.25">
      <c r="B106" s="259" t="s">
        <v>56</v>
      </c>
      <c r="C106" s="276" t="s">
        <v>213</v>
      </c>
      <c r="D106" s="164" t="s">
        <v>233</v>
      </c>
      <c r="E106" s="164"/>
      <c r="F106" s="261">
        <f>VLOOKUP(H106,Feuil1!A$1:B$5,2,0)</f>
        <v>0.35</v>
      </c>
      <c r="G106" s="259">
        <f>IF(H106="Information et Communication",1,IF(H106="Savoir-faire Savoir-être",2,IF(H106="Confort et hygiène",3,IF(H106="Qualité de la prestation",5,IF(H106="Développement Durable",4)))))</f>
        <v>2</v>
      </c>
      <c r="H106" s="274" t="s">
        <v>109</v>
      </c>
      <c r="I106" s="166" t="s">
        <v>230</v>
      </c>
      <c r="J106" s="263">
        <v>22</v>
      </c>
      <c r="K106" s="263">
        <f>IF(J106&gt;71,J106-17,J106)</f>
        <v>22</v>
      </c>
      <c r="L106" s="263">
        <f>IF(J106&lt;&gt;"",MAX(L$1:L105)+1,"")</f>
        <v>86</v>
      </c>
      <c r="M106" s="294" t="s">
        <v>234</v>
      </c>
      <c r="N106" s="295">
        <v>3</v>
      </c>
      <c r="O106" s="296" t="s">
        <v>0</v>
      </c>
      <c r="P106" s="297"/>
      <c r="Q106" s="298" t="str">
        <f t="shared" si="377"/>
        <v/>
      </c>
      <c r="R106" s="294" t="s">
        <v>235</v>
      </c>
      <c r="S106" s="311" t="s">
        <v>70</v>
      </c>
      <c r="T106" s="134"/>
      <c r="V106" s="264">
        <f t="shared" ref="V106:V107" si="404">N106</f>
        <v>3</v>
      </c>
      <c r="W106" s="264">
        <f t="shared" ref="W106:W107" si="405">IF(O106="OUI",1,IF(O106="NON",0,IF(O106="Non Mesuré","",0)))</f>
        <v>1</v>
      </c>
      <c r="X106" s="264">
        <f t="shared" ref="X106:X107" si="406">IF(O106&lt;&gt;"Non Mesuré",V106*W106,"")</f>
        <v>3</v>
      </c>
      <c r="Y106" s="264"/>
      <c r="Z106" s="264">
        <f t="shared" ref="Z106:Z107" si="407">IF(O106="Non Mesuré",V106,0)</f>
        <v>0</v>
      </c>
      <c r="AA106" s="264"/>
      <c r="AB106" s="264">
        <f t="shared" ref="AB106:AB107" si="408">V106-Z106</f>
        <v>3</v>
      </c>
      <c r="AC106" s="264"/>
      <c r="AD106" s="265"/>
      <c r="AE106" s="265"/>
      <c r="AF106" s="266" t="str">
        <f t="shared" si="177"/>
        <v/>
      </c>
      <c r="AG106" s="266"/>
      <c r="AH106" s="266" t="str">
        <f t="shared" si="178"/>
        <v/>
      </c>
      <c r="AI106" s="266"/>
      <c r="AJ106" s="266" t="str">
        <f t="shared" si="179"/>
        <v/>
      </c>
      <c r="AK106" s="267"/>
      <c r="AL106" s="268"/>
      <c r="AM106" s="266"/>
      <c r="AN106" s="266">
        <f t="shared" si="180"/>
        <v>3</v>
      </c>
      <c r="AO106" s="266"/>
      <c r="AP106" s="266">
        <f t="shared" si="181"/>
        <v>0</v>
      </c>
      <c r="AQ106" s="266"/>
      <c r="AR106" s="266">
        <f t="shared" si="182"/>
        <v>3</v>
      </c>
      <c r="AS106" s="267"/>
      <c r="AT106" s="268"/>
      <c r="AU106" s="266"/>
      <c r="AV106" s="266" t="str">
        <f t="shared" si="183"/>
        <v/>
      </c>
      <c r="AW106" s="266"/>
      <c r="AX106" s="266" t="str">
        <f t="shared" si="184"/>
        <v/>
      </c>
      <c r="AY106" s="266"/>
      <c r="AZ106" s="266" t="str">
        <f t="shared" si="185"/>
        <v/>
      </c>
      <c r="BA106" s="267"/>
      <c r="BB106" s="268"/>
      <c r="BC106" s="266"/>
      <c r="BD106" s="266" t="str">
        <f t="shared" si="186"/>
        <v/>
      </c>
      <c r="BE106" s="266"/>
      <c r="BF106" s="266" t="str">
        <f t="shared" si="187"/>
        <v/>
      </c>
      <c r="BG106" s="266"/>
      <c r="BH106" s="266" t="str">
        <f t="shared" si="188"/>
        <v/>
      </c>
      <c r="BI106" s="267"/>
      <c r="BJ106" s="268"/>
      <c r="BK106" s="264"/>
      <c r="BL106" s="266" t="str">
        <f t="shared" si="189"/>
        <v/>
      </c>
      <c r="BM106" s="266"/>
      <c r="BN106" s="266" t="str">
        <f t="shared" si="190"/>
        <v/>
      </c>
      <c r="BO106" s="266"/>
      <c r="BP106" s="266" t="str">
        <f t="shared" si="191"/>
        <v/>
      </c>
      <c r="BQ106" s="267"/>
      <c r="BR106" s="268"/>
      <c r="BS106" s="264"/>
      <c r="BT106" s="266" t="str">
        <f t="shared" si="192"/>
        <v/>
      </c>
      <c r="BU106" s="266"/>
      <c r="BV106" s="266" t="str">
        <f t="shared" si="193"/>
        <v/>
      </c>
      <c r="BW106" s="266"/>
      <c r="BX106" s="266" t="str">
        <f t="shared" si="194"/>
        <v/>
      </c>
      <c r="BY106" s="267"/>
      <c r="BZ106" s="268"/>
      <c r="CA106" s="269"/>
      <c r="CB106" s="266" t="str">
        <f t="shared" si="195"/>
        <v/>
      </c>
      <c r="CC106" s="266"/>
      <c r="CD106" s="266" t="str">
        <f t="shared" si="196"/>
        <v/>
      </c>
      <c r="CE106" s="266"/>
      <c r="CF106" s="266" t="str">
        <f t="shared" si="197"/>
        <v/>
      </c>
      <c r="CG106" s="267"/>
      <c r="CJ106" s="266" t="str">
        <f t="shared" si="198"/>
        <v/>
      </c>
      <c r="CK106" s="266"/>
      <c r="CL106" s="266" t="str">
        <f t="shared" si="199"/>
        <v/>
      </c>
      <c r="CM106" s="266"/>
      <c r="CN106" s="266" t="str">
        <f t="shared" si="200"/>
        <v/>
      </c>
      <c r="CO106" s="267"/>
    </row>
    <row r="107" spans="2:94" s="262" customFormat="1" ht="33.75" customHeight="1" x14ac:dyDescent="0.25">
      <c r="B107" s="259" t="s">
        <v>56</v>
      </c>
      <c r="C107" s="276" t="s">
        <v>213</v>
      </c>
      <c r="D107" s="164" t="s">
        <v>233</v>
      </c>
      <c r="E107" s="164"/>
      <c r="F107" s="261">
        <f>VLOOKUP(H107,Feuil1!A$1:B$5,2,0)</f>
        <v>0.35</v>
      </c>
      <c r="G107" s="259">
        <f>IF(H107="Information et Communication",1,IF(H107="Savoir-faire Savoir-être",2,IF(H107="Confort et hygiène",3,IF(H107="Qualité de la prestation",5,IF(H107="Développement Durable",4)))))</f>
        <v>2</v>
      </c>
      <c r="H107" s="274" t="s">
        <v>109</v>
      </c>
      <c r="I107" s="166" t="s">
        <v>236</v>
      </c>
      <c r="J107" s="263">
        <v>23</v>
      </c>
      <c r="K107" s="263">
        <f>IF(J107&gt;71,J107-17,J107)</f>
        <v>23</v>
      </c>
      <c r="L107" s="263">
        <f>IF(J107&lt;&gt;"",MAX(L$1:L106)+1,"")</f>
        <v>87</v>
      </c>
      <c r="M107" s="305" t="s">
        <v>237</v>
      </c>
      <c r="N107" s="301">
        <v>3</v>
      </c>
      <c r="O107" s="302" t="s">
        <v>0</v>
      </c>
      <c r="P107" s="303"/>
      <c r="Q107" s="304" t="str">
        <f t="shared" si="377"/>
        <v/>
      </c>
      <c r="R107" s="305" t="s">
        <v>238</v>
      </c>
      <c r="S107" s="305" t="s">
        <v>70</v>
      </c>
      <c r="T107" s="134"/>
      <c r="V107" s="264">
        <f t="shared" si="404"/>
        <v>3</v>
      </c>
      <c r="W107" s="264">
        <f t="shared" si="405"/>
        <v>1</v>
      </c>
      <c r="X107" s="264">
        <f t="shared" si="406"/>
        <v>3</v>
      </c>
      <c r="Y107" s="264"/>
      <c r="Z107" s="264">
        <f t="shared" si="407"/>
        <v>0</v>
      </c>
      <c r="AA107" s="264"/>
      <c r="AB107" s="264">
        <f t="shared" si="408"/>
        <v>3</v>
      </c>
      <c r="AC107" s="264"/>
      <c r="AD107" s="265"/>
      <c r="AE107" s="265"/>
      <c r="AF107" s="266" t="str">
        <f t="shared" si="177"/>
        <v/>
      </c>
      <c r="AG107" s="266"/>
      <c r="AH107" s="266" t="str">
        <f t="shared" si="178"/>
        <v/>
      </c>
      <c r="AI107" s="266"/>
      <c r="AJ107" s="266" t="str">
        <f t="shared" si="179"/>
        <v/>
      </c>
      <c r="AK107" s="267"/>
      <c r="AL107" s="268"/>
      <c r="AM107" s="266"/>
      <c r="AN107" s="266">
        <f t="shared" si="180"/>
        <v>3</v>
      </c>
      <c r="AO107" s="266"/>
      <c r="AP107" s="266">
        <f t="shared" si="181"/>
        <v>0</v>
      </c>
      <c r="AQ107" s="266"/>
      <c r="AR107" s="266">
        <f t="shared" si="182"/>
        <v>3</v>
      </c>
      <c r="AS107" s="267"/>
      <c r="AT107" s="268"/>
      <c r="AU107" s="266"/>
      <c r="AV107" s="266" t="str">
        <f t="shared" si="183"/>
        <v/>
      </c>
      <c r="AW107" s="266"/>
      <c r="AX107" s="266" t="str">
        <f t="shared" si="184"/>
        <v/>
      </c>
      <c r="AY107" s="266"/>
      <c r="AZ107" s="266" t="str">
        <f t="shared" si="185"/>
        <v/>
      </c>
      <c r="BA107" s="267"/>
      <c r="BB107" s="268"/>
      <c r="BC107" s="266"/>
      <c r="BD107" s="266" t="str">
        <f t="shared" si="186"/>
        <v/>
      </c>
      <c r="BE107" s="266"/>
      <c r="BF107" s="266" t="str">
        <f t="shared" si="187"/>
        <v/>
      </c>
      <c r="BG107" s="266"/>
      <c r="BH107" s="266" t="str">
        <f t="shared" si="188"/>
        <v/>
      </c>
      <c r="BI107" s="267"/>
      <c r="BJ107" s="268"/>
      <c r="BK107" s="264"/>
      <c r="BL107" s="266" t="str">
        <f t="shared" si="189"/>
        <v/>
      </c>
      <c r="BM107" s="266"/>
      <c r="BN107" s="266" t="str">
        <f t="shared" si="190"/>
        <v/>
      </c>
      <c r="BO107" s="266"/>
      <c r="BP107" s="266" t="str">
        <f t="shared" si="191"/>
        <v/>
      </c>
      <c r="BQ107" s="267"/>
      <c r="BR107" s="268"/>
      <c r="BS107" s="264"/>
      <c r="BT107" s="266" t="str">
        <f t="shared" si="192"/>
        <v/>
      </c>
      <c r="BU107" s="266"/>
      <c r="BV107" s="266" t="str">
        <f t="shared" si="193"/>
        <v/>
      </c>
      <c r="BW107" s="266"/>
      <c r="BX107" s="266" t="str">
        <f t="shared" si="194"/>
        <v/>
      </c>
      <c r="BY107" s="267"/>
      <c r="BZ107" s="268"/>
      <c r="CA107" s="269"/>
      <c r="CB107" s="266" t="str">
        <f t="shared" si="195"/>
        <v/>
      </c>
      <c r="CC107" s="266"/>
      <c r="CD107" s="266" t="str">
        <f t="shared" si="196"/>
        <v/>
      </c>
      <c r="CE107" s="266"/>
      <c r="CF107" s="266" t="str">
        <f t="shared" si="197"/>
        <v/>
      </c>
      <c r="CG107" s="267"/>
      <c r="CJ107" s="266" t="str">
        <f t="shared" si="198"/>
        <v/>
      </c>
      <c r="CK107" s="266"/>
      <c r="CL107" s="266" t="str">
        <f t="shared" si="199"/>
        <v/>
      </c>
      <c r="CM107" s="266"/>
      <c r="CN107" s="266" t="str">
        <f t="shared" si="200"/>
        <v/>
      </c>
      <c r="CO107" s="267"/>
    </row>
    <row r="108" spans="2:94" s="162" customFormat="1" ht="18" customHeight="1" x14ac:dyDescent="0.25">
      <c r="B108" s="113"/>
      <c r="C108" s="276" t="s">
        <v>213</v>
      </c>
      <c r="D108" s="113"/>
      <c r="E108" s="113"/>
      <c r="F108" s="261" t="e">
        <f>VLOOKUP(H108,Feuil1!A$1:B$5,2,0)</f>
        <v>#N/A</v>
      </c>
      <c r="G108" s="113"/>
      <c r="H108" s="217"/>
      <c r="I108" s="163"/>
      <c r="J108" s="138"/>
      <c r="K108" s="263"/>
      <c r="L108" s="263" t="str">
        <f>IF(J108&lt;&gt;"",MAX(L$1:L107)+1,"")</f>
        <v/>
      </c>
      <c r="M108" s="164" t="s">
        <v>239</v>
      </c>
      <c r="N108" s="130"/>
      <c r="O108" s="204"/>
      <c r="P108" s="293"/>
      <c r="Q108" s="202" t="str">
        <f t="shared" si="377"/>
        <v/>
      </c>
      <c r="R108" s="165"/>
      <c r="S108" s="165"/>
      <c r="T108" s="165"/>
      <c r="V108" s="139"/>
      <c r="W108" s="139"/>
      <c r="X108" s="139"/>
      <c r="Y108" s="139"/>
      <c r="Z108" s="139"/>
      <c r="AA108" s="139"/>
      <c r="AB108" s="139"/>
      <c r="AC108" s="260"/>
      <c r="AD108" s="148"/>
      <c r="AE108" s="148"/>
      <c r="AF108" s="266" t="str">
        <f t="shared" si="177"/>
        <v/>
      </c>
      <c r="AG108" s="266"/>
      <c r="AH108" s="266" t="str">
        <f t="shared" si="178"/>
        <v/>
      </c>
      <c r="AI108" s="266"/>
      <c r="AJ108" s="266" t="str">
        <f t="shared" si="179"/>
        <v/>
      </c>
      <c r="AK108" s="267"/>
      <c r="AL108" s="268"/>
      <c r="AM108" s="266"/>
      <c r="AN108" s="266" t="str">
        <f t="shared" si="180"/>
        <v/>
      </c>
      <c r="AO108" s="266"/>
      <c r="AP108" s="266" t="str">
        <f t="shared" si="181"/>
        <v/>
      </c>
      <c r="AQ108" s="266"/>
      <c r="AR108" s="266" t="str">
        <f t="shared" si="182"/>
        <v/>
      </c>
      <c r="AS108" s="267"/>
      <c r="AT108" s="268"/>
      <c r="AU108" s="266"/>
      <c r="AV108" s="266" t="str">
        <f t="shared" si="183"/>
        <v/>
      </c>
      <c r="AW108" s="266"/>
      <c r="AX108" s="266" t="str">
        <f t="shared" si="184"/>
        <v/>
      </c>
      <c r="AY108" s="266"/>
      <c r="AZ108" s="266" t="str">
        <f t="shared" si="185"/>
        <v/>
      </c>
      <c r="BA108" s="267"/>
      <c r="BB108" s="268"/>
      <c r="BC108" s="266"/>
      <c r="BD108" s="266" t="str">
        <f t="shared" si="186"/>
        <v/>
      </c>
      <c r="BE108" s="266"/>
      <c r="BF108" s="266" t="str">
        <f t="shared" si="187"/>
        <v/>
      </c>
      <c r="BG108" s="266"/>
      <c r="BH108" s="266" t="str">
        <f t="shared" si="188"/>
        <v/>
      </c>
      <c r="BI108" s="267"/>
      <c r="BJ108" s="268"/>
      <c r="BK108" s="264"/>
      <c r="BL108" s="266" t="str">
        <f t="shared" si="189"/>
        <v/>
      </c>
      <c r="BM108" s="266"/>
      <c r="BN108" s="266" t="str">
        <f t="shared" si="190"/>
        <v/>
      </c>
      <c r="BO108" s="266"/>
      <c r="BP108" s="266" t="str">
        <f t="shared" si="191"/>
        <v/>
      </c>
      <c r="BQ108" s="267"/>
      <c r="BR108" s="268"/>
      <c r="BS108" s="264"/>
      <c r="BT108" s="266" t="str">
        <f t="shared" si="192"/>
        <v/>
      </c>
      <c r="BU108" s="266"/>
      <c r="BV108" s="266" t="str">
        <f t="shared" si="193"/>
        <v/>
      </c>
      <c r="BW108" s="266"/>
      <c r="BX108" s="266" t="str">
        <f t="shared" si="194"/>
        <v/>
      </c>
      <c r="BY108" s="267"/>
      <c r="BZ108" s="268"/>
      <c r="CA108" s="269"/>
      <c r="CB108" s="266" t="str">
        <f t="shared" si="195"/>
        <v/>
      </c>
      <c r="CC108" s="266"/>
      <c r="CD108" s="266" t="str">
        <f t="shared" si="196"/>
        <v/>
      </c>
      <c r="CE108" s="266"/>
      <c r="CF108" s="266" t="str">
        <f t="shared" si="197"/>
        <v/>
      </c>
      <c r="CG108" s="267"/>
      <c r="CH108" s="262"/>
      <c r="CI108" s="262"/>
      <c r="CJ108" s="266" t="str">
        <f t="shared" si="198"/>
        <v/>
      </c>
      <c r="CK108" s="266"/>
      <c r="CL108" s="266" t="str">
        <f t="shared" si="199"/>
        <v/>
      </c>
      <c r="CM108" s="266"/>
      <c r="CN108" s="266" t="str">
        <f t="shared" si="200"/>
        <v/>
      </c>
      <c r="CO108" s="267"/>
      <c r="CP108" s="262"/>
    </row>
    <row r="109" spans="2:94" s="262" customFormat="1" ht="20.25" customHeight="1" x14ac:dyDescent="0.25">
      <c r="B109" s="259" t="s">
        <v>56</v>
      </c>
      <c r="C109" s="276" t="s">
        <v>213</v>
      </c>
      <c r="D109" s="164" t="s">
        <v>239</v>
      </c>
      <c r="E109" s="164"/>
      <c r="F109" s="261">
        <f>VLOOKUP(H109,Feuil1!A$1:B$5,2,0)</f>
        <v>0.35</v>
      </c>
      <c r="G109" s="259">
        <f t="shared" ref="G109:G114" si="409">IF(H109="Information et Communication",1,IF(H109="Savoir-faire Savoir-être",2,IF(H109="Confort et hygiène",3,IF(H109="Qualité de la prestation",5,IF(H109="Développement Durable",4)))))</f>
        <v>2</v>
      </c>
      <c r="H109" s="214" t="s">
        <v>109</v>
      </c>
      <c r="I109" s="133" t="s">
        <v>240</v>
      </c>
      <c r="J109" s="263">
        <v>26</v>
      </c>
      <c r="K109" s="263">
        <f t="shared" ref="K109:K114" si="410">IF(J109&gt;71,J109-17,J109)</f>
        <v>26</v>
      </c>
      <c r="L109" s="263">
        <f>IF(J109&lt;&gt;"",MAX(L$1:L108)+1,"")</f>
        <v>88</v>
      </c>
      <c r="M109" s="294" t="s">
        <v>241</v>
      </c>
      <c r="N109" s="295">
        <v>3</v>
      </c>
      <c r="O109" s="296" t="s">
        <v>0</v>
      </c>
      <c r="P109" s="297"/>
      <c r="Q109" s="298" t="str">
        <f t="shared" si="377"/>
        <v/>
      </c>
      <c r="R109" s="294" t="s">
        <v>242</v>
      </c>
      <c r="S109" s="311" t="s">
        <v>70</v>
      </c>
      <c r="T109" s="134"/>
      <c r="V109" s="264">
        <f t="shared" ref="V109:V115" si="411">N109</f>
        <v>3</v>
      </c>
      <c r="W109" s="264">
        <f t="shared" ref="W109:W115" si="412">IF(O109="OUI",1,IF(O109="NON",0,IF(O109="Non Mesuré","",0)))</f>
        <v>1</v>
      </c>
      <c r="X109" s="264">
        <f t="shared" ref="X109:X115" si="413">IF(O109&lt;&gt;"Non Mesuré",V109*W109,"")</f>
        <v>3</v>
      </c>
      <c r="Y109" s="264"/>
      <c r="Z109" s="264">
        <f t="shared" ref="Z109:Z115" si="414">IF(O109="Non Mesuré",V109,0)</f>
        <v>0</v>
      </c>
      <c r="AA109" s="264"/>
      <c r="AB109" s="264">
        <f t="shared" ref="AB109:AB115" si="415">V109-Z109</f>
        <v>3</v>
      </c>
      <c r="AC109" s="264"/>
      <c r="AD109" s="265"/>
      <c r="AE109" s="265"/>
      <c r="AF109" s="266" t="str">
        <f t="shared" si="177"/>
        <v/>
      </c>
      <c r="AG109" s="266"/>
      <c r="AH109" s="266" t="str">
        <f t="shared" si="178"/>
        <v/>
      </c>
      <c r="AI109" s="266"/>
      <c r="AJ109" s="266" t="str">
        <f t="shared" si="179"/>
        <v/>
      </c>
      <c r="AK109" s="267"/>
      <c r="AL109" s="268"/>
      <c r="AM109" s="266"/>
      <c r="AN109" s="266">
        <f t="shared" si="180"/>
        <v>3</v>
      </c>
      <c r="AO109" s="266"/>
      <c r="AP109" s="266">
        <f t="shared" si="181"/>
        <v>0</v>
      </c>
      <c r="AQ109" s="266"/>
      <c r="AR109" s="266">
        <f t="shared" si="182"/>
        <v>3</v>
      </c>
      <c r="AS109" s="267"/>
      <c r="AT109" s="268"/>
      <c r="AU109" s="266"/>
      <c r="AV109" s="266" t="str">
        <f t="shared" si="183"/>
        <v/>
      </c>
      <c r="AW109" s="266"/>
      <c r="AX109" s="266" t="str">
        <f t="shared" si="184"/>
        <v/>
      </c>
      <c r="AY109" s="266"/>
      <c r="AZ109" s="266" t="str">
        <f t="shared" si="185"/>
        <v/>
      </c>
      <c r="BA109" s="267"/>
      <c r="BB109" s="268"/>
      <c r="BC109" s="266"/>
      <c r="BD109" s="266" t="str">
        <f t="shared" si="186"/>
        <v/>
      </c>
      <c r="BE109" s="266"/>
      <c r="BF109" s="266" t="str">
        <f t="shared" si="187"/>
        <v/>
      </c>
      <c r="BG109" s="266"/>
      <c r="BH109" s="266" t="str">
        <f t="shared" si="188"/>
        <v/>
      </c>
      <c r="BI109" s="267"/>
      <c r="BJ109" s="268"/>
      <c r="BK109" s="264"/>
      <c r="BL109" s="266" t="str">
        <f t="shared" si="189"/>
        <v/>
      </c>
      <c r="BM109" s="266"/>
      <c r="BN109" s="266" t="str">
        <f t="shared" si="190"/>
        <v/>
      </c>
      <c r="BO109" s="266"/>
      <c r="BP109" s="266" t="str">
        <f t="shared" si="191"/>
        <v/>
      </c>
      <c r="BQ109" s="267"/>
      <c r="BR109" s="268"/>
      <c r="BS109" s="264"/>
      <c r="BT109" s="266" t="str">
        <f t="shared" si="192"/>
        <v/>
      </c>
      <c r="BU109" s="266"/>
      <c r="BV109" s="266" t="str">
        <f t="shared" si="193"/>
        <v/>
      </c>
      <c r="BW109" s="266"/>
      <c r="BX109" s="266" t="str">
        <f t="shared" si="194"/>
        <v/>
      </c>
      <c r="BY109" s="267"/>
      <c r="BZ109" s="268"/>
      <c r="CA109" s="269"/>
      <c r="CB109" s="266" t="str">
        <f t="shared" si="195"/>
        <v/>
      </c>
      <c r="CC109" s="266"/>
      <c r="CD109" s="266" t="str">
        <f t="shared" si="196"/>
        <v/>
      </c>
      <c r="CE109" s="266"/>
      <c r="CF109" s="266" t="str">
        <f t="shared" si="197"/>
        <v/>
      </c>
      <c r="CG109" s="267"/>
      <c r="CJ109" s="266" t="str">
        <f t="shared" si="198"/>
        <v/>
      </c>
      <c r="CK109" s="266"/>
      <c r="CL109" s="266" t="str">
        <f t="shared" si="199"/>
        <v/>
      </c>
      <c r="CM109" s="266"/>
      <c r="CN109" s="266" t="str">
        <f t="shared" si="200"/>
        <v/>
      </c>
      <c r="CO109" s="267"/>
    </row>
    <row r="110" spans="2:94" s="262" customFormat="1" ht="20.25" customHeight="1" x14ac:dyDescent="0.25">
      <c r="B110" s="259" t="s">
        <v>56</v>
      </c>
      <c r="C110" s="276" t="s">
        <v>213</v>
      </c>
      <c r="D110" s="164" t="s">
        <v>239</v>
      </c>
      <c r="E110" s="164"/>
      <c r="F110" s="261">
        <f>VLOOKUP(H110,Feuil1!A$1:B$5,2,0)</f>
        <v>0.35</v>
      </c>
      <c r="G110" s="259">
        <f t="shared" si="409"/>
        <v>2</v>
      </c>
      <c r="H110" s="214" t="s">
        <v>109</v>
      </c>
      <c r="I110" s="133" t="s">
        <v>240</v>
      </c>
      <c r="J110" s="263">
        <v>26</v>
      </c>
      <c r="K110" s="263">
        <f t="shared" si="410"/>
        <v>26</v>
      </c>
      <c r="L110" s="263">
        <f>IF(J110&lt;&gt;"",MAX(L$1:L109)+1,"")</f>
        <v>89</v>
      </c>
      <c r="M110" s="219" t="s">
        <v>806</v>
      </c>
      <c r="N110" s="299">
        <v>1</v>
      </c>
      <c r="O110" s="221" t="s">
        <v>0</v>
      </c>
      <c r="P110" s="222"/>
      <c r="Q110" s="300" t="str">
        <f t="shared" si="377"/>
        <v/>
      </c>
      <c r="R110" s="219" t="s">
        <v>796</v>
      </c>
      <c r="S110" s="219" t="s">
        <v>70</v>
      </c>
      <c r="T110" s="134"/>
      <c r="V110" s="264">
        <f t="shared" si="411"/>
        <v>1</v>
      </c>
      <c r="W110" s="264">
        <f t="shared" si="412"/>
        <v>1</v>
      </c>
      <c r="X110" s="264">
        <f t="shared" si="413"/>
        <v>1</v>
      </c>
      <c r="Y110" s="264"/>
      <c r="Z110" s="264">
        <f t="shared" si="414"/>
        <v>0</v>
      </c>
      <c r="AA110" s="264"/>
      <c r="AB110" s="264">
        <f t="shared" si="415"/>
        <v>1</v>
      </c>
      <c r="AC110" s="264"/>
      <c r="AD110" s="265"/>
      <c r="AE110" s="265"/>
      <c r="AF110" s="266" t="str">
        <f t="shared" si="177"/>
        <v/>
      </c>
      <c r="AG110" s="266"/>
      <c r="AH110" s="266" t="str">
        <f t="shared" si="178"/>
        <v/>
      </c>
      <c r="AI110" s="266"/>
      <c r="AJ110" s="266" t="str">
        <f t="shared" si="179"/>
        <v/>
      </c>
      <c r="AK110" s="267"/>
      <c r="AL110" s="268"/>
      <c r="AM110" s="266"/>
      <c r="AN110" s="266">
        <f t="shared" si="180"/>
        <v>1</v>
      </c>
      <c r="AO110" s="266"/>
      <c r="AP110" s="266">
        <f t="shared" si="181"/>
        <v>0</v>
      </c>
      <c r="AQ110" s="266"/>
      <c r="AR110" s="266">
        <f t="shared" si="182"/>
        <v>1</v>
      </c>
      <c r="AS110" s="267"/>
      <c r="AT110" s="268"/>
      <c r="AU110" s="266"/>
      <c r="AV110" s="266" t="str">
        <f t="shared" si="183"/>
        <v/>
      </c>
      <c r="AW110" s="266"/>
      <c r="AX110" s="266" t="str">
        <f t="shared" si="184"/>
        <v/>
      </c>
      <c r="AY110" s="266"/>
      <c r="AZ110" s="266" t="str">
        <f t="shared" si="185"/>
        <v/>
      </c>
      <c r="BA110" s="267"/>
      <c r="BB110" s="268"/>
      <c r="BC110" s="266"/>
      <c r="BD110" s="266" t="str">
        <f t="shared" si="186"/>
        <v/>
      </c>
      <c r="BE110" s="266"/>
      <c r="BF110" s="266" t="str">
        <f t="shared" si="187"/>
        <v/>
      </c>
      <c r="BG110" s="266"/>
      <c r="BH110" s="266" t="str">
        <f t="shared" si="188"/>
        <v/>
      </c>
      <c r="BI110" s="267"/>
      <c r="BJ110" s="268"/>
      <c r="BK110" s="264"/>
      <c r="BL110" s="266" t="str">
        <f t="shared" si="189"/>
        <v/>
      </c>
      <c r="BM110" s="266"/>
      <c r="BN110" s="266" t="str">
        <f t="shared" si="190"/>
        <v/>
      </c>
      <c r="BO110" s="266"/>
      <c r="BP110" s="266" t="str">
        <f t="shared" si="191"/>
        <v/>
      </c>
      <c r="BQ110" s="267"/>
      <c r="BR110" s="268"/>
      <c r="BS110" s="264"/>
      <c r="BT110" s="266" t="str">
        <f t="shared" si="192"/>
        <v/>
      </c>
      <c r="BU110" s="266"/>
      <c r="BV110" s="266" t="str">
        <f t="shared" si="193"/>
        <v/>
      </c>
      <c r="BW110" s="266"/>
      <c r="BX110" s="266" t="str">
        <f t="shared" si="194"/>
        <v/>
      </c>
      <c r="BY110" s="267"/>
      <c r="BZ110" s="268"/>
      <c r="CA110" s="269"/>
      <c r="CB110" s="266" t="str">
        <f t="shared" si="195"/>
        <v/>
      </c>
      <c r="CC110" s="266"/>
      <c r="CD110" s="266" t="str">
        <f t="shared" si="196"/>
        <v/>
      </c>
      <c r="CE110" s="266"/>
      <c r="CF110" s="266" t="str">
        <f t="shared" si="197"/>
        <v/>
      </c>
      <c r="CG110" s="267"/>
      <c r="CJ110" s="266" t="str">
        <f t="shared" si="198"/>
        <v/>
      </c>
      <c r="CK110" s="266"/>
      <c r="CL110" s="266" t="str">
        <f t="shared" si="199"/>
        <v/>
      </c>
      <c r="CM110" s="266"/>
      <c r="CN110" s="266" t="str">
        <f t="shared" si="200"/>
        <v/>
      </c>
      <c r="CO110" s="267"/>
    </row>
    <row r="111" spans="2:94" s="262" customFormat="1" ht="20.25" customHeight="1" x14ac:dyDescent="0.25">
      <c r="B111" s="259" t="s">
        <v>56</v>
      </c>
      <c r="C111" s="276" t="s">
        <v>213</v>
      </c>
      <c r="D111" s="164" t="s">
        <v>239</v>
      </c>
      <c r="E111" s="164"/>
      <c r="F111" s="261">
        <f>VLOOKUP(H111,Feuil1!A$1:B$5,2,0)</f>
        <v>0.2</v>
      </c>
      <c r="G111" s="259">
        <f t="shared" si="409"/>
        <v>5</v>
      </c>
      <c r="H111" s="214" t="s">
        <v>167</v>
      </c>
      <c r="I111" s="133" t="s">
        <v>240</v>
      </c>
      <c r="J111" s="263">
        <v>26</v>
      </c>
      <c r="K111" s="263">
        <f t="shared" si="410"/>
        <v>26</v>
      </c>
      <c r="L111" s="263">
        <f>IF(J111&lt;&gt;"",MAX(L$1:L110)+1,"")</f>
        <v>90</v>
      </c>
      <c r="M111" s="219" t="s">
        <v>703</v>
      </c>
      <c r="N111" s="299">
        <v>1</v>
      </c>
      <c r="O111" s="221" t="s">
        <v>0</v>
      </c>
      <c r="P111" s="222"/>
      <c r="Q111" s="300" t="str">
        <f t="shared" si="377"/>
        <v/>
      </c>
      <c r="R111" s="219" t="s">
        <v>243</v>
      </c>
      <c r="S111" s="219" t="s">
        <v>70</v>
      </c>
      <c r="T111" s="134"/>
      <c r="V111" s="264">
        <f t="shared" si="411"/>
        <v>1</v>
      </c>
      <c r="W111" s="264">
        <f t="shared" si="412"/>
        <v>1</v>
      </c>
      <c r="X111" s="264">
        <f t="shared" si="413"/>
        <v>1</v>
      </c>
      <c r="Y111" s="264"/>
      <c r="Z111" s="264">
        <f t="shared" si="414"/>
        <v>0</v>
      </c>
      <c r="AA111" s="264"/>
      <c r="AB111" s="264">
        <f t="shared" si="415"/>
        <v>1</v>
      </c>
      <c r="AC111" s="264"/>
      <c r="AD111" s="265"/>
      <c r="AE111" s="265"/>
      <c r="AF111" s="266" t="str">
        <f t="shared" si="177"/>
        <v/>
      </c>
      <c r="AG111" s="266"/>
      <c r="AH111" s="266" t="str">
        <f t="shared" si="178"/>
        <v/>
      </c>
      <c r="AI111" s="266"/>
      <c r="AJ111" s="266" t="str">
        <f t="shared" si="179"/>
        <v/>
      </c>
      <c r="AK111" s="267"/>
      <c r="AL111" s="268"/>
      <c r="AM111" s="266"/>
      <c r="AN111" s="266" t="str">
        <f t="shared" si="180"/>
        <v/>
      </c>
      <c r="AO111" s="266"/>
      <c r="AP111" s="266" t="str">
        <f t="shared" si="181"/>
        <v/>
      </c>
      <c r="AQ111" s="266"/>
      <c r="AR111" s="266" t="str">
        <f t="shared" si="182"/>
        <v/>
      </c>
      <c r="AS111" s="267"/>
      <c r="AT111" s="268"/>
      <c r="AU111" s="266"/>
      <c r="AV111" s="266" t="str">
        <f t="shared" si="183"/>
        <v/>
      </c>
      <c r="AW111" s="266"/>
      <c r="AX111" s="266" t="str">
        <f t="shared" si="184"/>
        <v/>
      </c>
      <c r="AY111" s="266"/>
      <c r="AZ111" s="266" t="str">
        <f t="shared" si="185"/>
        <v/>
      </c>
      <c r="BA111" s="267"/>
      <c r="BB111" s="268"/>
      <c r="BC111" s="266"/>
      <c r="BD111" s="266" t="str">
        <f t="shared" si="186"/>
        <v/>
      </c>
      <c r="BE111" s="266"/>
      <c r="BF111" s="266" t="str">
        <f t="shared" si="187"/>
        <v/>
      </c>
      <c r="BG111" s="266"/>
      <c r="BH111" s="266" t="str">
        <f t="shared" si="188"/>
        <v/>
      </c>
      <c r="BI111" s="267"/>
      <c r="BJ111" s="268"/>
      <c r="BK111" s="264"/>
      <c r="BL111" s="266">
        <f t="shared" si="189"/>
        <v>1</v>
      </c>
      <c r="BM111" s="266"/>
      <c r="BN111" s="266">
        <f t="shared" si="190"/>
        <v>0</v>
      </c>
      <c r="BO111" s="266"/>
      <c r="BP111" s="266">
        <f t="shared" si="191"/>
        <v>1</v>
      </c>
      <c r="BQ111" s="267"/>
      <c r="BR111" s="268"/>
      <c r="BS111" s="264"/>
      <c r="BT111" s="266" t="str">
        <f t="shared" si="192"/>
        <v/>
      </c>
      <c r="BU111" s="266"/>
      <c r="BV111" s="266" t="str">
        <f t="shared" si="193"/>
        <v/>
      </c>
      <c r="BW111" s="266"/>
      <c r="BX111" s="266" t="str">
        <f t="shared" si="194"/>
        <v/>
      </c>
      <c r="BY111" s="267"/>
      <c r="BZ111" s="268"/>
      <c r="CA111" s="269"/>
      <c r="CB111" s="266" t="str">
        <f t="shared" si="195"/>
        <v/>
      </c>
      <c r="CC111" s="266"/>
      <c r="CD111" s="266" t="str">
        <f t="shared" si="196"/>
        <v/>
      </c>
      <c r="CE111" s="266"/>
      <c r="CF111" s="266" t="str">
        <f t="shared" si="197"/>
        <v/>
      </c>
      <c r="CG111" s="267"/>
      <c r="CJ111" s="266" t="str">
        <f t="shared" si="198"/>
        <v/>
      </c>
      <c r="CK111" s="266"/>
      <c r="CL111" s="266" t="str">
        <f t="shared" si="199"/>
        <v/>
      </c>
      <c r="CM111" s="266"/>
      <c r="CN111" s="266" t="str">
        <f t="shared" si="200"/>
        <v/>
      </c>
      <c r="CO111" s="267"/>
    </row>
    <row r="112" spans="2:94" s="262" customFormat="1" ht="20.25" customHeight="1" x14ac:dyDescent="0.25">
      <c r="B112" s="259" t="s">
        <v>56</v>
      </c>
      <c r="C112" s="276" t="s">
        <v>213</v>
      </c>
      <c r="D112" s="164" t="s">
        <v>239</v>
      </c>
      <c r="E112" s="164"/>
      <c r="F112" s="261">
        <f>VLOOKUP(H112,Feuil1!A$1:B$5,2,0)</f>
        <v>0.35</v>
      </c>
      <c r="G112" s="259">
        <f t="shared" si="409"/>
        <v>2</v>
      </c>
      <c r="H112" s="214" t="s">
        <v>109</v>
      </c>
      <c r="I112" s="133" t="s">
        <v>240</v>
      </c>
      <c r="J112" s="263">
        <v>26</v>
      </c>
      <c r="K112" s="263">
        <f t="shared" si="410"/>
        <v>26</v>
      </c>
      <c r="L112" s="263">
        <f>IF(J112&lt;&gt;"",MAX(L$1:L111)+1,"")</f>
        <v>91</v>
      </c>
      <c r="M112" s="219" t="s">
        <v>244</v>
      </c>
      <c r="N112" s="299">
        <v>3</v>
      </c>
      <c r="O112" s="221" t="s">
        <v>0</v>
      </c>
      <c r="P112" s="222"/>
      <c r="Q112" s="300" t="str">
        <f t="shared" si="377"/>
        <v/>
      </c>
      <c r="R112" s="219"/>
      <c r="S112" s="312" t="s">
        <v>70</v>
      </c>
      <c r="T112" s="134"/>
      <c r="V112" s="264">
        <f t="shared" si="411"/>
        <v>3</v>
      </c>
      <c r="W112" s="264">
        <f t="shared" si="412"/>
        <v>1</v>
      </c>
      <c r="X112" s="264">
        <f t="shared" si="413"/>
        <v>3</v>
      </c>
      <c r="Y112" s="264"/>
      <c r="Z112" s="264">
        <f t="shared" si="414"/>
        <v>0</v>
      </c>
      <c r="AA112" s="264"/>
      <c r="AB112" s="264">
        <f t="shared" si="415"/>
        <v>3</v>
      </c>
      <c r="AC112" s="264"/>
      <c r="AD112" s="265"/>
      <c r="AE112" s="265"/>
      <c r="AF112" s="266" t="str">
        <f t="shared" si="177"/>
        <v/>
      </c>
      <c r="AG112" s="266"/>
      <c r="AH112" s="266" t="str">
        <f t="shared" si="178"/>
        <v/>
      </c>
      <c r="AI112" s="266"/>
      <c r="AJ112" s="266" t="str">
        <f t="shared" si="179"/>
        <v/>
      </c>
      <c r="AK112" s="267"/>
      <c r="AL112" s="268"/>
      <c r="AM112" s="266"/>
      <c r="AN112" s="266">
        <f t="shared" si="180"/>
        <v>3</v>
      </c>
      <c r="AO112" s="266"/>
      <c r="AP112" s="266">
        <f t="shared" si="181"/>
        <v>0</v>
      </c>
      <c r="AQ112" s="266"/>
      <c r="AR112" s="266">
        <f t="shared" si="182"/>
        <v>3</v>
      </c>
      <c r="AS112" s="267"/>
      <c r="AT112" s="268"/>
      <c r="AU112" s="266"/>
      <c r="AV112" s="266" t="str">
        <f t="shared" si="183"/>
        <v/>
      </c>
      <c r="AW112" s="266"/>
      <c r="AX112" s="266" t="str">
        <f t="shared" si="184"/>
        <v/>
      </c>
      <c r="AY112" s="266"/>
      <c r="AZ112" s="266" t="str">
        <f t="shared" si="185"/>
        <v/>
      </c>
      <c r="BA112" s="267"/>
      <c r="BB112" s="268"/>
      <c r="BC112" s="266"/>
      <c r="BD112" s="266" t="str">
        <f t="shared" si="186"/>
        <v/>
      </c>
      <c r="BE112" s="266"/>
      <c r="BF112" s="266" t="str">
        <f t="shared" si="187"/>
        <v/>
      </c>
      <c r="BG112" s="266"/>
      <c r="BH112" s="266" t="str">
        <f t="shared" si="188"/>
        <v/>
      </c>
      <c r="BI112" s="267"/>
      <c r="BJ112" s="268"/>
      <c r="BK112" s="264"/>
      <c r="BL112" s="266" t="str">
        <f t="shared" si="189"/>
        <v/>
      </c>
      <c r="BM112" s="266"/>
      <c r="BN112" s="266" t="str">
        <f t="shared" si="190"/>
        <v/>
      </c>
      <c r="BO112" s="266"/>
      <c r="BP112" s="266" t="str">
        <f t="shared" si="191"/>
        <v/>
      </c>
      <c r="BQ112" s="267"/>
      <c r="BR112" s="268"/>
      <c r="BS112" s="264"/>
      <c r="BT112" s="266" t="str">
        <f t="shared" si="192"/>
        <v/>
      </c>
      <c r="BU112" s="266"/>
      <c r="BV112" s="266" t="str">
        <f t="shared" si="193"/>
        <v/>
      </c>
      <c r="BW112" s="266"/>
      <c r="BX112" s="266" t="str">
        <f t="shared" si="194"/>
        <v/>
      </c>
      <c r="BY112" s="267"/>
      <c r="BZ112" s="268"/>
      <c r="CA112" s="269"/>
      <c r="CB112" s="266" t="str">
        <f t="shared" si="195"/>
        <v/>
      </c>
      <c r="CC112" s="266"/>
      <c r="CD112" s="266" t="str">
        <f t="shared" si="196"/>
        <v/>
      </c>
      <c r="CE112" s="266"/>
      <c r="CF112" s="266" t="str">
        <f t="shared" si="197"/>
        <v/>
      </c>
      <c r="CG112" s="267"/>
      <c r="CJ112" s="266" t="str">
        <f t="shared" si="198"/>
        <v/>
      </c>
      <c r="CK112" s="266"/>
      <c r="CL112" s="266" t="str">
        <f t="shared" si="199"/>
        <v/>
      </c>
      <c r="CM112" s="266"/>
      <c r="CN112" s="266" t="str">
        <f t="shared" si="200"/>
        <v/>
      </c>
      <c r="CO112" s="267"/>
    </row>
    <row r="113" spans="1:94" s="262" customFormat="1" ht="20.25" customHeight="1" x14ac:dyDescent="0.25">
      <c r="B113" s="259" t="s">
        <v>56</v>
      </c>
      <c r="C113" s="276" t="s">
        <v>213</v>
      </c>
      <c r="D113" s="164" t="s">
        <v>239</v>
      </c>
      <c r="E113" s="164"/>
      <c r="F113" s="261">
        <f>VLOOKUP(H113,Feuil1!A$1:B$5,2,0)</f>
        <v>0.35</v>
      </c>
      <c r="G113" s="259">
        <f t="shared" si="409"/>
        <v>2</v>
      </c>
      <c r="H113" s="214" t="s">
        <v>109</v>
      </c>
      <c r="I113" s="133" t="s">
        <v>245</v>
      </c>
      <c r="J113" s="263">
        <v>27</v>
      </c>
      <c r="K113" s="263">
        <f t="shared" si="410"/>
        <v>27</v>
      </c>
      <c r="L113" s="263">
        <f>IF(J113&lt;&gt;"",MAX(L$1:L112)+1,"")</f>
        <v>92</v>
      </c>
      <c r="M113" s="219" t="s">
        <v>246</v>
      </c>
      <c r="N113" s="299">
        <v>9</v>
      </c>
      <c r="O113" s="221" t="s">
        <v>0</v>
      </c>
      <c r="P113" s="222"/>
      <c r="Q113" s="300" t="str">
        <f t="shared" si="377"/>
        <v/>
      </c>
      <c r="R113" s="243" t="s">
        <v>247</v>
      </c>
      <c r="S113" s="312" t="s">
        <v>70</v>
      </c>
      <c r="T113" s="134"/>
      <c r="V113" s="264">
        <f t="shared" si="411"/>
        <v>9</v>
      </c>
      <c r="W113" s="264">
        <f t="shared" si="412"/>
        <v>1</v>
      </c>
      <c r="X113" s="264">
        <f t="shared" si="413"/>
        <v>9</v>
      </c>
      <c r="Y113" s="264"/>
      <c r="Z113" s="264">
        <f t="shared" si="414"/>
        <v>0</v>
      </c>
      <c r="AA113" s="264"/>
      <c r="AB113" s="264">
        <f t="shared" si="415"/>
        <v>9</v>
      </c>
      <c r="AC113" s="264"/>
      <c r="AD113" s="265"/>
      <c r="AE113" s="265"/>
      <c r="AF113" s="266" t="str">
        <f t="shared" si="177"/>
        <v/>
      </c>
      <c r="AG113" s="266"/>
      <c r="AH113" s="266" t="str">
        <f t="shared" si="178"/>
        <v/>
      </c>
      <c r="AI113" s="266"/>
      <c r="AJ113" s="266" t="str">
        <f t="shared" si="179"/>
        <v/>
      </c>
      <c r="AK113" s="267"/>
      <c r="AL113" s="268"/>
      <c r="AM113" s="266"/>
      <c r="AN113" s="266">
        <f t="shared" si="180"/>
        <v>9</v>
      </c>
      <c r="AO113" s="266"/>
      <c r="AP113" s="266">
        <f t="shared" si="181"/>
        <v>0</v>
      </c>
      <c r="AQ113" s="266"/>
      <c r="AR113" s="266">
        <f t="shared" si="182"/>
        <v>9</v>
      </c>
      <c r="AS113" s="267"/>
      <c r="AT113" s="268"/>
      <c r="AU113" s="266"/>
      <c r="AV113" s="266" t="str">
        <f t="shared" si="183"/>
        <v/>
      </c>
      <c r="AW113" s="266"/>
      <c r="AX113" s="266" t="str">
        <f t="shared" si="184"/>
        <v/>
      </c>
      <c r="AY113" s="266"/>
      <c r="AZ113" s="266" t="str">
        <f t="shared" si="185"/>
        <v/>
      </c>
      <c r="BA113" s="267"/>
      <c r="BB113" s="268"/>
      <c r="BC113" s="266"/>
      <c r="BD113" s="266" t="str">
        <f t="shared" si="186"/>
        <v/>
      </c>
      <c r="BE113" s="266"/>
      <c r="BF113" s="266" t="str">
        <f t="shared" si="187"/>
        <v/>
      </c>
      <c r="BG113" s="266"/>
      <c r="BH113" s="266" t="str">
        <f t="shared" si="188"/>
        <v/>
      </c>
      <c r="BI113" s="267"/>
      <c r="BJ113" s="268"/>
      <c r="BK113" s="264"/>
      <c r="BL113" s="266" t="str">
        <f t="shared" si="189"/>
        <v/>
      </c>
      <c r="BM113" s="266"/>
      <c r="BN113" s="266" t="str">
        <f t="shared" si="190"/>
        <v/>
      </c>
      <c r="BO113" s="266"/>
      <c r="BP113" s="266" t="str">
        <f t="shared" si="191"/>
        <v/>
      </c>
      <c r="BQ113" s="267"/>
      <c r="BR113" s="268"/>
      <c r="BS113" s="264"/>
      <c r="BT113" s="266" t="str">
        <f t="shared" si="192"/>
        <v/>
      </c>
      <c r="BU113" s="266"/>
      <c r="BV113" s="266" t="str">
        <f t="shared" si="193"/>
        <v/>
      </c>
      <c r="BW113" s="266"/>
      <c r="BX113" s="266" t="str">
        <f t="shared" si="194"/>
        <v/>
      </c>
      <c r="BY113" s="267"/>
      <c r="BZ113" s="268"/>
      <c r="CA113" s="269"/>
      <c r="CB113" s="266" t="str">
        <f t="shared" si="195"/>
        <v/>
      </c>
      <c r="CC113" s="266"/>
      <c r="CD113" s="266" t="str">
        <f t="shared" si="196"/>
        <v/>
      </c>
      <c r="CE113" s="266"/>
      <c r="CF113" s="266" t="str">
        <f t="shared" si="197"/>
        <v/>
      </c>
      <c r="CG113" s="267"/>
      <c r="CJ113" s="266" t="str">
        <f t="shared" si="198"/>
        <v/>
      </c>
      <c r="CK113" s="266"/>
      <c r="CL113" s="266" t="str">
        <f t="shared" si="199"/>
        <v/>
      </c>
      <c r="CM113" s="266"/>
      <c r="CN113" s="266" t="str">
        <f t="shared" si="200"/>
        <v/>
      </c>
      <c r="CO113" s="267"/>
    </row>
    <row r="114" spans="1:94" s="262" customFormat="1" ht="33.75" customHeight="1" x14ac:dyDescent="0.25">
      <c r="B114" s="259" t="s">
        <v>56</v>
      </c>
      <c r="C114" s="276" t="s">
        <v>213</v>
      </c>
      <c r="D114" s="164" t="s">
        <v>239</v>
      </c>
      <c r="E114" s="164"/>
      <c r="F114" s="261">
        <f>VLOOKUP(H114,Feuil1!A$1:B$5,2,0)</f>
        <v>0.35</v>
      </c>
      <c r="G114" s="259">
        <f t="shared" si="409"/>
        <v>2</v>
      </c>
      <c r="H114" s="214" t="s">
        <v>109</v>
      </c>
      <c r="I114" s="133" t="s">
        <v>248</v>
      </c>
      <c r="J114" s="263">
        <v>106</v>
      </c>
      <c r="K114" s="263">
        <f t="shared" si="410"/>
        <v>89</v>
      </c>
      <c r="L114" s="263">
        <f>IF(J114&lt;&gt;"",MAX(L$1:L113)+1,"")</f>
        <v>93</v>
      </c>
      <c r="M114" s="219" t="s">
        <v>249</v>
      </c>
      <c r="N114" s="299">
        <v>3</v>
      </c>
      <c r="O114" s="221" t="s">
        <v>0</v>
      </c>
      <c r="P114" s="222"/>
      <c r="Q114" s="300" t="str">
        <f t="shared" si="377"/>
        <v>oui</v>
      </c>
      <c r="R114" s="219" t="s">
        <v>250</v>
      </c>
      <c r="S114" s="312" t="s">
        <v>70</v>
      </c>
      <c r="T114" s="134"/>
      <c r="U114" s="272"/>
      <c r="V114" s="264">
        <f t="shared" si="411"/>
        <v>3</v>
      </c>
      <c r="W114" s="264">
        <f t="shared" si="412"/>
        <v>1</v>
      </c>
      <c r="X114" s="264">
        <f t="shared" si="413"/>
        <v>3</v>
      </c>
      <c r="Y114" s="264"/>
      <c r="Z114" s="264">
        <f t="shared" si="414"/>
        <v>0</v>
      </c>
      <c r="AA114" s="264"/>
      <c r="AB114" s="264">
        <f t="shared" si="415"/>
        <v>3</v>
      </c>
      <c r="AC114" s="264"/>
      <c r="AD114" s="265"/>
      <c r="AE114" s="265"/>
      <c r="AF114" s="266" t="str">
        <f t="shared" si="177"/>
        <v/>
      </c>
      <c r="AG114" s="266"/>
      <c r="AH114" s="266" t="str">
        <f t="shared" si="178"/>
        <v/>
      </c>
      <c r="AI114" s="266"/>
      <c r="AJ114" s="266" t="str">
        <f t="shared" si="179"/>
        <v/>
      </c>
      <c r="AK114" s="267"/>
      <c r="AL114" s="268"/>
      <c r="AM114" s="266"/>
      <c r="AN114" s="266">
        <f t="shared" si="180"/>
        <v>3</v>
      </c>
      <c r="AO114" s="266"/>
      <c r="AP114" s="266">
        <f t="shared" si="181"/>
        <v>0</v>
      </c>
      <c r="AQ114" s="266"/>
      <c r="AR114" s="266">
        <f t="shared" si="182"/>
        <v>3</v>
      </c>
      <c r="AS114" s="267"/>
      <c r="AT114" s="268"/>
      <c r="AU114" s="266"/>
      <c r="AV114" s="266" t="str">
        <f t="shared" si="183"/>
        <v/>
      </c>
      <c r="AW114" s="266"/>
      <c r="AX114" s="266" t="str">
        <f t="shared" si="184"/>
        <v/>
      </c>
      <c r="AY114" s="266"/>
      <c r="AZ114" s="266" t="str">
        <f t="shared" si="185"/>
        <v/>
      </c>
      <c r="BA114" s="267"/>
      <c r="BB114" s="268"/>
      <c r="BC114" s="266"/>
      <c r="BD114" s="266" t="str">
        <f t="shared" si="186"/>
        <v/>
      </c>
      <c r="BE114" s="266"/>
      <c r="BF114" s="266" t="str">
        <f t="shared" si="187"/>
        <v/>
      </c>
      <c r="BG114" s="266"/>
      <c r="BH114" s="266" t="str">
        <f t="shared" si="188"/>
        <v/>
      </c>
      <c r="BI114" s="267"/>
      <c r="BJ114" s="268"/>
      <c r="BK114" s="264"/>
      <c r="BL114" s="266" t="str">
        <f t="shared" si="189"/>
        <v/>
      </c>
      <c r="BM114" s="266"/>
      <c r="BN114" s="266" t="str">
        <f t="shared" si="190"/>
        <v/>
      </c>
      <c r="BO114" s="266"/>
      <c r="BP114" s="266" t="str">
        <f t="shared" si="191"/>
        <v/>
      </c>
      <c r="BQ114" s="267"/>
      <c r="BR114" s="268"/>
      <c r="BS114" s="264"/>
      <c r="BT114" s="266" t="str">
        <f t="shared" si="192"/>
        <v/>
      </c>
      <c r="BU114" s="266"/>
      <c r="BV114" s="266" t="str">
        <f t="shared" si="193"/>
        <v/>
      </c>
      <c r="BW114" s="266"/>
      <c r="BX114" s="266" t="str">
        <f t="shared" si="194"/>
        <v/>
      </c>
      <c r="BY114" s="267"/>
      <c r="BZ114" s="268"/>
      <c r="CA114" s="269"/>
      <c r="CB114" s="266" t="str">
        <f t="shared" si="195"/>
        <v/>
      </c>
      <c r="CC114" s="266"/>
      <c r="CD114" s="266" t="str">
        <f t="shared" si="196"/>
        <v/>
      </c>
      <c r="CE114" s="266"/>
      <c r="CF114" s="266" t="str">
        <f t="shared" si="197"/>
        <v/>
      </c>
      <c r="CG114" s="267"/>
      <c r="CJ114" s="266" t="str">
        <f t="shared" si="198"/>
        <v/>
      </c>
      <c r="CK114" s="266"/>
      <c r="CL114" s="266" t="str">
        <f t="shared" si="199"/>
        <v/>
      </c>
      <c r="CM114" s="266"/>
      <c r="CN114" s="266" t="str">
        <f t="shared" si="200"/>
        <v/>
      </c>
      <c r="CO114" s="267"/>
    </row>
    <row r="115" spans="1:94" s="262" customFormat="1" ht="33.75" customHeight="1" x14ac:dyDescent="0.25">
      <c r="B115" s="259" t="s">
        <v>56</v>
      </c>
      <c r="C115" s="276" t="s">
        <v>213</v>
      </c>
      <c r="D115" s="164" t="s">
        <v>239</v>
      </c>
      <c r="E115" s="164"/>
      <c r="F115" s="261">
        <f>VLOOKUP(H115,Feuil1!A$1:B$5,2,0)</f>
        <v>0.35</v>
      </c>
      <c r="G115" s="259">
        <f t="shared" ref="G115" si="416">IF(H115="Information et Communication",1,IF(H115="Savoir-faire Savoir-être",2,IF(H115="Confort et hygiène",3,IF(H115="Qualité de la prestation",5,IF(H115="Développement Durable",4)))))</f>
        <v>2</v>
      </c>
      <c r="H115" s="214" t="s">
        <v>109</v>
      </c>
      <c r="I115" s="133" t="s">
        <v>248</v>
      </c>
      <c r="J115" s="263">
        <v>106</v>
      </c>
      <c r="K115" s="263">
        <f t="shared" ref="K115" si="417">IF(J115&gt;71,J115-17,J115)</f>
        <v>89</v>
      </c>
      <c r="L115" s="263">
        <f>IF(J115&lt;&gt;"",MAX(L$1:L114)+1,"")</f>
        <v>94</v>
      </c>
      <c r="M115" s="305" t="s">
        <v>740</v>
      </c>
      <c r="N115" s="301">
        <v>3</v>
      </c>
      <c r="O115" s="302" t="s">
        <v>0</v>
      </c>
      <c r="P115" s="303"/>
      <c r="Q115" s="304" t="str">
        <f t="shared" ref="Q115" si="418">IF(ISERROR(SEARCH("Pas de NM possible",R115)),"","oui")</f>
        <v/>
      </c>
      <c r="R115" s="305" t="s">
        <v>704</v>
      </c>
      <c r="S115" s="313" t="s">
        <v>70</v>
      </c>
      <c r="T115" s="134"/>
      <c r="U115" s="272"/>
      <c r="V115" s="264">
        <f t="shared" si="411"/>
        <v>3</v>
      </c>
      <c r="W115" s="264">
        <f t="shared" si="412"/>
        <v>1</v>
      </c>
      <c r="X115" s="264">
        <f t="shared" si="413"/>
        <v>3</v>
      </c>
      <c r="Y115" s="264"/>
      <c r="Z115" s="264">
        <f t="shared" si="414"/>
        <v>0</v>
      </c>
      <c r="AA115" s="264"/>
      <c r="AB115" s="264">
        <f t="shared" si="415"/>
        <v>3</v>
      </c>
      <c r="AC115" s="264"/>
      <c r="AD115" s="265"/>
      <c r="AE115" s="265"/>
      <c r="AF115" s="266" t="str">
        <f t="shared" si="177"/>
        <v/>
      </c>
      <c r="AG115" s="266"/>
      <c r="AH115" s="266" t="str">
        <f t="shared" si="178"/>
        <v/>
      </c>
      <c r="AI115" s="266"/>
      <c r="AJ115" s="266" t="str">
        <f t="shared" si="179"/>
        <v/>
      </c>
      <c r="AK115" s="267"/>
      <c r="AL115" s="268"/>
      <c r="AM115" s="266"/>
      <c r="AN115" s="266">
        <f t="shared" si="180"/>
        <v>3</v>
      </c>
      <c r="AO115" s="266"/>
      <c r="AP115" s="266">
        <f t="shared" si="181"/>
        <v>0</v>
      </c>
      <c r="AQ115" s="266"/>
      <c r="AR115" s="266">
        <f t="shared" si="182"/>
        <v>3</v>
      </c>
      <c r="AS115" s="267"/>
      <c r="AT115" s="268"/>
      <c r="AU115" s="266"/>
      <c r="AV115" s="266" t="str">
        <f t="shared" si="183"/>
        <v/>
      </c>
      <c r="AW115" s="266"/>
      <c r="AX115" s="266" t="str">
        <f t="shared" si="184"/>
        <v/>
      </c>
      <c r="AY115" s="266"/>
      <c r="AZ115" s="266" t="str">
        <f t="shared" si="185"/>
        <v/>
      </c>
      <c r="BA115" s="267"/>
      <c r="BB115" s="268"/>
      <c r="BC115" s="266"/>
      <c r="BD115" s="266" t="str">
        <f t="shared" si="186"/>
        <v/>
      </c>
      <c r="BE115" s="266"/>
      <c r="BF115" s="266" t="str">
        <f t="shared" si="187"/>
        <v/>
      </c>
      <c r="BG115" s="266"/>
      <c r="BH115" s="266" t="str">
        <f t="shared" si="188"/>
        <v/>
      </c>
      <c r="BI115" s="267"/>
      <c r="BJ115" s="268"/>
      <c r="BK115" s="264"/>
      <c r="BL115" s="266" t="str">
        <f t="shared" si="189"/>
        <v/>
      </c>
      <c r="BM115" s="266"/>
      <c r="BN115" s="266" t="str">
        <f t="shared" si="190"/>
        <v/>
      </c>
      <c r="BO115" s="266"/>
      <c r="BP115" s="266" t="str">
        <f t="shared" si="191"/>
        <v/>
      </c>
      <c r="BQ115" s="267"/>
      <c r="BR115" s="268"/>
      <c r="BS115" s="264"/>
      <c r="BT115" s="266" t="str">
        <f t="shared" si="192"/>
        <v/>
      </c>
      <c r="BU115" s="266"/>
      <c r="BV115" s="266" t="str">
        <f t="shared" si="193"/>
        <v/>
      </c>
      <c r="BW115" s="266"/>
      <c r="BX115" s="266" t="str">
        <f t="shared" si="194"/>
        <v/>
      </c>
      <c r="BY115" s="267"/>
      <c r="BZ115" s="268"/>
      <c r="CA115" s="269"/>
      <c r="CB115" s="266" t="str">
        <f t="shared" si="195"/>
        <v/>
      </c>
      <c r="CC115" s="266"/>
      <c r="CD115" s="266" t="str">
        <f t="shared" si="196"/>
        <v/>
      </c>
      <c r="CE115" s="266"/>
      <c r="CF115" s="266" t="str">
        <f t="shared" si="197"/>
        <v/>
      </c>
      <c r="CG115" s="267"/>
      <c r="CJ115" s="266" t="str">
        <f t="shared" si="198"/>
        <v/>
      </c>
      <c r="CK115" s="266"/>
      <c r="CL115" s="266" t="str">
        <f t="shared" si="199"/>
        <v/>
      </c>
      <c r="CM115" s="266"/>
      <c r="CN115" s="266" t="str">
        <f t="shared" si="200"/>
        <v/>
      </c>
      <c r="CO115" s="267"/>
    </row>
    <row r="116" spans="1:94" s="162" customFormat="1" ht="18" customHeight="1" x14ac:dyDescent="0.25">
      <c r="B116" s="113"/>
      <c r="C116" s="276" t="s">
        <v>213</v>
      </c>
      <c r="D116" s="113"/>
      <c r="E116" s="113"/>
      <c r="F116" s="261" t="e">
        <f>VLOOKUP(H116,Feuil1!A$1:B$5,2,0)</f>
        <v>#N/A</v>
      </c>
      <c r="G116" s="113"/>
      <c r="H116" s="218"/>
      <c r="I116" s="163"/>
      <c r="J116" s="138"/>
      <c r="K116" s="263"/>
      <c r="L116" s="263" t="str">
        <f>IF(J116&lt;&gt;"",MAX(L$1:L115)+1,"")</f>
        <v/>
      </c>
      <c r="M116" s="164" t="s">
        <v>251</v>
      </c>
      <c r="N116" s="130"/>
      <c r="O116" s="204"/>
      <c r="P116" s="293"/>
      <c r="Q116" s="202" t="str">
        <f t="shared" si="377"/>
        <v/>
      </c>
      <c r="R116" s="165"/>
      <c r="S116" s="165"/>
      <c r="T116" s="165"/>
      <c r="V116" s="139"/>
      <c r="W116" s="139"/>
      <c r="X116" s="139"/>
      <c r="Y116" s="139"/>
      <c r="Z116" s="139"/>
      <c r="AA116" s="139"/>
      <c r="AB116" s="139"/>
      <c r="AC116" s="139"/>
      <c r="AD116" s="141"/>
      <c r="AE116" s="141"/>
      <c r="AF116" s="266" t="str">
        <f t="shared" si="177"/>
        <v/>
      </c>
      <c r="AG116" s="266"/>
      <c r="AH116" s="266" t="str">
        <f t="shared" si="178"/>
        <v/>
      </c>
      <c r="AI116" s="266"/>
      <c r="AJ116" s="266" t="str">
        <f t="shared" si="179"/>
        <v/>
      </c>
      <c r="AK116" s="267"/>
      <c r="AL116" s="268"/>
      <c r="AM116" s="266"/>
      <c r="AN116" s="266" t="str">
        <f t="shared" si="180"/>
        <v/>
      </c>
      <c r="AO116" s="266"/>
      <c r="AP116" s="266" t="str">
        <f t="shared" si="181"/>
        <v/>
      </c>
      <c r="AQ116" s="266"/>
      <c r="AR116" s="266" t="str">
        <f t="shared" si="182"/>
        <v/>
      </c>
      <c r="AS116" s="267"/>
      <c r="AT116" s="268"/>
      <c r="AU116" s="266"/>
      <c r="AV116" s="266" t="str">
        <f t="shared" si="183"/>
        <v/>
      </c>
      <c r="AW116" s="266"/>
      <c r="AX116" s="266" t="str">
        <f t="shared" si="184"/>
        <v/>
      </c>
      <c r="AY116" s="266"/>
      <c r="AZ116" s="266" t="str">
        <f t="shared" si="185"/>
        <v/>
      </c>
      <c r="BA116" s="267"/>
      <c r="BB116" s="268"/>
      <c r="BC116" s="266"/>
      <c r="BD116" s="266" t="str">
        <f t="shared" si="186"/>
        <v/>
      </c>
      <c r="BE116" s="266"/>
      <c r="BF116" s="266" t="str">
        <f t="shared" si="187"/>
        <v/>
      </c>
      <c r="BG116" s="266"/>
      <c r="BH116" s="266" t="str">
        <f t="shared" si="188"/>
        <v/>
      </c>
      <c r="BI116" s="267"/>
      <c r="BJ116" s="268"/>
      <c r="BK116" s="264"/>
      <c r="BL116" s="266" t="str">
        <f t="shared" si="189"/>
        <v/>
      </c>
      <c r="BM116" s="266"/>
      <c r="BN116" s="266" t="str">
        <f t="shared" si="190"/>
        <v/>
      </c>
      <c r="BO116" s="266"/>
      <c r="BP116" s="266" t="str">
        <f t="shared" si="191"/>
        <v/>
      </c>
      <c r="BQ116" s="267"/>
      <c r="BR116" s="268"/>
      <c r="BS116" s="264"/>
      <c r="BT116" s="266" t="str">
        <f t="shared" si="192"/>
        <v/>
      </c>
      <c r="BU116" s="266"/>
      <c r="BV116" s="266" t="str">
        <f t="shared" si="193"/>
        <v/>
      </c>
      <c r="BW116" s="266"/>
      <c r="BX116" s="266" t="str">
        <f t="shared" si="194"/>
        <v/>
      </c>
      <c r="BY116" s="267"/>
      <c r="BZ116" s="268"/>
      <c r="CA116" s="269"/>
      <c r="CB116" s="266" t="str">
        <f t="shared" si="195"/>
        <v/>
      </c>
      <c r="CC116" s="266"/>
      <c r="CD116" s="266" t="str">
        <f t="shared" si="196"/>
        <v/>
      </c>
      <c r="CE116" s="266"/>
      <c r="CF116" s="266" t="str">
        <f t="shared" si="197"/>
        <v/>
      </c>
      <c r="CG116" s="267"/>
      <c r="CH116" s="262"/>
      <c r="CI116" s="262"/>
      <c r="CJ116" s="266" t="str">
        <f t="shared" si="198"/>
        <v/>
      </c>
      <c r="CK116" s="266"/>
      <c r="CL116" s="266" t="str">
        <f t="shared" si="199"/>
        <v/>
      </c>
      <c r="CM116" s="266"/>
      <c r="CN116" s="266" t="str">
        <f t="shared" si="200"/>
        <v/>
      </c>
      <c r="CO116" s="267"/>
      <c r="CP116" s="262"/>
    </row>
    <row r="117" spans="1:94" s="262" customFormat="1" ht="33.75" customHeight="1" x14ac:dyDescent="0.25">
      <c r="B117" s="259" t="s">
        <v>67</v>
      </c>
      <c r="C117" s="276" t="s">
        <v>213</v>
      </c>
      <c r="D117" s="164" t="s">
        <v>251</v>
      </c>
      <c r="E117" s="164"/>
      <c r="F117" s="261">
        <f>VLOOKUP(H117,Feuil1!A$1:B$5,2,0)</f>
        <v>0.1</v>
      </c>
      <c r="G117" s="259">
        <f t="shared" ref="G117:G122" si="419">IF(H117="Information et Communication",1,IF(H117="Savoir-faire Savoir-être",2,IF(H117="Confort et hygiène",3,IF(H117="Qualité de la prestation",5,IF(H117="Développement Durable",4)))))</f>
        <v>1</v>
      </c>
      <c r="H117" s="214" t="s">
        <v>57</v>
      </c>
      <c r="I117" s="133" t="s">
        <v>252</v>
      </c>
      <c r="J117" s="263">
        <v>30</v>
      </c>
      <c r="K117" s="263">
        <f>IF(J117&gt;71,J117-17,J117)</f>
        <v>30</v>
      </c>
      <c r="L117" s="263">
        <f>IF(J117&lt;&gt;"",MAX(L$1:L116)+1,"")</f>
        <v>95</v>
      </c>
      <c r="M117" s="294" t="s">
        <v>253</v>
      </c>
      <c r="N117" s="295">
        <v>1</v>
      </c>
      <c r="O117" s="296" t="s">
        <v>0</v>
      </c>
      <c r="P117" s="297"/>
      <c r="Q117" s="298" t="str">
        <f t="shared" si="377"/>
        <v>oui</v>
      </c>
      <c r="R117" s="294" t="s">
        <v>254</v>
      </c>
      <c r="S117" s="294" t="s">
        <v>70</v>
      </c>
      <c r="T117" s="134"/>
      <c r="V117" s="264">
        <f t="shared" ref="V117:V122" si="420">N117</f>
        <v>1</v>
      </c>
      <c r="W117" s="264">
        <f t="shared" ref="W117:W122" si="421">IF(O117="OUI",1,IF(O117="NON",0,IF(O117="Non Mesuré","",0)))</f>
        <v>1</v>
      </c>
      <c r="X117" s="264">
        <f t="shared" ref="X117:X122" si="422">IF(O117&lt;&gt;"Non Mesuré",V117*W117,"")</f>
        <v>1</v>
      </c>
      <c r="Y117" s="264"/>
      <c r="Z117" s="264">
        <f t="shared" ref="Z117:Z122" si="423">IF(O117="Non Mesuré",V117,0)</f>
        <v>0</v>
      </c>
      <c r="AA117" s="264"/>
      <c r="AB117" s="264">
        <f t="shared" ref="AB117:AB122" si="424">V117-Z117</f>
        <v>1</v>
      </c>
      <c r="AC117" s="264"/>
      <c r="AD117" s="265"/>
      <c r="AE117" s="265"/>
      <c r="AF117" s="266">
        <f t="shared" si="177"/>
        <v>1</v>
      </c>
      <c r="AG117" s="266"/>
      <c r="AH117" s="266">
        <f t="shared" si="178"/>
        <v>0</v>
      </c>
      <c r="AI117" s="266"/>
      <c r="AJ117" s="266">
        <f t="shared" si="179"/>
        <v>1</v>
      </c>
      <c r="AK117" s="267"/>
      <c r="AL117" s="268"/>
      <c r="AM117" s="266"/>
      <c r="AN117" s="266" t="str">
        <f t="shared" si="180"/>
        <v/>
      </c>
      <c r="AO117" s="266"/>
      <c r="AP117" s="266" t="str">
        <f t="shared" si="181"/>
        <v/>
      </c>
      <c r="AQ117" s="266"/>
      <c r="AR117" s="266" t="str">
        <f t="shared" si="182"/>
        <v/>
      </c>
      <c r="AS117" s="267"/>
      <c r="AT117" s="268"/>
      <c r="AU117" s="266"/>
      <c r="AV117" s="266" t="str">
        <f t="shared" si="183"/>
        <v/>
      </c>
      <c r="AW117" s="266"/>
      <c r="AX117" s="266" t="str">
        <f t="shared" si="184"/>
        <v/>
      </c>
      <c r="AY117" s="266"/>
      <c r="AZ117" s="266" t="str">
        <f t="shared" si="185"/>
        <v/>
      </c>
      <c r="BA117" s="267"/>
      <c r="BB117" s="268"/>
      <c r="BC117" s="266"/>
      <c r="BD117" s="266" t="str">
        <f t="shared" si="186"/>
        <v/>
      </c>
      <c r="BE117" s="266"/>
      <c r="BF117" s="266" t="str">
        <f t="shared" si="187"/>
        <v/>
      </c>
      <c r="BG117" s="266"/>
      <c r="BH117" s="266" t="str">
        <f t="shared" si="188"/>
        <v/>
      </c>
      <c r="BI117" s="267"/>
      <c r="BJ117" s="268"/>
      <c r="BK117" s="264"/>
      <c r="BL117" s="266" t="str">
        <f t="shared" si="189"/>
        <v/>
      </c>
      <c r="BM117" s="266"/>
      <c r="BN117" s="266" t="str">
        <f t="shared" si="190"/>
        <v/>
      </c>
      <c r="BO117" s="266"/>
      <c r="BP117" s="266" t="str">
        <f t="shared" si="191"/>
        <v/>
      </c>
      <c r="BQ117" s="267"/>
      <c r="BR117" s="268"/>
      <c r="BS117" s="264"/>
      <c r="BT117" s="266" t="str">
        <f t="shared" si="192"/>
        <v/>
      </c>
      <c r="BU117" s="266"/>
      <c r="BV117" s="266" t="str">
        <f t="shared" si="193"/>
        <v/>
      </c>
      <c r="BW117" s="266"/>
      <c r="BX117" s="266" t="str">
        <f t="shared" si="194"/>
        <v/>
      </c>
      <c r="BY117" s="267"/>
      <c r="BZ117" s="268"/>
      <c r="CA117" s="269"/>
      <c r="CB117" s="266" t="str">
        <f t="shared" si="195"/>
        <v/>
      </c>
      <c r="CC117" s="266"/>
      <c r="CD117" s="266" t="str">
        <f t="shared" si="196"/>
        <v/>
      </c>
      <c r="CE117" s="266"/>
      <c r="CF117" s="266" t="str">
        <f t="shared" si="197"/>
        <v/>
      </c>
      <c r="CG117" s="267"/>
      <c r="CJ117" s="266" t="str">
        <f t="shared" si="198"/>
        <v/>
      </c>
      <c r="CK117" s="266"/>
      <c r="CL117" s="266" t="str">
        <f t="shared" si="199"/>
        <v/>
      </c>
      <c r="CM117" s="266"/>
      <c r="CN117" s="266" t="str">
        <f t="shared" si="200"/>
        <v/>
      </c>
      <c r="CO117" s="267"/>
    </row>
    <row r="118" spans="1:94" s="262" customFormat="1" ht="45.75" customHeight="1" x14ac:dyDescent="0.25">
      <c r="B118" s="259" t="s">
        <v>67</v>
      </c>
      <c r="C118" s="276" t="s">
        <v>213</v>
      </c>
      <c r="D118" s="164" t="s">
        <v>251</v>
      </c>
      <c r="E118" s="164"/>
      <c r="F118" s="261">
        <f>VLOOKUP(H118,Feuil1!A$1:B$5,2,0)</f>
        <v>0.1</v>
      </c>
      <c r="G118" s="259">
        <f t="shared" si="419"/>
        <v>1</v>
      </c>
      <c r="H118" s="214" t="s">
        <v>57</v>
      </c>
      <c r="I118" s="133" t="s">
        <v>252</v>
      </c>
      <c r="J118" s="263">
        <v>30</v>
      </c>
      <c r="K118" s="263">
        <f>IF(J118&gt;71,J118-17,J118)</f>
        <v>30</v>
      </c>
      <c r="L118" s="263">
        <f>IF(J118&lt;&gt;"",MAX(L$1:L117)+1,"")</f>
        <v>96</v>
      </c>
      <c r="M118" s="219" t="s">
        <v>255</v>
      </c>
      <c r="N118" s="299">
        <v>1</v>
      </c>
      <c r="O118" s="221" t="s">
        <v>0</v>
      </c>
      <c r="P118" s="222"/>
      <c r="Q118" s="300" t="str">
        <f t="shared" si="377"/>
        <v/>
      </c>
      <c r="R118" s="219" t="s">
        <v>256</v>
      </c>
      <c r="S118" s="219" t="s">
        <v>70</v>
      </c>
      <c r="T118" s="134"/>
      <c r="V118" s="264">
        <f t="shared" si="420"/>
        <v>1</v>
      </c>
      <c r="W118" s="264">
        <f t="shared" si="421"/>
        <v>1</v>
      </c>
      <c r="X118" s="264">
        <f t="shared" si="422"/>
        <v>1</v>
      </c>
      <c r="Y118" s="264"/>
      <c r="Z118" s="264">
        <f t="shared" si="423"/>
        <v>0</v>
      </c>
      <c r="AA118" s="264"/>
      <c r="AB118" s="264">
        <f t="shared" si="424"/>
        <v>1</v>
      </c>
      <c r="AC118" s="264"/>
      <c r="AD118" s="265"/>
      <c r="AE118" s="265"/>
      <c r="AF118" s="266">
        <f t="shared" si="177"/>
        <v>1</v>
      </c>
      <c r="AG118" s="266"/>
      <c r="AH118" s="266">
        <f t="shared" si="178"/>
        <v>0</v>
      </c>
      <c r="AI118" s="266"/>
      <c r="AJ118" s="266">
        <f t="shared" si="179"/>
        <v>1</v>
      </c>
      <c r="AK118" s="267"/>
      <c r="AL118" s="268"/>
      <c r="AM118" s="266"/>
      <c r="AN118" s="266" t="str">
        <f t="shared" si="180"/>
        <v/>
      </c>
      <c r="AO118" s="266"/>
      <c r="AP118" s="266" t="str">
        <f t="shared" si="181"/>
        <v/>
      </c>
      <c r="AQ118" s="266"/>
      <c r="AR118" s="266" t="str">
        <f t="shared" si="182"/>
        <v/>
      </c>
      <c r="AS118" s="267"/>
      <c r="AT118" s="268"/>
      <c r="AU118" s="266"/>
      <c r="AV118" s="266" t="str">
        <f t="shared" si="183"/>
        <v/>
      </c>
      <c r="AW118" s="266"/>
      <c r="AX118" s="266" t="str">
        <f t="shared" si="184"/>
        <v/>
      </c>
      <c r="AY118" s="266"/>
      <c r="AZ118" s="266" t="str">
        <f t="shared" si="185"/>
        <v/>
      </c>
      <c r="BA118" s="267"/>
      <c r="BB118" s="268"/>
      <c r="BC118" s="266"/>
      <c r="BD118" s="266" t="str">
        <f t="shared" si="186"/>
        <v/>
      </c>
      <c r="BE118" s="266"/>
      <c r="BF118" s="266" t="str">
        <f t="shared" si="187"/>
        <v/>
      </c>
      <c r="BG118" s="266"/>
      <c r="BH118" s="266" t="str">
        <f t="shared" si="188"/>
        <v/>
      </c>
      <c r="BI118" s="267"/>
      <c r="BJ118" s="268"/>
      <c r="BK118" s="264"/>
      <c r="BL118" s="266" t="str">
        <f t="shared" si="189"/>
        <v/>
      </c>
      <c r="BM118" s="266"/>
      <c r="BN118" s="266" t="str">
        <f t="shared" si="190"/>
        <v/>
      </c>
      <c r="BO118" s="266"/>
      <c r="BP118" s="266" t="str">
        <f t="shared" si="191"/>
        <v/>
      </c>
      <c r="BQ118" s="267"/>
      <c r="BR118" s="268"/>
      <c r="BS118" s="264"/>
      <c r="BT118" s="266" t="str">
        <f t="shared" si="192"/>
        <v/>
      </c>
      <c r="BU118" s="266"/>
      <c r="BV118" s="266" t="str">
        <f t="shared" si="193"/>
        <v/>
      </c>
      <c r="BW118" s="266"/>
      <c r="BX118" s="266" t="str">
        <f t="shared" si="194"/>
        <v/>
      </c>
      <c r="BY118" s="267"/>
      <c r="BZ118" s="268"/>
      <c r="CA118" s="269"/>
      <c r="CB118" s="266" t="str">
        <f t="shared" si="195"/>
        <v/>
      </c>
      <c r="CC118" s="266"/>
      <c r="CD118" s="266" t="str">
        <f t="shared" si="196"/>
        <v/>
      </c>
      <c r="CE118" s="266"/>
      <c r="CF118" s="266" t="str">
        <f t="shared" si="197"/>
        <v/>
      </c>
      <c r="CG118" s="267"/>
      <c r="CJ118" s="266" t="str">
        <f t="shared" si="198"/>
        <v/>
      </c>
      <c r="CK118" s="266"/>
      <c r="CL118" s="266" t="str">
        <f t="shared" si="199"/>
        <v/>
      </c>
      <c r="CM118" s="266"/>
      <c r="CN118" s="266" t="str">
        <f t="shared" si="200"/>
        <v/>
      </c>
      <c r="CO118" s="267"/>
    </row>
    <row r="119" spans="1:94" s="262" customFormat="1" ht="33.75" customHeight="1" x14ac:dyDescent="0.25">
      <c r="B119" s="259" t="s">
        <v>67</v>
      </c>
      <c r="C119" s="276" t="s">
        <v>213</v>
      </c>
      <c r="D119" s="164" t="s">
        <v>251</v>
      </c>
      <c r="E119" s="164"/>
      <c r="F119" s="261">
        <f>VLOOKUP(H119,Feuil1!A$1:B$5,2,0)</f>
        <v>0.1</v>
      </c>
      <c r="G119" s="259">
        <f t="shared" si="419"/>
        <v>1</v>
      </c>
      <c r="H119" s="214" t="s">
        <v>57</v>
      </c>
      <c r="I119" s="271" t="s">
        <v>257</v>
      </c>
      <c r="J119" s="263">
        <v>91</v>
      </c>
      <c r="K119" s="263">
        <f>IF(J119&gt;71,J119-17,J119)</f>
        <v>74</v>
      </c>
      <c r="L119" s="263">
        <f>IF(J119&lt;&gt;"",MAX(L$1:L118)+1,"")</f>
        <v>97</v>
      </c>
      <c r="M119" s="219" t="s">
        <v>258</v>
      </c>
      <c r="N119" s="299">
        <v>1</v>
      </c>
      <c r="O119" s="221" t="s">
        <v>0</v>
      </c>
      <c r="P119" s="222"/>
      <c r="Q119" s="300" t="str">
        <f t="shared" si="377"/>
        <v/>
      </c>
      <c r="R119" s="219" t="s">
        <v>259</v>
      </c>
      <c r="S119" s="312" t="s">
        <v>70</v>
      </c>
      <c r="T119" s="134"/>
      <c r="V119" s="264">
        <f t="shared" si="420"/>
        <v>1</v>
      </c>
      <c r="W119" s="264">
        <f t="shared" si="421"/>
        <v>1</v>
      </c>
      <c r="X119" s="264">
        <f t="shared" si="422"/>
        <v>1</v>
      </c>
      <c r="Y119" s="264"/>
      <c r="Z119" s="264">
        <f t="shared" si="423"/>
        <v>0</v>
      </c>
      <c r="AA119" s="264"/>
      <c r="AB119" s="264">
        <f t="shared" si="424"/>
        <v>1</v>
      </c>
      <c r="AC119" s="264"/>
      <c r="AD119" s="265"/>
      <c r="AE119" s="265"/>
      <c r="AF119" s="266">
        <f t="shared" si="177"/>
        <v>1</v>
      </c>
      <c r="AG119" s="266"/>
      <c r="AH119" s="266">
        <f t="shared" si="178"/>
        <v>0</v>
      </c>
      <c r="AI119" s="266"/>
      <c r="AJ119" s="266">
        <f t="shared" si="179"/>
        <v>1</v>
      </c>
      <c r="AK119" s="267"/>
      <c r="AL119" s="268"/>
      <c r="AM119" s="266"/>
      <c r="AN119" s="266" t="str">
        <f t="shared" si="180"/>
        <v/>
      </c>
      <c r="AO119" s="266"/>
      <c r="AP119" s="266" t="str">
        <f t="shared" si="181"/>
        <v/>
      </c>
      <c r="AQ119" s="266"/>
      <c r="AR119" s="266" t="str">
        <f t="shared" si="182"/>
        <v/>
      </c>
      <c r="AS119" s="267"/>
      <c r="AT119" s="268"/>
      <c r="AU119" s="266"/>
      <c r="AV119" s="266" t="str">
        <f t="shared" si="183"/>
        <v/>
      </c>
      <c r="AW119" s="266"/>
      <c r="AX119" s="266" t="str">
        <f t="shared" si="184"/>
        <v/>
      </c>
      <c r="AY119" s="266"/>
      <c r="AZ119" s="266" t="str">
        <f t="shared" si="185"/>
        <v/>
      </c>
      <c r="BA119" s="267"/>
      <c r="BB119" s="268"/>
      <c r="BC119" s="266"/>
      <c r="BD119" s="266" t="str">
        <f t="shared" si="186"/>
        <v/>
      </c>
      <c r="BE119" s="266"/>
      <c r="BF119" s="266" t="str">
        <f t="shared" si="187"/>
        <v/>
      </c>
      <c r="BG119" s="266"/>
      <c r="BH119" s="266" t="str">
        <f t="shared" si="188"/>
        <v/>
      </c>
      <c r="BI119" s="267"/>
      <c r="BJ119" s="268"/>
      <c r="BK119" s="264"/>
      <c r="BL119" s="266" t="str">
        <f t="shared" si="189"/>
        <v/>
      </c>
      <c r="BM119" s="266"/>
      <c r="BN119" s="266" t="str">
        <f t="shared" si="190"/>
        <v/>
      </c>
      <c r="BO119" s="266"/>
      <c r="BP119" s="266" t="str">
        <f t="shared" si="191"/>
        <v/>
      </c>
      <c r="BQ119" s="267"/>
      <c r="BR119" s="268"/>
      <c r="BS119" s="264"/>
      <c r="BT119" s="266" t="str">
        <f t="shared" si="192"/>
        <v/>
      </c>
      <c r="BU119" s="266"/>
      <c r="BV119" s="266" t="str">
        <f t="shared" si="193"/>
        <v/>
      </c>
      <c r="BW119" s="266"/>
      <c r="BX119" s="266" t="str">
        <f t="shared" si="194"/>
        <v/>
      </c>
      <c r="BY119" s="267"/>
      <c r="BZ119" s="268"/>
      <c r="CA119" s="269"/>
      <c r="CB119" s="266" t="str">
        <f t="shared" si="195"/>
        <v/>
      </c>
      <c r="CC119" s="266"/>
      <c r="CD119" s="266" t="str">
        <f t="shared" si="196"/>
        <v/>
      </c>
      <c r="CE119" s="266"/>
      <c r="CF119" s="266" t="str">
        <f t="shared" si="197"/>
        <v/>
      </c>
      <c r="CG119" s="267"/>
      <c r="CJ119" s="266" t="str">
        <f t="shared" si="198"/>
        <v/>
      </c>
      <c r="CK119" s="266"/>
      <c r="CL119" s="266" t="str">
        <f t="shared" si="199"/>
        <v/>
      </c>
      <c r="CM119" s="266"/>
      <c r="CN119" s="266" t="str">
        <f t="shared" si="200"/>
        <v/>
      </c>
      <c r="CO119" s="267"/>
    </row>
    <row r="120" spans="1:94" s="262" customFormat="1" ht="42" customHeight="1" x14ac:dyDescent="0.25">
      <c r="B120" s="259" t="s">
        <v>67</v>
      </c>
      <c r="C120" s="276" t="s">
        <v>213</v>
      </c>
      <c r="D120" s="164" t="s">
        <v>251</v>
      </c>
      <c r="E120" s="164"/>
      <c r="F120" s="261">
        <f>VLOOKUP(H120,Feuil1!A$1:B$5,2,0)</f>
        <v>0.1</v>
      </c>
      <c r="G120" s="259">
        <f t="shared" si="419"/>
        <v>1</v>
      </c>
      <c r="H120" s="214" t="s">
        <v>57</v>
      </c>
      <c r="I120" s="271" t="s">
        <v>257</v>
      </c>
      <c r="J120" s="263">
        <v>91</v>
      </c>
      <c r="K120" s="263">
        <f>IF(J120&gt;71,J120-17,J120)</f>
        <v>74</v>
      </c>
      <c r="L120" s="263">
        <f>IF(J120&lt;&gt;"",MAX(L$1:L119)+1,"")</f>
        <v>98</v>
      </c>
      <c r="M120" s="219" t="s">
        <v>260</v>
      </c>
      <c r="N120" s="299">
        <v>1</v>
      </c>
      <c r="O120" s="221" t="s">
        <v>0</v>
      </c>
      <c r="P120" s="222"/>
      <c r="Q120" s="300" t="str">
        <f t="shared" si="377"/>
        <v/>
      </c>
      <c r="R120" s="219" t="s">
        <v>261</v>
      </c>
      <c r="S120" s="312" t="s">
        <v>70</v>
      </c>
      <c r="T120" s="134"/>
      <c r="V120" s="264">
        <f t="shared" si="420"/>
        <v>1</v>
      </c>
      <c r="W120" s="264">
        <f t="shared" si="421"/>
        <v>1</v>
      </c>
      <c r="X120" s="264">
        <f t="shared" si="422"/>
        <v>1</v>
      </c>
      <c r="Y120" s="264"/>
      <c r="Z120" s="264">
        <f t="shared" si="423"/>
        <v>0</v>
      </c>
      <c r="AA120" s="264"/>
      <c r="AB120" s="264">
        <f t="shared" si="424"/>
        <v>1</v>
      </c>
      <c r="AC120" s="264"/>
      <c r="AD120" s="265"/>
      <c r="AE120" s="265"/>
      <c r="AF120" s="266">
        <f t="shared" si="177"/>
        <v>1</v>
      </c>
      <c r="AG120" s="266"/>
      <c r="AH120" s="266">
        <f t="shared" si="178"/>
        <v>0</v>
      </c>
      <c r="AI120" s="266"/>
      <c r="AJ120" s="266">
        <f t="shared" si="179"/>
        <v>1</v>
      </c>
      <c r="AK120" s="267"/>
      <c r="AL120" s="268"/>
      <c r="AM120" s="266"/>
      <c r="AN120" s="266" t="str">
        <f t="shared" si="180"/>
        <v/>
      </c>
      <c r="AO120" s="266"/>
      <c r="AP120" s="266" t="str">
        <f t="shared" si="181"/>
        <v/>
      </c>
      <c r="AQ120" s="266"/>
      <c r="AR120" s="266" t="str">
        <f t="shared" si="182"/>
        <v/>
      </c>
      <c r="AS120" s="267"/>
      <c r="AT120" s="268"/>
      <c r="AU120" s="266"/>
      <c r="AV120" s="266" t="str">
        <f t="shared" si="183"/>
        <v/>
      </c>
      <c r="AW120" s="266"/>
      <c r="AX120" s="266" t="str">
        <f t="shared" si="184"/>
        <v/>
      </c>
      <c r="AY120" s="266"/>
      <c r="AZ120" s="266" t="str">
        <f t="shared" si="185"/>
        <v/>
      </c>
      <c r="BA120" s="267"/>
      <c r="BB120" s="268"/>
      <c r="BC120" s="266"/>
      <c r="BD120" s="266" t="str">
        <f t="shared" si="186"/>
        <v/>
      </c>
      <c r="BE120" s="266"/>
      <c r="BF120" s="266" t="str">
        <f t="shared" si="187"/>
        <v/>
      </c>
      <c r="BG120" s="266"/>
      <c r="BH120" s="266" t="str">
        <f t="shared" si="188"/>
        <v/>
      </c>
      <c r="BI120" s="267"/>
      <c r="BJ120" s="268"/>
      <c r="BK120" s="264"/>
      <c r="BL120" s="266" t="str">
        <f t="shared" si="189"/>
        <v/>
      </c>
      <c r="BM120" s="266"/>
      <c r="BN120" s="266" t="str">
        <f t="shared" si="190"/>
        <v/>
      </c>
      <c r="BO120" s="266"/>
      <c r="BP120" s="266" t="str">
        <f t="shared" si="191"/>
        <v/>
      </c>
      <c r="BQ120" s="267"/>
      <c r="BR120" s="268"/>
      <c r="BS120" s="264"/>
      <c r="BT120" s="266" t="str">
        <f t="shared" si="192"/>
        <v/>
      </c>
      <c r="BU120" s="266"/>
      <c r="BV120" s="266" t="str">
        <f t="shared" si="193"/>
        <v/>
      </c>
      <c r="BW120" s="266"/>
      <c r="BX120" s="266" t="str">
        <f t="shared" si="194"/>
        <v/>
      </c>
      <c r="BY120" s="267"/>
      <c r="BZ120" s="268"/>
      <c r="CA120" s="269"/>
      <c r="CB120" s="266" t="str">
        <f t="shared" si="195"/>
        <v/>
      </c>
      <c r="CC120" s="266"/>
      <c r="CD120" s="266" t="str">
        <f t="shared" si="196"/>
        <v/>
      </c>
      <c r="CE120" s="266"/>
      <c r="CF120" s="266" t="str">
        <f t="shared" si="197"/>
        <v/>
      </c>
      <c r="CG120" s="267"/>
      <c r="CJ120" s="266" t="str">
        <f t="shared" si="198"/>
        <v/>
      </c>
      <c r="CK120" s="266"/>
      <c r="CL120" s="266" t="str">
        <f t="shared" si="199"/>
        <v/>
      </c>
      <c r="CM120" s="266"/>
      <c r="CN120" s="266" t="str">
        <f t="shared" si="200"/>
        <v/>
      </c>
      <c r="CO120" s="267"/>
    </row>
    <row r="121" spans="1:94" s="262" customFormat="1" ht="55.5" customHeight="1" x14ac:dyDescent="0.25">
      <c r="B121" s="259" t="s">
        <v>67</v>
      </c>
      <c r="C121" s="276" t="s">
        <v>213</v>
      </c>
      <c r="D121" s="164" t="s">
        <v>251</v>
      </c>
      <c r="E121" s="164"/>
      <c r="F121" s="261">
        <f>VLOOKUP(H121,Feuil1!A$1:B$5,2,0)</f>
        <v>0.1</v>
      </c>
      <c r="G121" s="259">
        <f t="shared" si="419"/>
        <v>1</v>
      </c>
      <c r="H121" s="214" t="s">
        <v>57</v>
      </c>
      <c r="I121" s="133" t="s">
        <v>262</v>
      </c>
      <c r="J121" s="263">
        <v>102</v>
      </c>
      <c r="K121" s="263">
        <f>IF(J121&gt;71,J121-17,J121)</f>
        <v>85</v>
      </c>
      <c r="L121" s="263">
        <f>IF(J121&lt;&gt;"",MAX(L$1:L120)+1,"")</f>
        <v>99</v>
      </c>
      <c r="M121" s="219" t="s">
        <v>263</v>
      </c>
      <c r="N121" s="299">
        <v>3</v>
      </c>
      <c r="O121" s="221" t="s">
        <v>0</v>
      </c>
      <c r="P121" s="222"/>
      <c r="Q121" s="300" t="str">
        <f>IF(ISERROR(SEARCH("Pas de NM possible",R121)),"","oui")</f>
        <v>oui</v>
      </c>
      <c r="R121" s="219" t="s">
        <v>807</v>
      </c>
      <c r="S121" s="219" t="s">
        <v>70</v>
      </c>
      <c r="T121" s="134"/>
      <c r="V121" s="264">
        <f t="shared" si="420"/>
        <v>3</v>
      </c>
      <c r="W121" s="264">
        <f t="shared" si="421"/>
        <v>1</v>
      </c>
      <c r="X121" s="264">
        <f t="shared" si="422"/>
        <v>3</v>
      </c>
      <c r="Y121" s="264"/>
      <c r="Z121" s="264">
        <f t="shared" si="423"/>
        <v>0</v>
      </c>
      <c r="AA121" s="264"/>
      <c r="AB121" s="264">
        <f t="shared" si="424"/>
        <v>3</v>
      </c>
      <c r="AC121" s="264"/>
      <c r="AD121" s="265"/>
      <c r="AE121" s="265"/>
      <c r="AF121" s="266">
        <f t="shared" si="177"/>
        <v>3</v>
      </c>
      <c r="AG121" s="266"/>
      <c r="AH121" s="266">
        <f t="shared" si="178"/>
        <v>0</v>
      </c>
      <c r="AI121" s="266"/>
      <c r="AJ121" s="266">
        <f t="shared" si="179"/>
        <v>3</v>
      </c>
      <c r="AK121" s="267"/>
      <c r="AL121" s="268"/>
      <c r="AM121" s="266"/>
      <c r="AN121" s="266" t="str">
        <f t="shared" si="180"/>
        <v/>
      </c>
      <c r="AO121" s="266"/>
      <c r="AP121" s="266" t="str">
        <f t="shared" si="181"/>
        <v/>
      </c>
      <c r="AQ121" s="266"/>
      <c r="AR121" s="266" t="str">
        <f t="shared" si="182"/>
        <v/>
      </c>
      <c r="AS121" s="267"/>
      <c r="AT121" s="268"/>
      <c r="AU121" s="266"/>
      <c r="AV121" s="266" t="str">
        <f t="shared" si="183"/>
        <v/>
      </c>
      <c r="AW121" s="266"/>
      <c r="AX121" s="266" t="str">
        <f t="shared" si="184"/>
        <v/>
      </c>
      <c r="AY121" s="266"/>
      <c r="AZ121" s="266" t="str">
        <f t="shared" si="185"/>
        <v/>
      </c>
      <c r="BA121" s="267"/>
      <c r="BB121" s="268"/>
      <c r="BC121" s="266"/>
      <c r="BD121" s="266" t="str">
        <f t="shared" si="186"/>
        <v/>
      </c>
      <c r="BE121" s="266"/>
      <c r="BF121" s="266" t="str">
        <f t="shared" si="187"/>
        <v/>
      </c>
      <c r="BG121" s="266"/>
      <c r="BH121" s="266" t="str">
        <f t="shared" si="188"/>
        <v/>
      </c>
      <c r="BI121" s="267"/>
      <c r="BJ121" s="268"/>
      <c r="BK121" s="264"/>
      <c r="BL121" s="266" t="str">
        <f t="shared" si="189"/>
        <v/>
      </c>
      <c r="BM121" s="266"/>
      <c r="BN121" s="266" t="str">
        <f t="shared" si="190"/>
        <v/>
      </c>
      <c r="BO121" s="266"/>
      <c r="BP121" s="266" t="str">
        <f t="shared" si="191"/>
        <v/>
      </c>
      <c r="BQ121" s="267"/>
      <c r="BR121" s="268"/>
      <c r="BS121" s="264"/>
      <c r="BT121" s="266" t="str">
        <f t="shared" si="192"/>
        <v/>
      </c>
      <c r="BU121" s="266"/>
      <c r="BV121" s="266" t="str">
        <f t="shared" si="193"/>
        <v/>
      </c>
      <c r="BW121" s="266"/>
      <c r="BX121" s="266" t="str">
        <f t="shared" si="194"/>
        <v/>
      </c>
      <c r="BY121" s="267"/>
      <c r="BZ121" s="268"/>
      <c r="CA121" s="269"/>
      <c r="CB121" s="266" t="str">
        <f t="shared" si="195"/>
        <v/>
      </c>
      <c r="CC121" s="266"/>
      <c r="CD121" s="266" t="str">
        <f t="shared" si="196"/>
        <v/>
      </c>
      <c r="CE121" s="266"/>
      <c r="CF121" s="266" t="str">
        <f t="shared" si="197"/>
        <v/>
      </c>
      <c r="CG121" s="267"/>
      <c r="CJ121" s="266" t="str">
        <f t="shared" si="198"/>
        <v/>
      </c>
      <c r="CK121" s="266"/>
      <c r="CL121" s="266" t="str">
        <f t="shared" si="199"/>
        <v/>
      </c>
      <c r="CM121" s="266"/>
      <c r="CN121" s="266" t="str">
        <f t="shared" si="200"/>
        <v/>
      </c>
      <c r="CO121" s="267"/>
    </row>
    <row r="122" spans="1:94" s="262" customFormat="1" ht="33.75" customHeight="1" x14ac:dyDescent="0.25">
      <c r="B122" s="259" t="s">
        <v>67</v>
      </c>
      <c r="C122" s="276" t="s">
        <v>213</v>
      </c>
      <c r="D122" s="164" t="s">
        <v>251</v>
      </c>
      <c r="E122" s="164"/>
      <c r="F122" s="261">
        <f>VLOOKUP(H122,Feuil1!A$1:B$5,2,0)</f>
        <v>0.1</v>
      </c>
      <c r="G122" s="259">
        <f t="shared" si="419"/>
        <v>1</v>
      </c>
      <c r="H122" s="214" t="s">
        <v>57</v>
      </c>
      <c r="I122" s="271"/>
      <c r="J122" s="263">
        <v>200</v>
      </c>
      <c r="K122" s="263">
        <v>200</v>
      </c>
      <c r="L122" s="263">
        <f>IF(J122&lt;&gt;"",MAX(L$1:L121)+1,"")</f>
        <v>100</v>
      </c>
      <c r="M122" s="305" t="s">
        <v>750</v>
      </c>
      <c r="N122" s="301">
        <v>3</v>
      </c>
      <c r="O122" s="302" t="s">
        <v>0</v>
      </c>
      <c r="P122" s="303"/>
      <c r="Q122" s="304"/>
      <c r="R122" s="305" t="s">
        <v>704</v>
      </c>
      <c r="S122" s="219" t="s">
        <v>70</v>
      </c>
      <c r="T122" s="134"/>
      <c r="V122" s="264">
        <f t="shared" si="420"/>
        <v>3</v>
      </c>
      <c r="W122" s="264">
        <f t="shared" si="421"/>
        <v>1</v>
      </c>
      <c r="X122" s="264">
        <f t="shared" si="422"/>
        <v>3</v>
      </c>
      <c r="Y122" s="264"/>
      <c r="Z122" s="264">
        <f t="shared" si="423"/>
        <v>0</v>
      </c>
      <c r="AA122" s="264"/>
      <c r="AB122" s="264">
        <f t="shared" si="424"/>
        <v>3</v>
      </c>
      <c r="AC122" s="264"/>
      <c r="AD122" s="265"/>
      <c r="AE122" s="265"/>
      <c r="AF122" s="266">
        <f t="shared" si="177"/>
        <v>3</v>
      </c>
      <c r="AG122" s="266"/>
      <c r="AH122" s="266">
        <f t="shared" si="178"/>
        <v>0</v>
      </c>
      <c r="AI122" s="266"/>
      <c r="AJ122" s="266">
        <f t="shared" si="179"/>
        <v>3</v>
      </c>
      <c r="AK122" s="267"/>
      <c r="AL122" s="268"/>
      <c r="AM122" s="266"/>
      <c r="AN122" s="266" t="str">
        <f t="shared" si="180"/>
        <v/>
      </c>
      <c r="AO122" s="266"/>
      <c r="AP122" s="266" t="str">
        <f t="shared" si="181"/>
        <v/>
      </c>
      <c r="AQ122" s="266"/>
      <c r="AR122" s="266" t="str">
        <f t="shared" si="182"/>
        <v/>
      </c>
      <c r="AS122" s="267"/>
      <c r="AT122" s="268"/>
      <c r="AU122" s="266"/>
      <c r="AV122" s="266" t="str">
        <f t="shared" si="183"/>
        <v/>
      </c>
      <c r="AW122" s="266"/>
      <c r="AX122" s="266" t="str">
        <f t="shared" si="184"/>
        <v/>
      </c>
      <c r="AY122" s="266"/>
      <c r="AZ122" s="266" t="str">
        <f t="shared" si="185"/>
        <v/>
      </c>
      <c r="BA122" s="267"/>
      <c r="BB122" s="268"/>
      <c r="BC122" s="266"/>
      <c r="BD122" s="266" t="str">
        <f t="shared" si="186"/>
        <v/>
      </c>
      <c r="BE122" s="266"/>
      <c r="BF122" s="266" t="str">
        <f t="shared" si="187"/>
        <v/>
      </c>
      <c r="BG122" s="266"/>
      <c r="BH122" s="266" t="str">
        <f t="shared" si="188"/>
        <v/>
      </c>
      <c r="BI122" s="267"/>
      <c r="BJ122" s="268"/>
      <c r="BK122" s="264"/>
      <c r="BL122" s="266" t="str">
        <f t="shared" si="189"/>
        <v/>
      </c>
      <c r="BM122" s="266"/>
      <c r="BN122" s="266" t="str">
        <f t="shared" si="190"/>
        <v/>
      </c>
      <c r="BO122" s="266"/>
      <c r="BP122" s="266" t="str">
        <f t="shared" si="191"/>
        <v/>
      </c>
      <c r="BQ122" s="267"/>
      <c r="BR122" s="268"/>
      <c r="BS122" s="264"/>
      <c r="BT122" s="266" t="str">
        <f t="shared" si="192"/>
        <v/>
      </c>
      <c r="BU122" s="266"/>
      <c r="BV122" s="266" t="str">
        <f t="shared" si="193"/>
        <v/>
      </c>
      <c r="BW122" s="266"/>
      <c r="BX122" s="266" t="str">
        <f t="shared" si="194"/>
        <v/>
      </c>
      <c r="BY122" s="267"/>
      <c r="BZ122" s="268"/>
      <c r="CA122" s="269"/>
      <c r="CB122" s="266" t="str">
        <f t="shared" si="195"/>
        <v/>
      </c>
      <c r="CC122" s="266"/>
      <c r="CD122" s="266" t="str">
        <f t="shared" si="196"/>
        <v/>
      </c>
      <c r="CE122" s="266"/>
      <c r="CF122" s="266" t="str">
        <f t="shared" si="197"/>
        <v/>
      </c>
      <c r="CG122" s="267"/>
      <c r="CJ122" s="266" t="str">
        <f t="shared" si="198"/>
        <v/>
      </c>
      <c r="CK122" s="266"/>
      <c r="CL122" s="266" t="str">
        <f t="shared" si="199"/>
        <v/>
      </c>
      <c r="CM122" s="266"/>
      <c r="CN122" s="266" t="str">
        <f t="shared" si="200"/>
        <v/>
      </c>
      <c r="CO122" s="267"/>
    </row>
    <row r="123" spans="1:94" s="262" customFormat="1" ht="30" customHeight="1" x14ac:dyDescent="0.25">
      <c r="B123" s="259"/>
      <c r="C123" s="276"/>
      <c r="D123" s="164"/>
      <c r="E123" s="164"/>
      <c r="F123" s="261" t="e">
        <f>VLOOKUP(H123,Feuil1!A$1:B$5,2,0)</f>
        <v>#N/A</v>
      </c>
      <c r="G123" s="259"/>
      <c r="H123" s="214"/>
      <c r="I123" s="147"/>
      <c r="J123" s="263"/>
      <c r="K123" s="263"/>
      <c r="L123" s="263" t="str">
        <f>IF(J123&lt;&gt;"",MAX(L$1:L122)+1,"")</f>
        <v/>
      </c>
      <c r="M123" s="368" t="s">
        <v>264</v>
      </c>
      <c r="N123" s="369" t="s">
        <v>29</v>
      </c>
      <c r="O123" s="370" t="s">
        <v>30</v>
      </c>
      <c r="P123" s="441" t="s">
        <v>31</v>
      </c>
      <c r="Q123" s="374" t="str">
        <f t="shared" si="377"/>
        <v/>
      </c>
      <c r="R123" s="372" t="s">
        <v>32</v>
      </c>
      <c r="S123" s="373" t="s">
        <v>686</v>
      </c>
      <c r="T123" s="134"/>
      <c r="V123" s="264"/>
      <c r="W123" s="264"/>
      <c r="X123" s="264"/>
      <c r="Y123" s="264">
        <f>SUM(X97:X122)</f>
        <v>65</v>
      </c>
      <c r="Z123" s="269"/>
      <c r="AA123" s="264">
        <f>SUM(Z97:Z122)</f>
        <v>0</v>
      </c>
      <c r="AB123" s="269"/>
      <c r="AC123" s="264">
        <f>SUM(AB97:AB122)</f>
        <v>65</v>
      </c>
      <c r="AD123" s="265">
        <f>Y123/AC123</f>
        <v>1</v>
      </c>
      <c r="AE123" s="161"/>
      <c r="AF123" s="266" t="str">
        <f t="shared" si="177"/>
        <v/>
      </c>
      <c r="AG123" s="266"/>
      <c r="AH123" s="266" t="str">
        <f t="shared" si="178"/>
        <v/>
      </c>
      <c r="AI123" s="266"/>
      <c r="AJ123" s="266" t="str">
        <f t="shared" si="179"/>
        <v/>
      </c>
      <c r="AK123" s="267"/>
      <c r="AL123" s="268"/>
      <c r="AM123" s="266"/>
      <c r="AN123" s="266" t="str">
        <f t="shared" si="180"/>
        <v/>
      </c>
      <c r="AO123" s="266"/>
      <c r="AP123" s="266" t="str">
        <f t="shared" si="181"/>
        <v/>
      </c>
      <c r="AQ123" s="266"/>
      <c r="AR123" s="266" t="str">
        <f t="shared" si="182"/>
        <v/>
      </c>
      <c r="AS123" s="267"/>
      <c r="AT123" s="268"/>
      <c r="AU123" s="266"/>
      <c r="AV123" s="266" t="str">
        <f t="shared" si="183"/>
        <v/>
      </c>
      <c r="AW123" s="266"/>
      <c r="AX123" s="266" t="str">
        <f t="shared" si="184"/>
        <v/>
      </c>
      <c r="AY123" s="266"/>
      <c r="AZ123" s="266" t="str">
        <f t="shared" si="185"/>
        <v/>
      </c>
      <c r="BA123" s="267"/>
      <c r="BB123" s="268"/>
      <c r="BC123" s="266"/>
      <c r="BD123" s="266" t="str">
        <f t="shared" si="186"/>
        <v/>
      </c>
      <c r="BE123" s="266"/>
      <c r="BF123" s="266" t="str">
        <f t="shared" si="187"/>
        <v/>
      </c>
      <c r="BG123" s="266"/>
      <c r="BH123" s="266" t="str">
        <f t="shared" si="188"/>
        <v/>
      </c>
      <c r="BI123" s="267"/>
      <c r="BJ123" s="268"/>
      <c r="BK123" s="264"/>
      <c r="BL123" s="266" t="str">
        <f t="shared" si="189"/>
        <v/>
      </c>
      <c r="BM123" s="266"/>
      <c r="BN123" s="266" t="str">
        <f t="shared" si="190"/>
        <v/>
      </c>
      <c r="BO123" s="266"/>
      <c r="BP123" s="266" t="str">
        <f t="shared" si="191"/>
        <v/>
      </c>
      <c r="BQ123" s="267"/>
      <c r="BR123" s="268"/>
      <c r="BS123" s="264"/>
      <c r="BT123" s="266" t="str">
        <f t="shared" si="192"/>
        <v/>
      </c>
      <c r="BU123" s="266"/>
      <c r="BV123" s="266" t="str">
        <f t="shared" si="193"/>
        <v/>
      </c>
      <c r="BW123" s="266"/>
      <c r="BX123" s="266" t="str">
        <f t="shared" si="194"/>
        <v/>
      </c>
      <c r="BY123" s="267"/>
      <c r="BZ123" s="268"/>
      <c r="CA123" s="269"/>
      <c r="CB123" s="266" t="str">
        <f t="shared" si="195"/>
        <v/>
      </c>
      <c r="CC123" s="266"/>
      <c r="CD123" s="266" t="str">
        <f t="shared" si="196"/>
        <v/>
      </c>
      <c r="CE123" s="266"/>
      <c r="CF123" s="266" t="str">
        <f t="shared" si="197"/>
        <v/>
      </c>
      <c r="CG123" s="267"/>
      <c r="CJ123" s="266" t="str">
        <f t="shared" si="198"/>
        <v/>
      </c>
      <c r="CK123" s="266"/>
      <c r="CL123" s="266" t="str">
        <f t="shared" si="199"/>
        <v/>
      </c>
      <c r="CM123" s="266"/>
      <c r="CN123" s="266" t="str">
        <f t="shared" si="200"/>
        <v/>
      </c>
      <c r="CO123" s="267"/>
    </row>
    <row r="124" spans="1:94" s="162" customFormat="1" ht="18" customHeight="1" x14ac:dyDescent="0.25">
      <c r="B124" s="113"/>
      <c r="C124" s="259"/>
      <c r="D124" s="259"/>
      <c r="E124" s="259"/>
      <c r="F124" s="261" t="e">
        <f>VLOOKUP(H124,Feuil1!A$1:B$5,2,0)</f>
        <v>#N/A</v>
      </c>
      <c r="G124" s="113"/>
      <c r="H124" s="218"/>
      <c r="I124" s="163"/>
      <c r="J124" s="138"/>
      <c r="K124" s="263"/>
      <c r="L124" s="263" t="str">
        <f>IF(J124&lt;&gt;"",MAX(L$1:L123)+1,"")</f>
        <v/>
      </c>
      <c r="M124" s="164" t="s">
        <v>265</v>
      </c>
      <c r="N124" s="130"/>
      <c r="O124" s="204"/>
      <c r="P124" s="293"/>
      <c r="Q124" s="202" t="str">
        <f t="shared" si="377"/>
        <v/>
      </c>
      <c r="R124" s="165"/>
      <c r="S124" s="165"/>
      <c r="T124" s="165"/>
      <c r="V124" s="155"/>
      <c r="W124" s="155"/>
      <c r="X124" s="155"/>
      <c r="Y124" s="146"/>
      <c r="Z124" s="155"/>
      <c r="AA124" s="155"/>
      <c r="AB124" s="155"/>
      <c r="AC124" s="155"/>
      <c r="AD124" s="156"/>
      <c r="AE124" s="141"/>
      <c r="AF124" s="266" t="str">
        <f t="shared" si="177"/>
        <v/>
      </c>
      <c r="AG124" s="266"/>
      <c r="AH124" s="266" t="str">
        <f t="shared" si="178"/>
        <v/>
      </c>
      <c r="AI124" s="266"/>
      <c r="AJ124" s="266" t="str">
        <f t="shared" si="179"/>
        <v/>
      </c>
      <c r="AK124" s="267"/>
      <c r="AL124" s="268"/>
      <c r="AM124" s="266"/>
      <c r="AN124" s="266" t="str">
        <f t="shared" si="180"/>
        <v/>
      </c>
      <c r="AO124" s="266"/>
      <c r="AP124" s="266" t="str">
        <f t="shared" si="181"/>
        <v/>
      </c>
      <c r="AQ124" s="266"/>
      <c r="AR124" s="266" t="str">
        <f t="shared" si="182"/>
        <v/>
      </c>
      <c r="AS124" s="267"/>
      <c r="AT124" s="268"/>
      <c r="AU124" s="266"/>
      <c r="AV124" s="266" t="str">
        <f t="shared" si="183"/>
        <v/>
      </c>
      <c r="AW124" s="266"/>
      <c r="AX124" s="266" t="str">
        <f t="shared" si="184"/>
        <v/>
      </c>
      <c r="AY124" s="266"/>
      <c r="AZ124" s="266" t="str">
        <f t="shared" si="185"/>
        <v/>
      </c>
      <c r="BA124" s="267"/>
      <c r="BB124" s="268"/>
      <c r="BC124" s="266"/>
      <c r="BD124" s="266" t="str">
        <f t="shared" si="186"/>
        <v/>
      </c>
      <c r="BE124" s="266"/>
      <c r="BF124" s="266" t="str">
        <f t="shared" si="187"/>
        <v/>
      </c>
      <c r="BG124" s="266"/>
      <c r="BH124" s="266" t="str">
        <f t="shared" si="188"/>
        <v/>
      </c>
      <c r="BI124" s="267"/>
      <c r="BJ124" s="268"/>
      <c r="BK124" s="264"/>
      <c r="BL124" s="266" t="str">
        <f t="shared" si="189"/>
        <v/>
      </c>
      <c r="BM124" s="266"/>
      <c r="BN124" s="266" t="str">
        <f t="shared" si="190"/>
        <v/>
      </c>
      <c r="BO124" s="266"/>
      <c r="BP124" s="266" t="str">
        <f t="shared" si="191"/>
        <v/>
      </c>
      <c r="BQ124" s="267"/>
      <c r="BR124" s="268"/>
      <c r="BS124" s="264"/>
      <c r="BT124" s="266" t="str">
        <f t="shared" si="192"/>
        <v/>
      </c>
      <c r="BU124" s="266"/>
      <c r="BV124" s="266" t="str">
        <f t="shared" si="193"/>
        <v/>
      </c>
      <c r="BW124" s="266"/>
      <c r="BX124" s="266" t="str">
        <f t="shared" si="194"/>
        <v/>
      </c>
      <c r="BY124" s="267"/>
      <c r="BZ124" s="268"/>
      <c r="CA124" s="269"/>
      <c r="CB124" s="266" t="str">
        <f t="shared" si="195"/>
        <v/>
      </c>
      <c r="CC124" s="266"/>
      <c r="CD124" s="266" t="str">
        <f t="shared" si="196"/>
        <v/>
      </c>
      <c r="CE124" s="266"/>
      <c r="CF124" s="266" t="str">
        <f t="shared" si="197"/>
        <v/>
      </c>
      <c r="CG124" s="267"/>
      <c r="CH124" s="262"/>
      <c r="CI124" s="262"/>
      <c r="CJ124" s="266" t="str">
        <f t="shared" si="198"/>
        <v/>
      </c>
      <c r="CK124" s="266"/>
      <c r="CL124" s="266" t="str">
        <f t="shared" si="199"/>
        <v/>
      </c>
      <c r="CM124" s="266"/>
      <c r="CN124" s="266" t="str">
        <f t="shared" si="200"/>
        <v/>
      </c>
      <c r="CO124" s="267"/>
      <c r="CP124" s="262"/>
    </row>
    <row r="125" spans="1:94" s="262" customFormat="1" ht="33.75" customHeight="1" x14ac:dyDescent="0.25">
      <c r="B125" s="259" t="s">
        <v>56</v>
      </c>
      <c r="C125" s="276" t="s">
        <v>264</v>
      </c>
      <c r="D125" s="164" t="s">
        <v>265</v>
      </c>
      <c r="E125" s="164"/>
      <c r="F125" s="261">
        <f>VLOOKUP(H125,Feuil1!A$1:B$5,2,0)</f>
        <v>0.2</v>
      </c>
      <c r="G125" s="259">
        <f t="shared" ref="G125:G132" si="425">IF(H125="Information et Communication",1,IF(H125="Savoir-faire Savoir-être",2,IF(H125="Confort et hygiène",3,IF(H125="Qualité de la prestation",5,IF(H125="Développement Durable",4)))))</f>
        <v>5</v>
      </c>
      <c r="H125" s="214" t="s">
        <v>167</v>
      </c>
      <c r="I125" s="133" t="s">
        <v>266</v>
      </c>
      <c r="J125" s="263">
        <v>28</v>
      </c>
      <c r="K125" s="263">
        <f t="shared" ref="K125:K132" si="426">IF(J125&gt;71,J125-17,J125)</f>
        <v>28</v>
      </c>
      <c r="L125" s="263">
        <f>IF(J125&lt;&gt;"",MAX(L$1:L124)+1,"")</f>
        <v>101</v>
      </c>
      <c r="M125" s="294" t="s">
        <v>267</v>
      </c>
      <c r="N125" s="295">
        <v>3</v>
      </c>
      <c r="O125" s="296" t="s">
        <v>0</v>
      </c>
      <c r="P125" s="297"/>
      <c r="Q125" s="298" t="str">
        <f t="shared" si="377"/>
        <v/>
      </c>
      <c r="R125" s="294" t="s">
        <v>268</v>
      </c>
      <c r="S125" s="219" t="s">
        <v>70</v>
      </c>
      <c r="T125" s="134"/>
      <c r="V125" s="264">
        <f t="shared" ref="V125:V129" si="427">N125</f>
        <v>3</v>
      </c>
      <c r="W125" s="264">
        <f t="shared" ref="W125:W127" si="428">IF(O125="OUI",1,IF(O125="NON",0,IF(O125="Non Mesuré","",0)))</f>
        <v>1</v>
      </c>
      <c r="X125" s="264">
        <f t="shared" ref="X125:X129" si="429">IF(O125&lt;&gt;"Non Mesuré",V125*W125,"")</f>
        <v>3</v>
      </c>
      <c r="Y125" s="264"/>
      <c r="Z125" s="264">
        <f t="shared" ref="Z125:Z129" si="430">IF(O125="Non Mesuré",V125,0)</f>
        <v>0</v>
      </c>
      <c r="AA125" s="264"/>
      <c r="AB125" s="264">
        <f t="shared" ref="AB125:AB129" si="431">V125-Z125</f>
        <v>3</v>
      </c>
      <c r="AC125" s="264"/>
      <c r="AD125" s="265"/>
      <c r="AE125" s="265"/>
      <c r="AF125" s="266" t="str">
        <f t="shared" si="177"/>
        <v/>
      </c>
      <c r="AG125" s="266"/>
      <c r="AH125" s="266" t="str">
        <f t="shared" si="178"/>
        <v/>
      </c>
      <c r="AI125" s="266"/>
      <c r="AJ125" s="266" t="str">
        <f t="shared" si="179"/>
        <v/>
      </c>
      <c r="AK125" s="267"/>
      <c r="AL125" s="268"/>
      <c r="AM125" s="266"/>
      <c r="AN125" s="266" t="str">
        <f t="shared" si="180"/>
        <v/>
      </c>
      <c r="AO125" s="266"/>
      <c r="AP125" s="266" t="str">
        <f t="shared" si="181"/>
        <v/>
      </c>
      <c r="AQ125" s="266"/>
      <c r="AR125" s="266" t="str">
        <f t="shared" si="182"/>
        <v/>
      </c>
      <c r="AS125" s="267"/>
      <c r="AT125" s="268"/>
      <c r="AU125" s="266"/>
      <c r="AV125" s="266" t="str">
        <f t="shared" si="183"/>
        <v/>
      </c>
      <c r="AW125" s="266"/>
      <c r="AX125" s="266" t="str">
        <f t="shared" si="184"/>
        <v/>
      </c>
      <c r="AY125" s="266"/>
      <c r="AZ125" s="266" t="str">
        <f t="shared" si="185"/>
        <v/>
      </c>
      <c r="BA125" s="267"/>
      <c r="BB125" s="268"/>
      <c r="BC125" s="266"/>
      <c r="BD125" s="266" t="str">
        <f t="shared" si="186"/>
        <v/>
      </c>
      <c r="BE125" s="266"/>
      <c r="BF125" s="266" t="str">
        <f t="shared" si="187"/>
        <v/>
      </c>
      <c r="BG125" s="266"/>
      <c r="BH125" s="266" t="str">
        <f t="shared" si="188"/>
        <v/>
      </c>
      <c r="BI125" s="267"/>
      <c r="BJ125" s="268"/>
      <c r="BK125" s="264"/>
      <c r="BL125" s="266">
        <f t="shared" si="189"/>
        <v>3</v>
      </c>
      <c r="BM125" s="266"/>
      <c r="BN125" s="266">
        <f t="shared" si="190"/>
        <v>0</v>
      </c>
      <c r="BO125" s="266"/>
      <c r="BP125" s="266">
        <f t="shared" si="191"/>
        <v>3</v>
      </c>
      <c r="BQ125" s="267"/>
      <c r="BR125" s="268"/>
      <c r="BS125" s="264"/>
      <c r="BT125" s="266" t="str">
        <f t="shared" si="192"/>
        <v/>
      </c>
      <c r="BU125" s="266"/>
      <c r="BV125" s="266" t="str">
        <f t="shared" si="193"/>
        <v/>
      </c>
      <c r="BW125" s="266"/>
      <c r="BX125" s="266" t="str">
        <f t="shared" si="194"/>
        <v/>
      </c>
      <c r="BY125" s="267"/>
      <c r="BZ125" s="268"/>
      <c r="CA125" s="269"/>
      <c r="CB125" s="266" t="str">
        <f t="shared" si="195"/>
        <v/>
      </c>
      <c r="CC125" s="266"/>
      <c r="CD125" s="266" t="str">
        <f t="shared" si="196"/>
        <v/>
      </c>
      <c r="CE125" s="266"/>
      <c r="CF125" s="266" t="str">
        <f t="shared" si="197"/>
        <v/>
      </c>
      <c r="CG125" s="267"/>
      <c r="CJ125" s="266" t="str">
        <f t="shared" si="198"/>
        <v/>
      </c>
      <c r="CK125" s="266"/>
      <c r="CL125" s="266" t="str">
        <f t="shared" si="199"/>
        <v/>
      </c>
      <c r="CM125" s="266"/>
      <c r="CN125" s="266" t="str">
        <f t="shared" si="200"/>
        <v/>
      </c>
      <c r="CO125" s="267"/>
    </row>
    <row r="126" spans="1:94" s="262" customFormat="1" ht="33.75" customHeight="1" x14ac:dyDescent="0.25">
      <c r="B126" s="259" t="s">
        <v>56</v>
      </c>
      <c r="C126" s="276" t="s">
        <v>264</v>
      </c>
      <c r="D126" s="164" t="s">
        <v>265</v>
      </c>
      <c r="E126" s="164"/>
      <c r="F126" s="261">
        <f>VLOOKUP(H126,Feuil1!A$1:B$5,2,0)</f>
        <v>0.2</v>
      </c>
      <c r="G126" s="259">
        <f t="shared" si="425"/>
        <v>5</v>
      </c>
      <c r="H126" s="214" t="s">
        <v>167</v>
      </c>
      <c r="I126" s="133" t="s">
        <v>266</v>
      </c>
      <c r="J126" s="263">
        <v>28</v>
      </c>
      <c r="K126" s="263">
        <f t="shared" si="426"/>
        <v>28</v>
      </c>
      <c r="L126" s="263">
        <f>IF(J126&lt;&gt;"",MAX(L$1:L125)+1,"")</f>
        <v>102</v>
      </c>
      <c r="M126" s="219" t="s">
        <v>269</v>
      </c>
      <c r="N126" s="299">
        <v>3</v>
      </c>
      <c r="O126" s="221" t="s">
        <v>0</v>
      </c>
      <c r="P126" s="222"/>
      <c r="Q126" s="300" t="str">
        <f t="shared" si="377"/>
        <v/>
      </c>
      <c r="R126" s="219" t="s">
        <v>270</v>
      </c>
      <c r="S126" s="219" t="s">
        <v>70</v>
      </c>
      <c r="T126" s="134"/>
      <c r="V126" s="264">
        <f t="shared" si="427"/>
        <v>3</v>
      </c>
      <c r="W126" s="264">
        <f t="shared" si="428"/>
        <v>1</v>
      </c>
      <c r="X126" s="264">
        <f t="shared" si="429"/>
        <v>3</v>
      </c>
      <c r="Y126" s="264"/>
      <c r="Z126" s="264">
        <f t="shared" si="430"/>
        <v>0</v>
      </c>
      <c r="AA126" s="264"/>
      <c r="AB126" s="264">
        <f t="shared" si="431"/>
        <v>3</v>
      </c>
      <c r="AC126" s="264"/>
      <c r="AD126" s="265"/>
      <c r="AE126" s="265"/>
      <c r="AF126" s="266" t="str">
        <f t="shared" si="177"/>
        <v/>
      </c>
      <c r="AG126" s="266"/>
      <c r="AH126" s="266" t="str">
        <f t="shared" si="178"/>
        <v/>
      </c>
      <c r="AI126" s="266"/>
      <c r="AJ126" s="266" t="str">
        <f t="shared" si="179"/>
        <v/>
      </c>
      <c r="AK126" s="267"/>
      <c r="AL126" s="268"/>
      <c r="AM126" s="266"/>
      <c r="AN126" s="266" t="str">
        <f t="shared" si="180"/>
        <v/>
      </c>
      <c r="AO126" s="266"/>
      <c r="AP126" s="266" t="str">
        <f t="shared" si="181"/>
        <v/>
      </c>
      <c r="AQ126" s="266"/>
      <c r="AR126" s="266" t="str">
        <f t="shared" si="182"/>
        <v/>
      </c>
      <c r="AS126" s="267"/>
      <c r="AT126" s="268"/>
      <c r="AU126" s="266"/>
      <c r="AV126" s="266" t="str">
        <f t="shared" si="183"/>
        <v/>
      </c>
      <c r="AW126" s="266"/>
      <c r="AX126" s="266" t="str">
        <f t="shared" si="184"/>
        <v/>
      </c>
      <c r="AY126" s="266"/>
      <c r="AZ126" s="266" t="str">
        <f t="shared" si="185"/>
        <v/>
      </c>
      <c r="BA126" s="267"/>
      <c r="BB126" s="268"/>
      <c r="BC126" s="266"/>
      <c r="BD126" s="266" t="str">
        <f t="shared" si="186"/>
        <v/>
      </c>
      <c r="BE126" s="266"/>
      <c r="BF126" s="266" t="str">
        <f t="shared" si="187"/>
        <v/>
      </c>
      <c r="BG126" s="266"/>
      <c r="BH126" s="266" t="str">
        <f t="shared" si="188"/>
        <v/>
      </c>
      <c r="BI126" s="267"/>
      <c r="BJ126" s="268"/>
      <c r="BK126" s="264"/>
      <c r="BL126" s="266">
        <f t="shared" si="189"/>
        <v>3</v>
      </c>
      <c r="BM126" s="266"/>
      <c r="BN126" s="266">
        <f t="shared" si="190"/>
        <v>0</v>
      </c>
      <c r="BO126" s="266"/>
      <c r="BP126" s="266">
        <f t="shared" si="191"/>
        <v>3</v>
      </c>
      <c r="BQ126" s="267"/>
      <c r="BR126" s="268"/>
      <c r="BS126" s="264"/>
      <c r="BT126" s="266" t="str">
        <f t="shared" si="192"/>
        <v/>
      </c>
      <c r="BU126" s="266"/>
      <c r="BV126" s="266" t="str">
        <f t="shared" si="193"/>
        <v/>
      </c>
      <c r="BW126" s="266"/>
      <c r="BX126" s="266" t="str">
        <f t="shared" si="194"/>
        <v/>
      </c>
      <c r="BY126" s="267"/>
      <c r="BZ126" s="268"/>
      <c r="CA126" s="269"/>
      <c r="CB126" s="266" t="str">
        <f t="shared" si="195"/>
        <v/>
      </c>
      <c r="CC126" s="266"/>
      <c r="CD126" s="266" t="str">
        <f t="shared" si="196"/>
        <v/>
      </c>
      <c r="CE126" s="266"/>
      <c r="CF126" s="266" t="str">
        <f t="shared" si="197"/>
        <v/>
      </c>
      <c r="CG126" s="267"/>
      <c r="CJ126" s="266" t="str">
        <f t="shared" si="198"/>
        <v/>
      </c>
      <c r="CK126" s="266"/>
      <c r="CL126" s="266" t="str">
        <f t="shared" si="199"/>
        <v/>
      </c>
      <c r="CM126" s="266"/>
      <c r="CN126" s="266" t="str">
        <f t="shared" si="200"/>
        <v/>
      </c>
      <c r="CO126" s="267"/>
    </row>
    <row r="127" spans="1:94" s="262" customFormat="1" ht="33.75" customHeight="1" x14ac:dyDescent="0.25">
      <c r="B127" s="259" t="s">
        <v>56</v>
      </c>
      <c r="C127" s="276" t="s">
        <v>264</v>
      </c>
      <c r="D127" s="164" t="s">
        <v>265</v>
      </c>
      <c r="E127" s="164"/>
      <c r="F127" s="261">
        <f>VLOOKUP(H127,Feuil1!A$1:B$5,2,0)</f>
        <v>0.2</v>
      </c>
      <c r="G127" s="259">
        <f t="shared" si="425"/>
        <v>5</v>
      </c>
      <c r="H127" s="214" t="s">
        <v>167</v>
      </c>
      <c r="I127" s="133" t="s">
        <v>266</v>
      </c>
      <c r="J127" s="263">
        <v>28</v>
      </c>
      <c r="K127" s="263">
        <f t="shared" si="426"/>
        <v>28</v>
      </c>
      <c r="L127" s="263">
        <f>IF(J127&lt;&gt;"",MAX(L$1:L126)+1,"")</f>
        <v>103</v>
      </c>
      <c r="M127" s="219" t="s">
        <v>271</v>
      </c>
      <c r="N127" s="299">
        <v>3</v>
      </c>
      <c r="O127" s="221" t="s">
        <v>0</v>
      </c>
      <c r="P127" s="222"/>
      <c r="Q127" s="300" t="str">
        <f t="shared" si="377"/>
        <v/>
      </c>
      <c r="R127" s="219" t="s">
        <v>272</v>
      </c>
      <c r="S127" s="219" t="s">
        <v>70</v>
      </c>
      <c r="T127" s="134"/>
      <c r="V127" s="264">
        <f t="shared" si="427"/>
        <v>3</v>
      </c>
      <c r="W127" s="264">
        <f t="shared" si="428"/>
        <v>1</v>
      </c>
      <c r="X127" s="264">
        <f t="shared" si="429"/>
        <v>3</v>
      </c>
      <c r="Y127" s="264"/>
      <c r="Z127" s="264">
        <f t="shared" si="430"/>
        <v>0</v>
      </c>
      <c r="AA127" s="264"/>
      <c r="AB127" s="264">
        <f t="shared" si="431"/>
        <v>3</v>
      </c>
      <c r="AC127" s="264"/>
      <c r="AD127" s="265"/>
      <c r="AE127" s="265"/>
      <c r="AF127" s="266" t="str">
        <f t="shared" ref="AF127:AF129" si="432">IF(G127=1,X127,"")</f>
        <v/>
      </c>
      <c r="AG127" s="266"/>
      <c r="AH127" s="266" t="str">
        <f t="shared" ref="AH127:AH129" si="433">IF(G127=1,Z127,"")</f>
        <v/>
      </c>
      <c r="AI127" s="266"/>
      <c r="AJ127" s="266" t="str">
        <f t="shared" ref="AJ127:AJ129" si="434">IF(G127=1,AB127,"")</f>
        <v/>
      </c>
      <c r="AK127" s="267"/>
      <c r="AL127" s="268"/>
      <c r="AM127" s="266"/>
      <c r="AN127" s="266" t="str">
        <f t="shared" ref="AN127:AN129" si="435">IF(G127=2,X127,"")</f>
        <v/>
      </c>
      <c r="AO127" s="266"/>
      <c r="AP127" s="266" t="str">
        <f t="shared" ref="AP127:AP129" si="436">IF(G127=2,Z127,"")</f>
        <v/>
      </c>
      <c r="AQ127" s="266"/>
      <c r="AR127" s="266" t="str">
        <f t="shared" ref="AR127:AR129" si="437">IF(G127=2,AB127,"")</f>
        <v/>
      </c>
      <c r="AS127" s="267"/>
      <c r="AT127" s="268"/>
      <c r="AU127" s="266"/>
      <c r="AV127" s="266" t="str">
        <f t="shared" ref="AV127:AV129" si="438">IF(G127=3,X127,"")</f>
        <v/>
      </c>
      <c r="AW127" s="266"/>
      <c r="AX127" s="266" t="str">
        <f t="shared" ref="AX127:AX129" si="439">IF(G127=3,Z127,"")</f>
        <v/>
      </c>
      <c r="AY127" s="266"/>
      <c r="AZ127" s="266" t="str">
        <f t="shared" ref="AZ127:AZ129" si="440">IF(G127=3,AB127,"")</f>
        <v/>
      </c>
      <c r="BA127" s="267"/>
      <c r="BB127" s="268"/>
      <c r="BC127" s="266"/>
      <c r="BD127" s="266" t="str">
        <f t="shared" ref="BD127:BD129" si="441">IF(G127=4,X127,"")</f>
        <v/>
      </c>
      <c r="BE127" s="266"/>
      <c r="BF127" s="266" t="str">
        <f t="shared" ref="BF127:BF129" si="442">IF(G127=4,Z127,"")</f>
        <v/>
      </c>
      <c r="BG127" s="266"/>
      <c r="BH127" s="266" t="str">
        <f t="shared" ref="BH127:BH129" si="443">IF(G127=4,AB127,"")</f>
        <v/>
      </c>
      <c r="BI127" s="267"/>
      <c r="BJ127" s="268"/>
      <c r="BK127" s="264"/>
      <c r="BL127" s="266">
        <f t="shared" ref="BL127:BL129" si="444">IF(G127=5,X127,"")</f>
        <v>3</v>
      </c>
      <c r="BM127" s="266"/>
      <c r="BN127" s="266">
        <f t="shared" ref="BN127:BN129" si="445">IF(G127=5,Z127,"")</f>
        <v>0</v>
      </c>
      <c r="BO127" s="266"/>
      <c r="BP127" s="266">
        <f t="shared" ref="BP127:BP129" si="446">IF(G127=5,AB127,"")</f>
        <v>3</v>
      </c>
      <c r="BQ127" s="267"/>
      <c r="BR127" s="268"/>
      <c r="BS127" s="264"/>
      <c r="BT127" s="266" t="str">
        <f t="shared" ref="BT127:BT129" si="447">IF(A127=31,X127,"")</f>
        <v/>
      </c>
      <c r="BU127" s="266"/>
      <c r="BV127" s="266" t="str">
        <f t="shared" ref="BV127:BV129" si="448">IF(A127=31,Z127,"")</f>
        <v/>
      </c>
      <c r="BW127" s="266"/>
      <c r="BX127" s="266" t="str">
        <f t="shared" ref="BX127:BX129" si="449">IF(A127=31,AB127,"")</f>
        <v/>
      </c>
      <c r="BY127" s="267"/>
      <c r="BZ127" s="268"/>
      <c r="CA127" s="269"/>
      <c r="CB127" s="266" t="str">
        <f t="shared" ref="CB127:CB129" si="450">IF(A127=32,X127,"")</f>
        <v/>
      </c>
      <c r="CC127" s="266"/>
      <c r="CD127" s="266" t="str">
        <f t="shared" ref="CD127:CD129" si="451">IF(A127=32,Z127,"")</f>
        <v/>
      </c>
      <c r="CE127" s="266"/>
      <c r="CF127" s="266" t="str">
        <f t="shared" ref="CF127:CF129" si="452">IF(A127=32,AB127,"")</f>
        <v/>
      </c>
      <c r="CG127" s="267"/>
      <c r="CJ127" s="266" t="str">
        <f t="shared" ref="CJ127:CJ129" si="453">IF(A127=33,X127,"")</f>
        <v/>
      </c>
      <c r="CK127" s="266"/>
      <c r="CL127" s="266" t="str">
        <f t="shared" ref="CL127:CL129" si="454">IF(A127=33,Z127,"")</f>
        <v/>
      </c>
      <c r="CM127" s="266"/>
      <c r="CN127" s="266" t="str">
        <f t="shared" ref="CN127:CN129" si="455">IF(A127=33,AB127,"")</f>
        <v/>
      </c>
      <c r="CO127" s="267"/>
    </row>
    <row r="128" spans="1:94" s="262" customFormat="1" ht="21" customHeight="1" x14ac:dyDescent="0.25">
      <c r="A128" s="262">
        <v>31</v>
      </c>
      <c r="B128" s="259" t="s">
        <v>56</v>
      </c>
      <c r="C128" s="276" t="s">
        <v>264</v>
      </c>
      <c r="D128" s="164" t="s">
        <v>265</v>
      </c>
      <c r="E128" s="164"/>
      <c r="F128" s="261">
        <f>VLOOKUP(H128,Feuil1!A$1:B$5,2,0)</f>
        <v>0.25</v>
      </c>
      <c r="G128" s="259">
        <f t="shared" si="425"/>
        <v>3</v>
      </c>
      <c r="H128" s="214" t="s">
        <v>173</v>
      </c>
      <c r="I128" s="133" t="s">
        <v>266</v>
      </c>
      <c r="J128" s="263">
        <v>28</v>
      </c>
      <c r="K128" s="263">
        <f t="shared" si="426"/>
        <v>28</v>
      </c>
      <c r="L128" s="263">
        <f>IF(J128&lt;&gt;"",MAX(L$1:L127)+1,"")</f>
        <v>104</v>
      </c>
      <c r="M128" s="219" t="s">
        <v>273</v>
      </c>
      <c r="N128" s="299">
        <v>3</v>
      </c>
      <c r="O128" s="221" t="s">
        <v>72</v>
      </c>
      <c r="P128" s="222"/>
      <c r="Q128" s="300" t="str">
        <f t="shared" si="377"/>
        <v/>
      </c>
      <c r="R128" s="219" t="s">
        <v>274</v>
      </c>
      <c r="S128" s="219" t="s">
        <v>70</v>
      </c>
      <c r="T128" s="134"/>
      <c r="V128" s="264">
        <f t="shared" si="427"/>
        <v>3</v>
      </c>
      <c r="W128" s="264">
        <f t="shared" ref="W128:W129" si="456">IF(O128="Très Satisfaisant",1,IF(O128="Satisfaisant",0.75,IF(O128="Insatisfaisant",0.25,IF(O128="Très Insatisfaisant",0,IF(O128="Non Mesuré","",0)))))</f>
        <v>1</v>
      </c>
      <c r="X128" s="264">
        <f t="shared" si="429"/>
        <v>3</v>
      </c>
      <c r="Y128" s="264"/>
      <c r="Z128" s="264">
        <f t="shared" si="430"/>
        <v>0</v>
      </c>
      <c r="AA128" s="264"/>
      <c r="AB128" s="264">
        <f t="shared" si="431"/>
        <v>3</v>
      </c>
      <c r="AC128" s="264"/>
      <c r="AD128" s="135"/>
      <c r="AE128" s="269"/>
      <c r="AF128" s="266" t="str">
        <f t="shared" si="432"/>
        <v/>
      </c>
      <c r="AG128" s="266"/>
      <c r="AH128" s="266" t="str">
        <f t="shared" si="433"/>
        <v/>
      </c>
      <c r="AI128" s="266"/>
      <c r="AJ128" s="266" t="str">
        <f t="shared" si="434"/>
        <v/>
      </c>
      <c r="AK128" s="267"/>
      <c r="AL128" s="268"/>
      <c r="AM128" s="266"/>
      <c r="AN128" s="266" t="str">
        <f t="shared" si="435"/>
        <v/>
      </c>
      <c r="AO128" s="266"/>
      <c r="AP128" s="266" t="str">
        <f t="shared" si="436"/>
        <v/>
      </c>
      <c r="AQ128" s="266"/>
      <c r="AR128" s="266" t="str">
        <f t="shared" si="437"/>
        <v/>
      </c>
      <c r="AS128" s="267"/>
      <c r="AT128" s="268"/>
      <c r="AU128" s="266"/>
      <c r="AV128" s="266">
        <f t="shared" si="438"/>
        <v>3</v>
      </c>
      <c r="AW128" s="266"/>
      <c r="AX128" s="266">
        <f t="shared" si="439"/>
        <v>0</v>
      </c>
      <c r="AY128" s="266"/>
      <c r="AZ128" s="266">
        <f t="shared" si="440"/>
        <v>3</v>
      </c>
      <c r="BA128" s="267"/>
      <c r="BB128" s="268"/>
      <c r="BC128" s="266"/>
      <c r="BD128" s="266" t="str">
        <f t="shared" si="441"/>
        <v/>
      </c>
      <c r="BE128" s="266"/>
      <c r="BF128" s="266" t="str">
        <f t="shared" si="442"/>
        <v/>
      </c>
      <c r="BG128" s="266"/>
      <c r="BH128" s="266" t="str">
        <f t="shared" si="443"/>
        <v/>
      </c>
      <c r="BI128" s="267"/>
      <c r="BJ128" s="268"/>
      <c r="BK128" s="264"/>
      <c r="BL128" s="266" t="str">
        <f t="shared" si="444"/>
        <v/>
      </c>
      <c r="BM128" s="266"/>
      <c r="BN128" s="266" t="str">
        <f t="shared" si="445"/>
        <v/>
      </c>
      <c r="BO128" s="266"/>
      <c r="BP128" s="266" t="str">
        <f t="shared" si="446"/>
        <v/>
      </c>
      <c r="BQ128" s="267"/>
      <c r="BR128" s="268"/>
      <c r="BS128" s="264"/>
      <c r="BT128" s="266">
        <f t="shared" si="447"/>
        <v>3</v>
      </c>
      <c r="BU128" s="266"/>
      <c r="BV128" s="266">
        <f t="shared" si="448"/>
        <v>0</v>
      </c>
      <c r="BW128" s="266"/>
      <c r="BX128" s="266">
        <f t="shared" si="449"/>
        <v>3</v>
      </c>
      <c r="BY128" s="267"/>
      <c r="BZ128" s="268"/>
      <c r="CA128" s="269"/>
      <c r="CB128" s="266" t="str">
        <f t="shared" si="450"/>
        <v/>
      </c>
      <c r="CC128" s="266"/>
      <c r="CD128" s="266" t="str">
        <f t="shared" si="451"/>
        <v/>
      </c>
      <c r="CE128" s="266"/>
      <c r="CF128" s="266" t="str">
        <f t="shared" si="452"/>
        <v/>
      </c>
      <c r="CG128" s="267"/>
      <c r="CJ128" s="266" t="str">
        <f t="shared" si="453"/>
        <v/>
      </c>
      <c r="CK128" s="266"/>
      <c r="CL128" s="266" t="str">
        <f t="shared" si="454"/>
        <v/>
      </c>
      <c r="CM128" s="266"/>
      <c r="CN128" s="266" t="str">
        <f t="shared" si="455"/>
        <v/>
      </c>
      <c r="CO128" s="267"/>
    </row>
    <row r="129" spans="1:95" s="262" customFormat="1" ht="21" customHeight="1" x14ac:dyDescent="0.25">
      <c r="A129" s="262">
        <v>32</v>
      </c>
      <c r="B129" s="259" t="s">
        <v>67</v>
      </c>
      <c r="C129" s="276" t="s">
        <v>264</v>
      </c>
      <c r="D129" s="164" t="s">
        <v>265</v>
      </c>
      <c r="E129" s="164"/>
      <c r="F129" s="261">
        <f>VLOOKUP(H129,Feuil1!A$1:B$5,2,0)</f>
        <v>0.25</v>
      </c>
      <c r="G129" s="259">
        <f t="shared" si="425"/>
        <v>3</v>
      </c>
      <c r="H129" s="214" t="s">
        <v>173</v>
      </c>
      <c r="I129" s="133" t="s">
        <v>266</v>
      </c>
      <c r="J129" s="263">
        <v>28</v>
      </c>
      <c r="K129" s="263">
        <f t="shared" si="426"/>
        <v>28</v>
      </c>
      <c r="L129" s="263">
        <f>IF(J129&lt;&gt;"",MAX(L$1:L128)+1,"")</f>
        <v>105</v>
      </c>
      <c r="M129" s="219" t="s">
        <v>275</v>
      </c>
      <c r="N129" s="299">
        <v>3</v>
      </c>
      <c r="O129" s="221" t="s">
        <v>72</v>
      </c>
      <c r="P129" s="222"/>
      <c r="Q129" s="300" t="str">
        <f t="shared" si="377"/>
        <v/>
      </c>
      <c r="R129" s="219" t="s">
        <v>274</v>
      </c>
      <c r="S129" s="219" t="s">
        <v>70</v>
      </c>
      <c r="T129" s="134"/>
      <c r="V129" s="264">
        <f t="shared" si="427"/>
        <v>3</v>
      </c>
      <c r="W129" s="264">
        <f t="shared" si="456"/>
        <v>1</v>
      </c>
      <c r="X129" s="264">
        <f t="shared" si="429"/>
        <v>3</v>
      </c>
      <c r="Y129" s="264"/>
      <c r="Z129" s="264">
        <f t="shared" si="430"/>
        <v>0</v>
      </c>
      <c r="AA129" s="264"/>
      <c r="AB129" s="264">
        <f t="shared" si="431"/>
        <v>3</v>
      </c>
      <c r="AC129" s="264"/>
      <c r="AD129" s="135"/>
      <c r="AE129" s="269"/>
      <c r="AF129" s="266" t="str">
        <f t="shared" si="432"/>
        <v/>
      </c>
      <c r="AG129" s="266"/>
      <c r="AH129" s="266" t="str">
        <f t="shared" si="433"/>
        <v/>
      </c>
      <c r="AI129" s="266"/>
      <c r="AJ129" s="266" t="str">
        <f t="shared" si="434"/>
        <v/>
      </c>
      <c r="AK129" s="267"/>
      <c r="AL129" s="268"/>
      <c r="AM129" s="266"/>
      <c r="AN129" s="266" t="str">
        <f t="shared" si="435"/>
        <v/>
      </c>
      <c r="AO129" s="266"/>
      <c r="AP129" s="266" t="str">
        <f t="shared" si="436"/>
        <v/>
      </c>
      <c r="AQ129" s="266"/>
      <c r="AR129" s="266" t="str">
        <f t="shared" si="437"/>
        <v/>
      </c>
      <c r="AS129" s="267"/>
      <c r="AT129" s="268"/>
      <c r="AU129" s="266"/>
      <c r="AV129" s="266">
        <f t="shared" si="438"/>
        <v>3</v>
      </c>
      <c r="AW129" s="266"/>
      <c r="AX129" s="266">
        <f t="shared" si="439"/>
        <v>0</v>
      </c>
      <c r="AY129" s="266"/>
      <c r="AZ129" s="266">
        <f t="shared" si="440"/>
        <v>3</v>
      </c>
      <c r="BA129" s="267"/>
      <c r="BB129" s="268"/>
      <c r="BC129" s="266"/>
      <c r="BD129" s="266" t="str">
        <f t="shared" si="441"/>
        <v/>
      </c>
      <c r="BE129" s="266"/>
      <c r="BF129" s="266" t="str">
        <f t="shared" si="442"/>
        <v/>
      </c>
      <c r="BG129" s="266"/>
      <c r="BH129" s="266" t="str">
        <f t="shared" si="443"/>
        <v/>
      </c>
      <c r="BI129" s="267"/>
      <c r="BJ129" s="268"/>
      <c r="BK129" s="264"/>
      <c r="BL129" s="266" t="str">
        <f t="shared" si="444"/>
        <v/>
      </c>
      <c r="BM129" s="266"/>
      <c r="BN129" s="266" t="str">
        <f t="shared" si="445"/>
        <v/>
      </c>
      <c r="BO129" s="266"/>
      <c r="BP129" s="266" t="str">
        <f t="shared" si="446"/>
        <v/>
      </c>
      <c r="BQ129" s="267"/>
      <c r="BR129" s="268"/>
      <c r="BS129" s="264"/>
      <c r="BT129" s="266" t="str">
        <f t="shared" si="447"/>
        <v/>
      </c>
      <c r="BU129" s="266"/>
      <c r="BV129" s="266" t="str">
        <f t="shared" si="448"/>
        <v/>
      </c>
      <c r="BW129" s="266"/>
      <c r="BX129" s="266" t="str">
        <f t="shared" si="449"/>
        <v/>
      </c>
      <c r="BY129" s="267"/>
      <c r="BZ129" s="268"/>
      <c r="CA129" s="269"/>
      <c r="CB129" s="266">
        <f t="shared" si="450"/>
        <v>3</v>
      </c>
      <c r="CC129" s="266"/>
      <c r="CD129" s="266">
        <f t="shared" si="451"/>
        <v>0</v>
      </c>
      <c r="CE129" s="266"/>
      <c r="CF129" s="266">
        <f t="shared" si="452"/>
        <v>3</v>
      </c>
      <c r="CG129" s="267"/>
      <c r="CJ129" s="266" t="str">
        <f t="shared" si="453"/>
        <v/>
      </c>
      <c r="CK129" s="266"/>
      <c r="CL129" s="266" t="str">
        <f t="shared" si="454"/>
        <v/>
      </c>
      <c r="CM129" s="266"/>
      <c r="CN129" s="266" t="str">
        <f t="shared" si="455"/>
        <v/>
      </c>
      <c r="CO129" s="267"/>
    </row>
    <row r="130" spans="1:95" s="262" customFormat="1" ht="33" customHeight="1" x14ac:dyDescent="0.25">
      <c r="B130" s="259" t="s">
        <v>56</v>
      </c>
      <c r="C130" s="276" t="s">
        <v>264</v>
      </c>
      <c r="D130" s="164" t="s">
        <v>265</v>
      </c>
      <c r="E130" s="164"/>
      <c r="F130" s="261">
        <f>VLOOKUP(H130,Feuil1!A$1:B$5,2,0)</f>
        <v>0.1</v>
      </c>
      <c r="G130" s="259">
        <f t="shared" si="425"/>
        <v>1</v>
      </c>
      <c r="H130" s="214" t="s">
        <v>57</v>
      </c>
      <c r="I130" s="133" t="s">
        <v>276</v>
      </c>
      <c r="J130" s="263">
        <v>29</v>
      </c>
      <c r="K130" s="263">
        <f t="shared" si="426"/>
        <v>29</v>
      </c>
      <c r="L130" s="263">
        <f>IF(J130&lt;&gt;"",MAX(L$1:L129)+1,"")</f>
        <v>106</v>
      </c>
      <c r="M130" s="219" t="s">
        <v>277</v>
      </c>
      <c r="N130" s="299">
        <v>1</v>
      </c>
      <c r="O130" s="221" t="s">
        <v>0</v>
      </c>
      <c r="P130" s="222"/>
      <c r="Q130" s="300" t="str">
        <f t="shared" si="377"/>
        <v>oui</v>
      </c>
      <c r="R130" s="219" t="s">
        <v>278</v>
      </c>
      <c r="S130" s="219" t="s">
        <v>70</v>
      </c>
      <c r="T130" s="134"/>
      <c r="V130" s="264">
        <f>N130</f>
        <v>1</v>
      </c>
      <c r="W130" s="264">
        <f>IF(O130="OUI",1,IF(O130="NON",0,IF(O130="Non Mesuré","",0)))</f>
        <v>1</v>
      </c>
      <c r="X130" s="264">
        <f>IF(O130&lt;&gt;"Non Mesuré",V130*W130,"")</f>
        <v>1</v>
      </c>
      <c r="Y130" s="264"/>
      <c r="Z130" s="264">
        <f>IF(O130="Non Mesuré",V130,0)</f>
        <v>0</v>
      </c>
      <c r="AA130" s="264"/>
      <c r="AB130" s="264">
        <f>V130-Z130</f>
        <v>1</v>
      </c>
      <c r="AC130" s="264"/>
      <c r="AD130" s="265"/>
      <c r="AE130" s="265"/>
      <c r="AF130" s="266">
        <f>IF(G130=1,X130,"")</f>
        <v>1</v>
      </c>
      <c r="AG130" s="266"/>
      <c r="AH130" s="266">
        <f>IF(G130=1,Z130,"")</f>
        <v>0</v>
      </c>
      <c r="AI130" s="266"/>
      <c r="AJ130" s="266">
        <f>IF(G130=1,AB130,"")</f>
        <v>1</v>
      </c>
      <c r="AK130" s="267"/>
      <c r="AL130" s="268"/>
      <c r="AM130" s="266"/>
      <c r="AN130" s="266" t="str">
        <f>IF(G130=2,X130,"")</f>
        <v/>
      </c>
      <c r="AO130" s="266"/>
      <c r="AP130" s="266" t="str">
        <f>IF(G130=2,Z130,"")</f>
        <v/>
      </c>
      <c r="AQ130" s="266"/>
      <c r="AR130" s="266" t="str">
        <f>IF(G130=2,AB130,"")</f>
        <v/>
      </c>
      <c r="AS130" s="267"/>
      <c r="AT130" s="268"/>
      <c r="AU130" s="266"/>
      <c r="AV130" s="266" t="str">
        <f>IF(G130=3,X130,"")</f>
        <v/>
      </c>
      <c r="AW130" s="266"/>
      <c r="AX130" s="266" t="str">
        <f>IF(G130=3,Z130,"")</f>
        <v/>
      </c>
      <c r="AY130" s="266"/>
      <c r="AZ130" s="266" t="str">
        <f>IF(G130=3,AB130,"")</f>
        <v/>
      </c>
      <c r="BA130" s="267"/>
      <c r="BB130" s="268"/>
      <c r="BC130" s="266"/>
      <c r="BD130" s="266" t="str">
        <f>IF(G130=4,X130,"")</f>
        <v/>
      </c>
      <c r="BE130" s="266"/>
      <c r="BF130" s="266" t="str">
        <f>IF(G130=4,Z130,"")</f>
        <v/>
      </c>
      <c r="BG130" s="266"/>
      <c r="BH130" s="266" t="str">
        <f>IF(G130=4,AB130,"")</f>
        <v/>
      </c>
      <c r="BI130" s="267"/>
      <c r="BJ130" s="268"/>
      <c r="BK130" s="264"/>
      <c r="BL130" s="266" t="str">
        <f>IF(G130=5,X130,"")</f>
        <v/>
      </c>
      <c r="BM130" s="266"/>
      <c r="BN130" s="266" t="str">
        <f>IF(G130=5,Z130,"")</f>
        <v/>
      </c>
      <c r="BO130" s="266"/>
      <c r="BP130" s="266" t="str">
        <f>IF(G130=5,AB130,"")</f>
        <v/>
      </c>
      <c r="BQ130" s="267"/>
      <c r="BR130" s="268"/>
      <c r="BS130" s="264"/>
      <c r="BT130" s="266" t="str">
        <f>IF(A130=31,X130,"")</f>
        <v/>
      </c>
      <c r="BU130" s="266"/>
      <c r="BV130" s="266" t="str">
        <f>IF(A130=31,Z130,"")</f>
        <v/>
      </c>
      <c r="BW130" s="266"/>
      <c r="BX130" s="266" t="str">
        <f>IF(A130=31,AB130,"")</f>
        <v/>
      </c>
      <c r="BY130" s="267"/>
      <c r="BZ130" s="268"/>
      <c r="CA130" s="269"/>
      <c r="CB130" s="266" t="str">
        <f>IF(A130=32,X130,"")</f>
        <v/>
      </c>
      <c r="CC130" s="266"/>
      <c r="CD130" s="266" t="str">
        <f>IF(A130=32,Z130,"")</f>
        <v/>
      </c>
      <c r="CE130" s="266"/>
      <c r="CF130" s="266" t="str">
        <f>IF(A130=32,AB130,"")</f>
        <v/>
      </c>
      <c r="CG130" s="267"/>
      <c r="CJ130" s="266" t="str">
        <f>IF(A130=33,X130,"")</f>
        <v/>
      </c>
      <c r="CK130" s="266"/>
      <c r="CL130" s="266" t="str">
        <f>IF(A130=33,Z130,"")</f>
        <v/>
      </c>
      <c r="CM130" s="266"/>
      <c r="CN130" s="266" t="str">
        <f>IF(A130=33,AB130,"")</f>
        <v/>
      </c>
      <c r="CO130" s="267"/>
    </row>
    <row r="131" spans="1:95" s="167" customFormat="1" ht="21" customHeight="1" x14ac:dyDescent="0.25">
      <c r="B131" s="259" t="s">
        <v>56</v>
      </c>
      <c r="C131" s="276" t="s">
        <v>264</v>
      </c>
      <c r="D131" s="164" t="s">
        <v>265</v>
      </c>
      <c r="E131" s="164"/>
      <c r="F131" s="261">
        <f>VLOOKUP(H131,Feuil1!A$1:B$5,2,0)</f>
        <v>0.1</v>
      </c>
      <c r="G131" s="259">
        <f t="shared" si="425"/>
        <v>1</v>
      </c>
      <c r="H131" s="170" t="s">
        <v>57</v>
      </c>
      <c r="I131" s="168" t="s">
        <v>276</v>
      </c>
      <c r="J131" s="169">
        <v>29</v>
      </c>
      <c r="K131" s="263">
        <f t="shared" si="426"/>
        <v>29</v>
      </c>
      <c r="L131" s="263">
        <f>IF(J131&lt;&gt;"",MAX(L$1:L130)+1,"")</f>
        <v>107</v>
      </c>
      <c r="M131" s="219" t="s">
        <v>279</v>
      </c>
      <c r="N131" s="299">
        <v>3</v>
      </c>
      <c r="O131" s="221" t="s">
        <v>72</v>
      </c>
      <c r="P131" s="222"/>
      <c r="Q131" s="300" t="str">
        <f t="shared" si="377"/>
        <v/>
      </c>
      <c r="R131" s="219" t="s">
        <v>280</v>
      </c>
      <c r="S131" s="219" t="s">
        <v>70</v>
      </c>
      <c r="T131" s="170"/>
      <c r="V131" s="264">
        <f t="shared" ref="V131:V132" si="457">N131</f>
        <v>3</v>
      </c>
      <c r="W131" s="264">
        <f t="shared" ref="W131:W132" si="458">IF(O131="Très Satisfaisant",1,IF(O131="Satisfaisant",0.75,IF(O131="Insatisfaisant",0.25,IF(O131="Très Insatisfaisant",0,IF(O131="Non Mesuré","",0)))))</f>
        <v>1</v>
      </c>
      <c r="X131" s="264">
        <f t="shared" ref="X131:X132" si="459">IF(O131&lt;&gt;"Non Mesuré",V131*W131,"")</f>
        <v>3</v>
      </c>
      <c r="Y131" s="264"/>
      <c r="Z131" s="264">
        <f t="shared" ref="Z131:Z132" si="460">IF(O131="Non Mesuré",V131,0)</f>
        <v>0</v>
      </c>
      <c r="AA131" s="264"/>
      <c r="AB131" s="264">
        <f t="shared" ref="AB131:AB132" si="461">V131-Z131</f>
        <v>3</v>
      </c>
      <c r="AC131" s="264"/>
      <c r="AD131" s="135"/>
      <c r="AE131" s="269"/>
      <c r="AF131" s="266">
        <f t="shared" ref="AF131:AF132" si="462">IF(G131=1,X131,"")</f>
        <v>3</v>
      </c>
      <c r="AG131" s="266"/>
      <c r="AH131" s="266">
        <f t="shared" ref="AH131:AH132" si="463">IF(G131=1,Z131,"")</f>
        <v>0</v>
      </c>
      <c r="AI131" s="266"/>
      <c r="AJ131" s="266">
        <f t="shared" ref="AJ131:AJ132" si="464">IF(G131=1,AB131,"")</f>
        <v>3</v>
      </c>
      <c r="AK131" s="267"/>
      <c r="AL131" s="268"/>
      <c r="AM131" s="266"/>
      <c r="AN131" s="266" t="str">
        <f t="shared" ref="AN131:AN132" si="465">IF(G131=2,X131,"")</f>
        <v/>
      </c>
      <c r="AO131" s="266"/>
      <c r="AP131" s="266" t="str">
        <f t="shared" ref="AP131:AP132" si="466">IF(G131=2,Z131,"")</f>
        <v/>
      </c>
      <c r="AQ131" s="266"/>
      <c r="AR131" s="266" t="str">
        <f t="shared" ref="AR131:AR132" si="467">IF(G131=2,AB131,"")</f>
        <v/>
      </c>
      <c r="AS131" s="267"/>
      <c r="AT131" s="268"/>
      <c r="AU131" s="266"/>
      <c r="AV131" s="266" t="str">
        <f t="shared" ref="AV131:AV132" si="468">IF(G131=3,X131,"")</f>
        <v/>
      </c>
      <c r="AW131" s="266"/>
      <c r="AX131" s="266" t="str">
        <f t="shared" ref="AX131:AX132" si="469">IF(G131=3,Z131,"")</f>
        <v/>
      </c>
      <c r="AY131" s="266"/>
      <c r="AZ131" s="266" t="str">
        <f t="shared" ref="AZ131:AZ132" si="470">IF(G131=3,AB131,"")</f>
        <v/>
      </c>
      <c r="BA131" s="267"/>
      <c r="BB131" s="268"/>
      <c r="BC131" s="266"/>
      <c r="BD131" s="266" t="str">
        <f t="shared" ref="BD131:BD132" si="471">IF(G131=4,X131,"")</f>
        <v/>
      </c>
      <c r="BE131" s="266"/>
      <c r="BF131" s="266" t="str">
        <f t="shared" ref="BF131:BF132" si="472">IF(G131=4,Z131,"")</f>
        <v/>
      </c>
      <c r="BG131" s="266"/>
      <c r="BH131" s="266" t="str">
        <f t="shared" ref="BH131:BH132" si="473">IF(G131=4,AB131,"")</f>
        <v/>
      </c>
      <c r="BI131" s="267"/>
      <c r="BJ131" s="268"/>
      <c r="BK131" s="264"/>
      <c r="BL131" s="266" t="str">
        <f t="shared" ref="BL131:BL132" si="474">IF(G131=5,X131,"")</f>
        <v/>
      </c>
      <c r="BM131" s="266"/>
      <c r="BN131" s="266" t="str">
        <f t="shared" ref="BN131:BN132" si="475">IF(G131=5,Z131,"")</f>
        <v/>
      </c>
      <c r="BO131" s="266"/>
      <c r="BP131" s="266" t="str">
        <f t="shared" ref="BP131:BP132" si="476">IF(G131=5,AB131,"")</f>
        <v/>
      </c>
      <c r="BQ131" s="267"/>
      <c r="BR131" s="268"/>
      <c r="BS131" s="264"/>
      <c r="BT131" s="266" t="str">
        <f t="shared" ref="BT131:BT132" si="477">IF(A131=31,X131,"")</f>
        <v/>
      </c>
      <c r="BU131" s="266"/>
      <c r="BV131" s="266" t="str">
        <f t="shared" ref="BV131:BV132" si="478">IF(A131=31,Z131,"")</f>
        <v/>
      </c>
      <c r="BW131" s="266"/>
      <c r="BX131" s="266" t="str">
        <f t="shared" ref="BX131:BX132" si="479">IF(A131=31,AB131,"")</f>
        <v/>
      </c>
      <c r="BY131" s="267"/>
      <c r="BZ131" s="268"/>
      <c r="CA131" s="269"/>
      <c r="CB131" s="266" t="str">
        <f t="shared" ref="CB131:CB132" si="480">IF(A131=32,X131,"")</f>
        <v/>
      </c>
      <c r="CC131" s="266"/>
      <c r="CD131" s="266" t="str">
        <f t="shared" ref="CD131:CD132" si="481">IF(A131=32,Z131,"")</f>
        <v/>
      </c>
      <c r="CE131" s="266"/>
      <c r="CF131" s="266" t="str">
        <f t="shared" ref="CF131:CF132" si="482">IF(A131=32,AB131,"")</f>
        <v/>
      </c>
      <c r="CG131" s="267"/>
      <c r="CH131" s="262"/>
      <c r="CI131" s="262"/>
      <c r="CJ131" s="266" t="str">
        <f t="shared" ref="CJ131:CJ132" si="483">IF(A131=33,X131,"")</f>
        <v/>
      </c>
      <c r="CK131" s="266"/>
      <c r="CL131" s="266" t="str">
        <f t="shared" ref="CL131:CL132" si="484">IF(A131=33,Z131,"")</f>
        <v/>
      </c>
      <c r="CM131" s="266"/>
      <c r="CN131" s="266" t="str">
        <f t="shared" ref="CN131:CN132" si="485">IF(A131=33,AB131,"")</f>
        <v/>
      </c>
      <c r="CO131" s="267"/>
      <c r="CP131" s="262"/>
      <c r="CQ131" s="262"/>
    </row>
    <row r="132" spans="1:95" s="167" customFormat="1" ht="21" customHeight="1" x14ac:dyDescent="0.25">
      <c r="B132" s="259" t="s">
        <v>56</v>
      </c>
      <c r="C132" s="276" t="s">
        <v>264</v>
      </c>
      <c r="D132" s="164" t="s">
        <v>265</v>
      </c>
      <c r="E132" s="164"/>
      <c r="F132" s="261">
        <f>VLOOKUP(H132,Feuil1!A$1:B$5,2,0)</f>
        <v>0.1</v>
      </c>
      <c r="G132" s="259">
        <f t="shared" si="425"/>
        <v>1</v>
      </c>
      <c r="H132" s="170" t="s">
        <v>57</v>
      </c>
      <c r="I132" s="168" t="s">
        <v>276</v>
      </c>
      <c r="J132" s="169">
        <v>29</v>
      </c>
      <c r="K132" s="263">
        <f t="shared" si="426"/>
        <v>29</v>
      </c>
      <c r="L132" s="263">
        <f>IF(J132&lt;&gt;"",MAX(L$1:L131)+1,"")</f>
        <v>108</v>
      </c>
      <c r="M132" s="305" t="s">
        <v>281</v>
      </c>
      <c r="N132" s="301">
        <v>3</v>
      </c>
      <c r="O132" s="302" t="s">
        <v>72</v>
      </c>
      <c r="P132" s="303"/>
      <c r="Q132" s="304" t="str">
        <f t="shared" si="377"/>
        <v/>
      </c>
      <c r="R132" s="305" t="s">
        <v>280</v>
      </c>
      <c r="S132" s="305" t="s">
        <v>70</v>
      </c>
      <c r="T132" s="170"/>
      <c r="V132" s="264">
        <f t="shared" si="457"/>
        <v>3</v>
      </c>
      <c r="W132" s="264">
        <f t="shared" si="458"/>
        <v>1</v>
      </c>
      <c r="X132" s="264">
        <f t="shared" si="459"/>
        <v>3</v>
      </c>
      <c r="Y132" s="264"/>
      <c r="Z132" s="264">
        <f t="shared" si="460"/>
        <v>0</v>
      </c>
      <c r="AA132" s="264"/>
      <c r="AB132" s="264">
        <f t="shared" si="461"/>
        <v>3</v>
      </c>
      <c r="AC132" s="264"/>
      <c r="AD132" s="135"/>
      <c r="AE132" s="269"/>
      <c r="AF132" s="266">
        <f t="shared" si="462"/>
        <v>3</v>
      </c>
      <c r="AG132" s="266"/>
      <c r="AH132" s="266">
        <f t="shared" si="463"/>
        <v>0</v>
      </c>
      <c r="AI132" s="266"/>
      <c r="AJ132" s="266">
        <f t="shared" si="464"/>
        <v>3</v>
      </c>
      <c r="AK132" s="267"/>
      <c r="AL132" s="268"/>
      <c r="AM132" s="266"/>
      <c r="AN132" s="266" t="str">
        <f t="shared" si="465"/>
        <v/>
      </c>
      <c r="AO132" s="266"/>
      <c r="AP132" s="266" t="str">
        <f t="shared" si="466"/>
        <v/>
      </c>
      <c r="AQ132" s="266"/>
      <c r="AR132" s="266" t="str">
        <f t="shared" si="467"/>
        <v/>
      </c>
      <c r="AS132" s="267"/>
      <c r="AT132" s="268"/>
      <c r="AU132" s="266"/>
      <c r="AV132" s="266" t="str">
        <f t="shared" si="468"/>
        <v/>
      </c>
      <c r="AW132" s="266"/>
      <c r="AX132" s="266" t="str">
        <f t="shared" si="469"/>
        <v/>
      </c>
      <c r="AY132" s="266"/>
      <c r="AZ132" s="266" t="str">
        <f t="shared" si="470"/>
        <v/>
      </c>
      <c r="BA132" s="267"/>
      <c r="BB132" s="268"/>
      <c r="BC132" s="266"/>
      <c r="BD132" s="266" t="str">
        <f t="shared" si="471"/>
        <v/>
      </c>
      <c r="BE132" s="266"/>
      <c r="BF132" s="266" t="str">
        <f t="shared" si="472"/>
        <v/>
      </c>
      <c r="BG132" s="266"/>
      <c r="BH132" s="266" t="str">
        <f t="shared" si="473"/>
        <v/>
      </c>
      <c r="BI132" s="267"/>
      <c r="BJ132" s="268"/>
      <c r="BK132" s="264"/>
      <c r="BL132" s="266" t="str">
        <f t="shared" si="474"/>
        <v/>
      </c>
      <c r="BM132" s="266"/>
      <c r="BN132" s="266" t="str">
        <f t="shared" si="475"/>
        <v/>
      </c>
      <c r="BO132" s="266"/>
      <c r="BP132" s="266" t="str">
        <f t="shared" si="476"/>
        <v/>
      </c>
      <c r="BQ132" s="267"/>
      <c r="BR132" s="268"/>
      <c r="BS132" s="264"/>
      <c r="BT132" s="266" t="str">
        <f t="shared" si="477"/>
        <v/>
      </c>
      <c r="BU132" s="266"/>
      <c r="BV132" s="266" t="str">
        <f t="shared" si="478"/>
        <v/>
      </c>
      <c r="BW132" s="266"/>
      <c r="BX132" s="266" t="str">
        <f t="shared" si="479"/>
        <v/>
      </c>
      <c r="BY132" s="267"/>
      <c r="BZ132" s="268"/>
      <c r="CA132" s="269"/>
      <c r="CB132" s="266" t="str">
        <f t="shared" si="480"/>
        <v/>
      </c>
      <c r="CC132" s="266"/>
      <c r="CD132" s="266" t="str">
        <f t="shared" si="481"/>
        <v/>
      </c>
      <c r="CE132" s="266"/>
      <c r="CF132" s="266" t="str">
        <f t="shared" si="482"/>
        <v/>
      </c>
      <c r="CG132" s="267"/>
      <c r="CH132" s="262"/>
      <c r="CI132" s="262"/>
      <c r="CJ132" s="266" t="str">
        <f t="shared" si="483"/>
        <v/>
      </c>
      <c r="CK132" s="266"/>
      <c r="CL132" s="266" t="str">
        <f t="shared" si="484"/>
        <v/>
      </c>
      <c r="CM132" s="266"/>
      <c r="CN132" s="266" t="str">
        <f t="shared" si="485"/>
        <v/>
      </c>
      <c r="CO132" s="267"/>
      <c r="CP132" s="262"/>
      <c r="CQ132" s="262"/>
    </row>
    <row r="133" spans="1:95" s="162" customFormat="1" ht="18" customHeight="1" x14ac:dyDescent="0.25">
      <c r="B133" s="113"/>
      <c r="C133" s="276" t="s">
        <v>264</v>
      </c>
      <c r="D133" s="113"/>
      <c r="E133" s="113"/>
      <c r="F133" s="261" t="e">
        <f>VLOOKUP(H133,Feuil1!A$1:B$5,2,0)</f>
        <v>#N/A</v>
      </c>
      <c r="G133" s="113"/>
      <c r="H133" s="218"/>
      <c r="I133" s="163"/>
      <c r="J133" s="138"/>
      <c r="K133" s="263"/>
      <c r="L133" s="263" t="str">
        <f>IF(J133&lt;&gt;"",MAX(L$1:L132)+1,"")</f>
        <v/>
      </c>
      <c r="M133" s="164" t="s">
        <v>282</v>
      </c>
      <c r="N133" s="130"/>
      <c r="O133" s="204"/>
      <c r="P133" s="293"/>
      <c r="Q133" s="202" t="str">
        <f t="shared" si="377"/>
        <v/>
      </c>
      <c r="R133" s="165"/>
      <c r="S133" s="165"/>
      <c r="T133" s="165"/>
      <c r="V133" s="139"/>
      <c r="W133" s="139"/>
      <c r="X133" s="139"/>
      <c r="Y133" s="139"/>
      <c r="Z133" s="139"/>
      <c r="AA133" s="139"/>
      <c r="AB133" s="139"/>
      <c r="AC133" s="139"/>
      <c r="AD133" s="141"/>
      <c r="AE133" s="141"/>
      <c r="AF133" s="266" t="str">
        <f t="shared" ref="AF133:AF187" si="486">IF(G133=1,X133,"")</f>
        <v/>
      </c>
      <c r="AG133" s="266"/>
      <c r="AH133" s="266" t="str">
        <f t="shared" ref="AH133:AH187" si="487">IF(G133=1,Z133,"")</f>
        <v/>
      </c>
      <c r="AI133" s="266"/>
      <c r="AJ133" s="266" t="str">
        <f t="shared" ref="AJ133:AJ187" si="488">IF(G133=1,AB133,"")</f>
        <v/>
      </c>
      <c r="AK133" s="267"/>
      <c r="AL133" s="268"/>
      <c r="AM133" s="266"/>
      <c r="AN133" s="266" t="str">
        <f t="shared" ref="AN133:AN187" si="489">IF(G133=2,X133,"")</f>
        <v/>
      </c>
      <c r="AO133" s="266"/>
      <c r="AP133" s="266" t="str">
        <f t="shared" ref="AP133:AP187" si="490">IF(G133=2,Z133,"")</f>
        <v/>
      </c>
      <c r="AQ133" s="266"/>
      <c r="AR133" s="266" t="str">
        <f t="shared" ref="AR133:AR187" si="491">IF(G133=2,AB133,"")</f>
        <v/>
      </c>
      <c r="AS133" s="267"/>
      <c r="AT133" s="268"/>
      <c r="AU133" s="266"/>
      <c r="AV133" s="266" t="str">
        <f t="shared" ref="AV133:AV187" si="492">IF(G133=3,X133,"")</f>
        <v/>
      </c>
      <c r="AW133" s="266"/>
      <c r="AX133" s="266" t="str">
        <f t="shared" ref="AX133:AX187" si="493">IF(G133=3,Z133,"")</f>
        <v/>
      </c>
      <c r="AY133" s="266"/>
      <c r="AZ133" s="266" t="str">
        <f t="shared" ref="AZ133:AZ187" si="494">IF(G133=3,AB133,"")</f>
        <v/>
      </c>
      <c r="BA133" s="267"/>
      <c r="BB133" s="268"/>
      <c r="BC133" s="266"/>
      <c r="BD133" s="266" t="str">
        <f t="shared" ref="BD133:BD187" si="495">IF(G133=4,X133,"")</f>
        <v/>
      </c>
      <c r="BE133" s="266"/>
      <c r="BF133" s="266" t="str">
        <f t="shared" ref="BF133:BF187" si="496">IF(G133=4,Z133,"")</f>
        <v/>
      </c>
      <c r="BG133" s="266"/>
      <c r="BH133" s="266" t="str">
        <f t="shared" ref="BH133:BH187" si="497">IF(G133=4,AB133,"")</f>
        <v/>
      </c>
      <c r="BI133" s="267"/>
      <c r="BJ133" s="268"/>
      <c r="BK133" s="264"/>
      <c r="BL133" s="266" t="str">
        <f t="shared" ref="BL133:BL187" si="498">IF(G133=5,X133,"")</f>
        <v/>
      </c>
      <c r="BM133" s="266"/>
      <c r="BN133" s="266" t="str">
        <f t="shared" ref="BN133:BN187" si="499">IF(G133=5,Z133,"")</f>
        <v/>
      </c>
      <c r="BO133" s="266"/>
      <c r="BP133" s="266" t="str">
        <f t="shared" ref="BP133:BP187" si="500">IF(G133=5,AB133,"")</f>
        <v/>
      </c>
      <c r="BQ133" s="267"/>
      <c r="BR133" s="268"/>
      <c r="BS133" s="264"/>
      <c r="BT133" s="266" t="str">
        <f t="shared" ref="BT133:BT187" si="501">IF(A133=31,X133,"")</f>
        <v/>
      </c>
      <c r="BU133" s="266"/>
      <c r="BV133" s="266" t="str">
        <f t="shared" ref="BV133:BV187" si="502">IF(A133=31,Z133,"")</f>
        <v/>
      </c>
      <c r="BW133" s="266"/>
      <c r="BX133" s="266" t="str">
        <f t="shared" ref="BX133:BX187" si="503">IF(A133=31,AB133,"")</f>
        <v/>
      </c>
      <c r="BY133" s="267"/>
      <c r="BZ133" s="268"/>
      <c r="CA133" s="269"/>
      <c r="CB133" s="266" t="str">
        <f t="shared" ref="CB133:CB187" si="504">IF(A133=32,X133,"")</f>
        <v/>
      </c>
      <c r="CC133" s="266"/>
      <c r="CD133" s="266" t="str">
        <f t="shared" ref="CD133:CD187" si="505">IF(A133=32,Z133,"")</f>
        <v/>
      </c>
      <c r="CE133" s="266"/>
      <c r="CF133" s="266" t="str">
        <f t="shared" ref="CF133:CF187" si="506">IF(A133=32,AB133,"")</f>
        <v/>
      </c>
      <c r="CG133" s="267"/>
      <c r="CH133" s="262"/>
      <c r="CI133" s="262"/>
      <c r="CJ133" s="266" t="str">
        <f t="shared" ref="CJ133:CJ187" si="507">IF(A133=33,X133,"")</f>
        <v/>
      </c>
      <c r="CK133" s="266"/>
      <c r="CL133" s="266" t="str">
        <f t="shared" ref="CL133:CL187" si="508">IF(A133=33,Z133,"")</f>
        <v/>
      </c>
      <c r="CM133" s="266"/>
      <c r="CN133" s="266" t="str">
        <f t="shared" ref="CN133:CN187" si="509">IF(A133=33,AB133,"")</f>
        <v/>
      </c>
      <c r="CO133" s="267"/>
      <c r="CP133" s="262"/>
    </row>
    <row r="134" spans="1:95" s="262" customFormat="1" ht="33" customHeight="1" x14ac:dyDescent="0.25">
      <c r="A134" s="262">
        <v>33</v>
      </c>
      <c r="B134" s="259" t="s">
        <v>56</v>
      </c>
      <c r="C134" s="276" t="s">
        <v>264</v>
      </c>
      <c r="D134" s="164" t="s">
        <v>282</v>
      </c>
      <c r="E134" s="164"/>
      <c r="F134" s="261">
        <f>VLOOKUP(H134,Feuil1!A$1:B$5,2,0)</f>
        <v>0.25</v>
      </c>
      <c r="G134" s="259">
        <f t="shared" ref="G134:G140" si="510">IF(H134="Information et Communication",1,IF(H134="Savoir-faire Savoir-être",2,IF(H134="Confort et hygiène",3,IF(H134="Qualité de la prestation",5,IF(H134="Développement Durable",4)))))</f>
        <v>3</v>
      </c>
      <c r="H134" s="214" t="s">
        <v>173</v>
      </c>
      <c r="I134" s="166" t="s">
        <v>266</v>
      </c>
      <c r="J134" s="263">
        <v>28</v>
      </c>
      <c r="K134" s="263">
        <f t="shared" ref="K134:K140" si="511">IF(J134&gt;71,J134-17,J134)</f>
        <v>28</v>
      </c>
      <c r="L134" s="263">
        <f>IF(J134&lt;&gt;"",MAX(L$1:L133)+1,"")</f>
        <v>109</v>
      </c>
      <c r="M134" s="294" t="s">
        <v>283</v>
      </c>
      <c r="N134" s="295">
        <v>3</v>
      </c>
      <c r="O134" s="296" t="s">
        <v>0</v>
      </c>
      <c r="P134" s="297"/>
      <c r="Q134" s="298" t="str">
        <f t="shared" si="377"/>
        <v/>
      </c>
      <c r="R134" s="294" t="s">
        <v>284</v>
      </c>
      <c r="S134" s="314" t="s">
        <v>70</v>
      </c>
      <c r="T134" s="134"/>
      <c r="V134" s="264">
        <f t="shared" ref="V134:V137" si="512">N134</f>
        <v>3</v>
      </c>
      <c r="W134" s="264">
        <f t="shared" ref="W134:W135" si="513">IF(O134="OUI",1,IF(O134="NON",0,IF(O134="Non Mesuré","",0)))</f>
        <v>1</v>
      </c>
      <c r="X134" s="264">
        <f t="shared" ref="X134:X137" si="514">IF(O134&lt;&gt;"Non Mesuré",V134*W134,"")</f>
        <v>3</v>
      </c>
      <c r="Y134" s="264"/>
      <c r="Z134" s="264">
        <f t="shared" ref="Z134:Z137" si="515">IF(O134="Non Mesuré",V134,0)</f>
        <v>0</v>
      </c>
      <c r="AA134" s="264"/>
      <c r="AB134" s="264">
        <f t="shared" ref="AB134:AB137" si="516">V134-Z134</f>
        <v>3</v>
      </c>
      <c r="AC134" s="264"/>
      <c r="AD134" s="265"/>
      <c r="AE134" s="265"/>
      <c r="AF134" s="266" t="str">
        <f t="shared" si="486"/>
        <v/>
      </c>
      <c r="AG134" s="266"/>
      <c r="AH134" s="266" t="str">
        <f t="shared" si="487"/>
        <v/>
      </c>
      <c r="AI134" s="266"/>
      <c r="AJ134" s="266" t="str">
        <f t="shared" si="488"/>
        <v/>
      </c>
      <c r="AK134" s="267"/>
      <c r="AL134" s="268"/>
      <c r="AM134" s="266"/>
      <c r="AN134" s="266" t="str">
        <f t="shared" si="489"/>
        <v/>
      </c>
      <c r="AO134" s="266"/>
      <c r="AP134" s="266" t="str">
        <f t="shared" si="490"/>
        <v/>
      </c>
      <c r="AQ134" s="266"/>
      <c r="AR134" s="266" t="str">
        <f t="shared" si="491"/>
        <v/>
      </c>
      <c r="AS134" s="267"/>
      <c r="AT134" s="268"/>
      <c r="AU134" s="266"/>
      <c r="AV134" s="266">
        <f t="shared" si="492"/>
        <v>3</v>
      </c>
      <c r="AW134" s="266"/>
      <c r="AX134" s="266">
        <f t="shared" si="493"/>
        <v>0</v>
      </c>
      <c r="AY134" s="266"/>
      <c r="AZ134" s="266">
        <f t="shared" si="494"/>
        <v>3</v>
      </c>
      <c r="BA134" s="267"/>
      <c r="BB134" s="268"/>
      <c r="BC134" s="266"/>
      <c r="BD134" s="266" t="str">
        <f t="shared" si="495"/>
        <v/>
      </c>
      <c r="BE134" s="266"/>
      <c r="BF134" s="266" t="str">
        <f t="shared" si="496"/>
        <v/>
      </c>
      <c r="BG134" s="266"/>
      <c r="BH134" s="266" t="str">
        <f t="shared" si="497"/>
        <v/>
      </c>
      <c r="BI134" s="267"/>
      <c r="BJ134" s="268"/>
      <c r="BK134" s="264"/>
      <c r="BL134" s="266" t="str">
        <f t="shared" si="498"/>
        <v/>
      </c>
      <c r="BM134" s="266"/>
      <c r="BN134" s="266" t="str">
        <f t="shared" si="499"/>
        <v/>
      </c>
      <c r="BO134" s="266"/>
      <c r="BP134" s="266" t="str">
        <f t="shared" si="500"/>
        <v/>
      </c>
      <c r="BQ134" s="267"/>
      <c r="BR134" s="268"/>
      <c r="BS134" s="264"/>
      <c r="BT134" s="266" t="str">
        <f t="shared" si="501"/>
        <v/>
      </c>
      <c r="BU134" s="266"/>
      <c r="BV134" s="266" t="str">
        <f t="shared" si="502"/>
        <v/>
      </c>
      <c r="BW134" s="266"/>
      <c r="BX134" s="266" t="str">
        <f t="shared" si="503"/>
        <v/>
      </c>
      <c r="BY134" s="267"/>
      <c r="BZ134" s="268"/>
      <c r="CA134" s="269"/>
      <c r="CB134" s="266" t="str">
        <f t="shared" si="504"/>
        <v/>
      </c>
      <c r="CC134" s="266"/>
      <c r="CD134" s="266" t="str">
        <f t="shared" si="505"/>
        <v/>
      </c>
      <c r="CE134" s="266"/>
      <c r="CF134" s="266" t="str">
        <f t="shared" si="506"/>
        <v/>
      </c>
      <c r="CG134" s="267"/>
      <c r="CJ134" s="266">
        <f t="shared" si="507"/>
        <v>3</v>
      </c>
      <c r="CK134" s="266"/>
      <c r="CL134" s="266">
        <f t="shared" si="508"/>
        <v>0</v>
      </c>
      <c r="CM134" s="266"/>
      <c r="CN134" s="266">
        <f t="shared" si="509"/>
        <v>3</v>
      </c>
      <c r="CO134" s="267"/>
    </row>
    <row r="135" spans="1:95" s="262" customFormat="1" ht="33" customHeight="1" x14ac:dyDescent="0.25">
      <c r="B135" s="259" t="s">
        <v>56</v>
      </c>
      <c r="C135" s="276" t="s">
        <v>264</v>
      </c>
      <c r="D135" s="164" t="s">
        <v>282</v>
      </c>
      <c r="E135" s="164"/>
      <c r="F135" s="261">
        <f>VLOOKUP(H135,Feuil1!A$1:B$5,2,0)</f>
        <v>0.2</v>
      </c>
      <c r="G135" s="259">
        <f t="shared" si="510"/>
        <v>5</v>
      </c>
      <c r="H135" s="214" t="s">
        <v>167</v>
      </c>
      <c r="I135" s="166" t="s">
        <v>266</v>
      </c>
      <c r="J135" s="263">
        <v>28</v>
      </c>
      <c r="K135" s="263">
        <f t="shared" si="511"/>
        <v>28</v>
      </c>
      <c r="L135" s="263">
        <f>IF(J135&lt;&gt;"",MAX(L$1:L134)+1,"")</f>
        <v>110</v>
      </c>
      <c r="M135" s="219" t="s">
        <v>285</v>
      </c>
      <c r="N135" s="299">
        <v>3</v>
      </c>
      <c r="O135" s="221" t="s">
        <v>0</v>
      </c>
      <c r="P135" s="222"/>
      <c r="Q135" s="300" t="str">
        <f t="shared" si="377"/>
        <v/>
      </c>
      <c r="R135" s="219" t="s">
        <v>286</v>
      </c>
      <c r="S135" s="219" t="s">
        <v>70</v>
      </c>
      <c r="T135" s="134"/>
      <c r="V135" s="264">
        <f t="shared" si="512"/>
        <v>3</v>
      </c>
      <c r="W135" s="264">
        <f t="shared" si="513"/>
        <v>1</v>
      </c>
      <c r="X135" s="264">
        <f t="shared" si="514"/>
        <v>3</v>
      </c>
      <c r="Y135" s="264"/>
      <c r="Z135" s="264">
        <f t="shared" si="515"/>
        <v>0</v>
      </c>
      <c r="AA135" s="264"/>
      <c r="AB135" s="264">
        <f t="shared" si="516"/>
        <v>3</v>
      </c>
      <c r="AC135" s="264"/>
      <c r="AD135" s="265"/>
      <c r="AE135" s="265"/>
      <c r="AF135" s="266" t="str">
        <f t="shared" si="486"/>
        <v/>
      </c>
      <c r="AG135" s="266"/>
      <c r="AH135" s="266" t="str">
        <f t="shared" si="487"/>
        <v/>
      </c>
      <c r="AI135" s="266"/>
      <c r="AJ135" s="266" t="str">
        <f t="shared" si="488"/>
        <v/>
      </c>
      <c r="AK135" s="267"/>
      <c r="AL135" s="268"/>
      <c r="AM135" s="266"/>
      <c r="AN135" s="266" t="str">
        <f t="shared" si="489"/>
        <v/>
      </c>
      <c r="AO135" s="266"/>
      <c r="AP135" s="266" t="str">
        <f t="shared" si="490"/>
        <v/>
      </c>
      <c r="AQ135" s="266"/>
      <c r="AR135" s="266" t="str">
        <f t="shared" si="491"/>
        <v/>
      </c>
      <c r="AS135" s="267"/>
      <c r="AT135" s="268"/>
      <c r="AU135" s="266"/>
      <c r="AV135" s="266" t="str">
        <f t="shared" si="492"/>
        <v/>
      </c>
      <c r="AW135" s="266"/>
      <c r="AX135" s="266" t="str">
        <f t="shared" si="493"/>
        <v/>
      </c>
      <c r="AY135" s="266"/>
      <c r="AZ135" s="266" t="str">
        <f t="shared" si="494"/>
        <v/>
      </c>
      <c r="BA135" s="267"/>
      <c r="BB135" s="268"/>
      <c r="BC135" s="266"/>
      <c r="BD135" s="266" t="str">
        <f t="shared" si="495"/>
        <v/>
      </c>
      <c r="BE135" s="266"/>
      <c r="BF135" s="266" t="str">
        <f t="shared" si="496"/>
        <v/>
      </c>
      <c r="BG135" s="266"/>
      <c r="BH135" s="266" t="str">
        <f t="shared" si="497"/>
        <v/>
      </c>
      <c r="BI135" s="267"/>
      <c r="BJ135" s="268"/>
      <c r="BK135" s="264"/>
      <c r="BL135" s="266">
        <f t="shared" si="498"/>
        <v>3</v>
      </c>
      <c r="BM135" s="266"/>
      <c r="BN135" s="266">
        <f t="shared" si="499"/>
        <v>0</v>
      </c>
      <c r="BO135" s="266"/>
      <c r="BP135" s="266">
        <f t="shared" si="500"/>
        <v>3</v>
      </c>
      <c r="BQ135" s="267"/>
      <c r="BR135" s="268"/>
      <c r="BS135" s="264"/>
      <c r="BT135" s="266" t="str">
        <f t="shared" si="501"/>
        <v/>
      </c>
      <c r="BU135" s="266"/>
      <c r="BV135" s="266" t="str">
        <f t="shared" si="502"/>
        <v/>
      </c>
      <c r="BW135" s="266"/>
      <c r="BX135" s="266" t="str">
        <f t="shared" si="503"/>
        <v/>
      </c>
      <c r="BY135" s="267"/>
      <c r="BZ135" s="268"/>
      <c r="CA135" s="269"/>
      <c r="CB135" s="266" t="str">
        <f t="shared" si="504"/>
        <v/>
      </c>
      <c r="CC135" s="266"/>
      <c r="CD135" s="266" t="str">
        <f t="shared" si="505"/>
        <v/>
      </c>
      <c r="CE135" s="266"/>
      <c r="CF135" s="266" t="str">
        <f t="shared" si="506"/>
        <v/>
      </c>
      <c r="CG135" s="267"/>
      <c r="CJ135" s="266" t="str">
        <f t="shared" si="507"/>
        <v/>
      </c>
      <c r="CK135" s="266"/>
      <c r="CL135" s="266" t="str">
        <f t="shared" si="508"/>
        <v/>
      </c>
      <c r="CM135" s="266"/>
      <c r="CN135" s="266" t="str">
        <f t="shared" si="509"/>
        <v/>
      </c>
      <c r="CO135" s="267"/>
    </row>
    <row r="136" spans="1:95" s="262" customFormat="1" ht="21" customHeight="1" x14ac:dyDescent="0.25">
      <c r="A136" s="262">
        <v>31</v>
      </c>
      <c r="B136" s="259" t="s">
        <v>56</v>
      </c>
      <c r="C136" s="276" t="s">
        <v>264</v>
      </c>
      <c r="D136" s="164" t="s">
        <v>282</v>
      </c>
      <c r="E136" s="164"/>
      <c r="F136" s="261">
        <f>VLOOKUP(H136,Feuil1!A$1:B$5,2,0)</f>
        <v>0.25</v>
      </c>
      <c r="G136" s="259">
        <f t="shared" si="510"/>
        <v>3</v>
      </c>
      <c r="H136" s="274" t="s">
        <v>173</v>
      </c>
      <c r="I136" s="166" t="s">
        <v>287</v>
      </c>
      <c r="J136" s="263">
        <v>31</v>
      </c>
      <c r="K136" s="263">
        <f t="shared" si="511"/>
        <v>31</v>
      </c>
      <c r="L136" s="263">
        <f>IF(J136&lt;&gt;"",MAX(L$1:L135)+1,"")</f>
        <v>111</v>
      </c>
      <c r="M136" s="219" t="s">
        <v>288</v>
      </c>
      <c r="N136" s="299">
        <v>3</v>
      </c>
      <c r="O136" s="221" t="s">
        <v>72</v>
      </c>
      <c r="P136" s="222"/>
      <c r="Q136" s="300" t="str">
        <f t="shared" si="377"/>
        <v/>
      </c>
      <c r="R136" s="219" t="s">
        <v>289</v>
      </c>
      <c r="S136" s="315" t="s">
        <v>70</v>
      </c>
      <c r="T136" s="134"/>
      <c r="V136" s="264">
        <f t="shared" si="512"/>
        <v>3</v>
      </c>
      <c r="W136" s="264">
        <f t="shared" ref="W136:W137" si="517">IF(O136="Très Satisfaisant",1,IF(O136="Satisfaisant",0.75,IF(O136="Insatisfaisant",0.25,IF(O136="Très Insatisfaisant",0,IF(O136="Non Mesuré","",0)))))</f>
        <v>1</v>
      </c>
      <c r="X136" s="264">
        <f t="shared" si="514"/>
        <v>3</v>
      </c>
      <c r="Y136" s="264"/>
      <c r="Z136" s="264">
        <f t="shared" si="515"/>
        <v>0</v>
      </c>
      <c r="AA136" s="264"/>
      <c r="AB136" s="264">
        <f t="shared" si="516"/>
        <v>3</v>
      </c>
      <c r="AC136" s="264"/>
      <c r="AD136" s="135"/>
      <c r="AE136" s="269"/>
      <c r="AF136" s="266" t="str">
        <f t="shared" si="486"/>
        <v/>
      </c>
      <c r="AG136" s="266"/>
      <c r="AH136" s="266" t="str">
        <f t="shared" si="487"/>
        <v/>
      </c>
      <c r="AI136" s="266"/>
      <c r="AJ136" s="266" t="str">
        <f t="shared" si="488"/>
        <v/>
      </c>
      <c r="AK136" s="267"/>
      <c r="AL136" s="268"/>
      <c r="AM136" s="266"/>
      <c r="AN136" s="266" t="str">
        <f t="shared" si="489"/>
        <v/>
      </c>
      <c r="AO136" s="266"/>
      <c r="AP136" s="266" t="str">
        <f t="shared" si="490"/>
        <v/>
      </c>
      <c r="AQ136" s="266"/>
      <c r="AR136" s="266" t="str">
        <f t="shared" si="491"/>
        <v/>
      </c>
      <c r="AS136" s="267"/>
      <c r="AT136" s="268"/>
      <c r="AU136" s="266"/>
      <c r="AV136" s="266">
        <f t="shared" si="492"/>
        <v>3</v>
      </c>
      <c r="AW136" s="266"/>
      <c r="AX136" s="266">
        <f t="shared" si="493"/>
        <v>0</v>
      </c>
      <c r="AY136" s="266"/>
      <c r="AZ136" s="266">
        <f t="shared" si="494"/>
        <v>3</v>
      </c>
      <c r="BA136" s="267"/>
      <c r="BB136" s="268"/>
      <c r="BC136" s="266"/>
      <c r="BD136" s="266" t="str">
        <f t="shared" si="495"/>
        <v/>
      </c>
      <c r="BE136" s="266"/>
      <c r="BF136" s="266" t="str">
        <f t="shared" si="496"/>
        <v/>
      </c>
      <c r="BG136" s="266"/>
      <c r="BH136" s="266" t="str">
        <f t="shared" si="497"/>
        <v/>
      </c>
      <c r="BI136" s="267"/>
      <c r="BJ136" s="268"/>
      <c r="BK136" s="264"/>
      <c r="BL136" s="266" t="str">
        <f t="shared" si="498"/>
        <v/>
      </c>
      <c r="BM136" s="266"/>
      <c r="BN136" s="266" t="str">
        <f t="shared" si="499"/>
        <v/>
      </c>
      <c r="BO136" s="266"/>
      <c r="BP136" s="266" t="str">
        <f t="shared" si="500"/>
        <v/>
      </c>
      <c r="BQ136" s="267"/>
      <c r="BR136" s="268"/>
      <c r="BS136" s="264"/>
      <c r="BT136" s="266">
        <f t="shared" si="501"/>
        <v>3</v>
      </c>
      <c r="BU136" s="266"/>
      <c r="BV136" s="266">
        <f t="shared" si="502"/>
        <v>0</v>
      </c>
      <c r="BW136" s="266"/>
      <c r="BX136" s="266">
        <f t="shared" si="503"/>
        <v>3</v>
      </c>
      <c r="BY136" s="267"/>
      <c r="BZ136" s="268"/>
      <c r="CA136" s="269"/>
      <c r="CB136" s="266" t="str">
        <f t="shared" si="504"/>
        <v/>
      </c>
      <c r="CC136" s="266"/>
      <c r="CD136" s="266" t="str">
        <f t="shared" si="505"/>
        <v/>
      </c>
      <c r="CE136" s="266"/>
      <c r="CF136" s="266" t="str">
        <f t="shared" si="506"/>
        <v/>
      </c>
      <c r="CG136" s="267"/>
      <c r="CJ136" s="266" t="str">
        <f t="shared" si="507"/>
        <v/>
      </c>
      <c r="CK136" s="266"/>
      <c r="CL136" s="266" t="str">
        <f t="shared" si="508"/>
        <v/>
      </c>
      <c r="CM136" s="266"/>
      <c r="CN136" s="266" t="str">
        <f t="shared" si="509"/>
        <v/>
      </c>
      <c r="CO136" s="267"/>
    </row>
    <row r="137" spans="1:95" s="262" customFormat="1" ht="33" customHeight="1" x14ac:dyDescent="0.25">
      <c r="A137" s="262">
        <v>32</v>
      </c>
      <c r="B137" s="259" t="s">
        <v>67</v>
      </c>
      <c r="C137" s="276" t="s">
        <v>264</v>
      </c>
      <c r="D137" s="164" t="s">
        <v>282</v>
      </c>
      <c r="E137" s="164"/>
      <c r="F137" s="261">
        <f>VLOOKUP(H137,Feuil1!A$1:B$5,2,0)</f>
        <v>0.25</v>
      </c>
      <c r="G137" s="259">
        <f t="shared" si="510"/>
        <v>3</v>
      </c>
      <c r="H137" s="274" t="s">
        <v>173</v>
      </c>
      <c r="I137" s="166" t="s">
        <v>287</v>
      </c>
      <c r="J137" s="263">
        <v>31</v>
      </c>
      <c r="K137" s="263">
        <f t="shared" si="511"/>
        <v>31</v>
      </c>
      <c r="L137" s="263">
        <f>IF(J137&lt;&gt;"",MAX(L$1:L136)+1,"")</f>
        <v>112</v>
      </c>
      <c r="M137" s="219" t="s">
        <v>290</v>
      </c>
      <c r="N137" s="299">
        <v>3</v>
      </c>
      <c r="O137" s="221" t="s">
        <v>72</v>
      </c>
      <c r="P137" s="222"/>
      <c r="Q137" s="300" t="str">
        <f t="shared" si="377"/>
        <v/>
      </c>
      <c r="R137" s="219" t="s">
        <v>291</v>
      </c>
      <c r="S137" s="315" t="s">
        <v>70</v>
      </c>
      <c r="T137" s="134"/>
      <c r="V137" s="264">
        <f t="shared" si="512"/>
        <v>3</v>
      </c>
      <c r="W137" s="264">
        <f t="shared" si="517"/>
        <v>1</v>
      </c>
      <c r="X137" s="264">
        <f t="shared" si="514"/>
        <v>3</v>
      </c>
      <c r="Y137" s="264"/>
      <c r="Z137" s="264">
        <f t="shared" si="515"/>
        <v>0</v>
      </c>
      <c r="AA137" s="264"/>
      <c r="AB137" s="264">
        <f t="shared" si="516"/>
        <v>3</v>
      </c>
      <c r="AC137" s="264"/>
      <c r="AD137" s="135"/>
      <c r="AE137" s="269"/>
      <c r="AF137" s="266" t="str">
        <f t="shared" si="486"/>
        <v/>
      </c>
      <c r="AG137" s="266"/>
      <c r="AH137" s="266" t="str">
        <f t="shared" si="487"/>
        <v/>
      </c>
      <c r="AI137" s="266"/>
      <c r="AJ137" s="266" t="str">
        <f t="shared" si="488"/>
        <v/>
      </c>
      <c r="AK137" s="267"/>
      <c r="AL137" s="268"/>
      <c r="AM137" s="266"/>
      <c r="AN137" s="266" t="str">
        <f t="shared" si="489"/>
        <v/>
      </c>
      <c r="AO137" s="266"/>
      <c r="AP137" s="266" t="str">
        <f t="shared" si="490"/>
        <v/>
      </c>
      <c r="AQ137" s="266"/>
      <c r="AR137" s="266" t="str">
        <f t="shared" si="491"/>
        <v/>
      </c>
      <c r="AS137" s="267"/>
      <c r="AT137" s="268"/>
      <c r="AU137" s="266"/>
      <c r="AV137" s="266">
        <f t="shared" si="492"/>
        <v>3</v>
      </c>
      <c r="AW137" s="266"/>
      <c r="AX137" s="266">
        <f t="shared" si="493"/>
        <v>0</v>
      </c>
      <c r="AY137" s="266"/>
      <c r="AZ137" s="266">
        <f t="shared" si="494"/>
        <v>3</v>
      </c>
      <c r="BA137" s="267"/>
      <c r="BB137" s="268"/>
      <c r="BC137" s="266"/>
      <c r="BD137" s="266" t="str">
        <f t="shared" si="495"/>
        <v/>
      </c>
      <c r="BE137" s="266"/>
      <c r="BF137" s="266" t="str">
        <f t="shared" si="496"/>
        <v/>
      </c>
      <c r="BG137" s="266"/>
      <c r="BH137" s="266" t="str">
        <f t="shared" si="497"/>
        <v/>
      </c>
      <c r="BI137" s="267"/>
      <c r="BJ137" s="268"/>
      <c r="BK137" s="264"/>
      <c r="BL137" s="266" t="str">
        <f t="shared" si="498"/>
        <v/>
      </c>
      <c r="BM137" s="266"/>
      <c r="BN137" s="266" t="str">
        <f t="shared" si="499"/>
        <v/>
      </c>
      <c r="BO137" s="266"/>
      <c r="BP137" s="266" t="str">
        <f t="shared" si="500"/>
        <v/>
      </c>
      <c r="BQ137" s="267"/>
      <c r="BR137" s="268"/>
      <c r="BS137" s="264"/>
      <c r="BT137" s="266" t="str">
        <f t="shared" si="501"/>
        <v/>
      </c>
      <c r="BU137" s="266"/>
      <c r="BV137" s="266" t="str">
        <f t="shared" si="502"/>
        <v/>
      </c>
      <c r="BW137" s="266"/>
      <c r="BX137" s="266" t="str">
        <f t="shared" si="503"/>
        <v/>
      </c>
      <c r="BY137" s="267"/>
      <c r="BZ137" s="268"/>
      <c r="CA137" s="269"/>
      <c r="CB137" s="266">
        <f t="shared" si="504"/>
        <v>3</v>
      </c>
      <c r="CC137" s="266"/>
      <c r="CD137" s="266">
        <f t="shared" si="505"/>
        <v>0</v>
      </c>
      <c r="CE137" s="266"/>
      <c r="CF137" s="266">
        <f t="shared" si="506"/>
        <v>3</v>
      </c>
      <c r="CG137" s="267"/>
      <c r="CJ137" s="266" t="str">
        <f t="shared" si="507"/>
        <v/>
      </c>
      <c r="CK137" s="266"/>
      <c r="CL137" s="266" t="str">
        <f t="shared" si="508"/>
        <v/>
      </c>
      <c r="CM137" s="266"/>
      <c r="CN137" s="266" t="str">
        <f t="shared" si="509"/>
        <v/>
      </c>
      <c r="CO137" s="267"/>
    </row>
    <row r="138" spans="1:95" s="262" customFormat="1" ht="47.25" customHeight="1" x14ac:dyDescent="0.25">
      <c r="A138" s="262">
        <v>33</v>
      </c>
      <c r="B138" s="259" t="s">
        <v>56</v>
      </c>
      <c r="C138" s="276" t="s">
        <v>264</v>
      </c>
      <c r="D138" s="164" t="s">
        <v>282</v>
      </c>
      <c r="E138" s="164"/>
      <c r="F138" s="261">
        <f>VLOOKUP(H138,Feuil1!A$1:B$5,2,0)</f>
        <v>0.25</v>
      </c>
      <c r="G138" s="259">
        <f t="shared" si="510"/>
        <v>3</v>
      </c>
      <c r="H138" s="274" t="s">
        <v>173</v>
      </c>
      <c r="I138" s="166" t="s">
        <v>287</v>
      </c>
      <c r="J138" s="263">
        <v>31</v>
      </c>
      <c r="K138" s="263">
        <f t="shared" si="511"/>
        <v>31</v>
      </c>
      <c r="L138" s="263">
        <f>IF(J138&lt;&gt;"",MAX(L$1:L137)+1,"")</f>
        <v>113</v>
      </c>
      <c r="M138" s="219" t="s">
        <v>292</v>
      </c>
      <c r="N138" s="299">
        <v>1</v>
      </c>
      <c r="O138" s="221" t="s">
        <v>0</v>
      </c>
      <c r="P138" s="222"/>
      <c r="Q138" s="300" t="str">
        <f t="shared" si="377"/>
        <v/>
      </c>
      <c r="R138" s="219" t="s">
        <v>293</v>
      </c>
      <c r="S138" s="315" t="s">
        <v>70</v>
      </c>
      <c r="T138" s="134"/>
      <c r="V138" s="264">
        <f t="shared" ref="V138:V140" si="518">N138</f>
        <v>1</v>
      </c>
      <c r="W138" s="264">
        <f t="shared" ref="W138:W140" si="519">IF(O138="OUI",1,IF(O138="NON",0,IF(O138="Non Mesuré","",0)))</f>
        <v>1</v>
      </c>
      <c r="X138" s="264">
        <f t="shared" ref="X138:X140" si="520">IF(O138&lt;&gt;"Non Mesuré",V138*W138,"")</f>
        <v>1</v>
      </c>
      <c r="Y138" s="264"/>
      <c r="Z138" s="264">
        <f t="shared" ref="Z138:Z140" si="521">IF(O138="Non Mesuré",V138,0)</f>
        <v>0</v>
      </c>
      <c r="AA138" s="264"/>
      <c r="AB138" s="264">
        <f t="shared" ref="AB138:AB140" si="522">V138-Z138</f>
        <v>1</v>
      </c>
      <c r="AC138" s="264"/>
      <c r="AD138" s="265"/>
      <c r="AE138" s="265"/>
      <c r="AF138" s="266" t="str">
        <f t="shared" si="486"/>
        <v/>
      </c>
      <c r="AG138" s="266"/>
      <c r="AH138" s="266" t="str">
        <f t="shared" si="487"/>
        <v/>
      </c>
      <c r="AI138" s="266"/>
      <c r="AJ138" s="266" t="str">
        <f t="shared" si="488"/>
        <v/>
      </c>
      <c r="AK138" s="267"/>
      <c r="AL138" s="268"/>
      <c r="AM138" s="266"/>
      <c r="AN138" s="266" t="str">
        <f t="shared" si="489"/>
        <v/>
      </c>
      <c r="AO138" s="266"/>
      <c r="AP138" s="266" t="str">
        <f t="shared" si="490"/>
        <v/>
      </c>
      <c r="AQ138" s="266"/>
      <c r="AR138" s="266" t="str">
        <f t="shared" si="491"/>
        <v/>
      </c>
      <c r="AS138" s="267"/>
      <c r="AT138" s="268"/>
      <c r="AU138" s="266"/>
      <c r="AV138" s="266">
        <f t="shared" si="492"/>
        <v>1</v>
      </c>
      <c r="AW138" s="266"/>
      <c r="AX138" s="266">
        <f t="shared" si="493"/>
        <v>0</v>
      </c>
      <c r="AY138" s="266"/>
      <c r="AZ138" s="266">
        <f t="shared" si="494"/>
        <v>1</v>
      </c>
      <c r="BA138" s="267"/>
      <c r="BB138" s="268"/>
      <c r="BC138" s="266"/>
      <c r="BD138" s="266" t="str">
        <f t="shared" si="495"/>
        <v/>
      </c>
      <c r="BE138" s="266"/>
      <c r="BF138" s="266" t="str">
        <f t="shared" si="496"/>
        <v/>
      </c>
      <c r="BG138" s="266"/>
      <c r="BH138" s="266" t="str">
        <f t="shared" si="497"/>
        <v/>
      </c>
      <c r="BI138" s="267"/>
      <c r="BJ138" s="268"/>
      <c r="BK138" s="264"/>
      <c r="BL138" s="266" t="str">
        <f t="shared" si="498"/>
        <v/>
      </c>
      <c r="BM138" s="266"/>
      <c r="BN138" s="266" t="str">
        <f t="shared" si="499"/>
        <v/>
      </c>
      <c r="BO138" s="266"/>
      <c r="BP138" s="266" t="str">
        <f t="shared" si="500"/>
        <v/>
      </c>
      <c r="BQ138" s="267"/>
      <c r="BR138" s="268"/>
      <c r="BS138" s="264"/>
      <c r="BT138" s="266" t="str">
        <f t="shared" si="501"/>
        <v/>
      </c>
      <c r="BU138" s="266"/>
      <c r="BV138" s="266" t="str">
        <f t="shared" si="502"/>
        <v/>
      </c>
      <c r="BW138" s="266"/>
      <c r="BX138" s="266" t="str">
        <f t="shared" si="503"/>
        <v/>
      </c>
      <c r="BY138" s="267"/>
      <c r="BZ138" s="268"/>
      <c r="CA138" s="269"/>
      <c r="CB138" s="266" t="str">
        <f t="shared" si="504"/>
        <v/>
      </c>
      <c r="CC138" s="266"/>
      <c r="CD138" s="266" t="str">
        <f t="shared" si="505"/>
        <v/>
      </c>
      <c r="CE138" s="266"/>
      <c r="CF138" s="266" t="str">
        <f t="shared" si="506"/>
        <v/>
      </c>
      <c r="CG138" s="267"/>
      <c r="CJ138" s="266">
        <f t="shared" si="507"/>
        <v>1</v>
      </c>
      <c r="CK138" s="266"/>
      <c r="CL138" s="266">
        <f t="shared" si="508"/>
        <v>0</v>
      </c>
      <c r="CM138" s="266"/>
      <c r="CN138" s="266">
        <f t="shared" si="509"/>
        <v>1</v>
      </c>
      <c r="CO138" s="267"/>
    </row>
    <row r="139" spans="1:95" s="262" customFormat="1" ht="20.25" customHeight="1" x14ac:dyDescent="0.25">
      <c r="A139" s="262">
        <v>33</v>
      </c>
      <c r="B139" s="259" t="s">
        <v>56</v>
      </c>
      <c r="C139" s="276" t="s">
        <v>264</v>
      </c>
      <c r="D139" s="164" t="s">
        <v>282</v>
      </c>
      <c r="E139" s="164"/>
      <c r="F139" s="261">
        <f>VLOOKUP(H139,Feuil1!A$1:B$5,2,0)</f>
        <v>0.25</v>
      </c>
      <c r="G139" s="259">
        <f t="shared" si="510"/>
        <v>3</v>
      </c>
      <c r="H139" s="274" t="s">
        <v>173</v>
      </c>
      <c r="I139" s="166" t="s">
        <v>287</v>
      </c>
      <c r="J139" s="263">
        <v>31</v>
      </c>
      <c r="K139" s="263">
        <f t="shared" si="511"/>
        <v>31</v>
      </c>
      <c r="L139" s="263">
        <f>IF(J139&lt;&gt;"",MAX(L$1:L138)+1,"")</f>
        <v>114</v>
      </c>
      <c r="M139" s="219" t="s">
        <v>294</v>
      </c>
      <c r="N139" s="299">
        <v>3</v>
      </c>
      <c r="O139" s="221" t="s">
        <v>0</v>
      </c>
      <c r="P139" s="222"/>
      <c r="Q139" s="300" t="str">
        <f t="shared" si="377"/>
        <v/>
      </c>
      <c r="R139" s="219" t="s">
        <v>295</v>
      </c>
      <c r="S139" s="315" t="s">
        <v>70</v>
      </c>
      <c r="T139" s="134"/>
      <c r="V139" s="264">
        <f t="shared" si="518"/>
        <v>3</v>
      </c>
      <c r="W139" s="264">
        <f t="shared" si="519"/>
        <v>1</v>
      </c>
      <c r="X139" s="264">
        <f t="shared" si="520"/>
        <v>3</v>
      </c>
      <c r="Y139" s="264"/>
      <c r="Z139" s="264">
        <f t="shared" si="521"/>
        <v>0</v>
      </c>
      <c r="AA139" s="264"/>
      <c r="AB139" s="264">
        <f t="shared" si="522"/>
        <v>3</v>
      </c>
      <c r="AC139" s="264"/>
      <c r="AD139" s="265"/>
      <c r="AE139" s="265"/>
      <c r="AF139" s="266" t="str">
        <f t="shared" si="486"/>
        <v/>
      </c>
      <c r="AG139" s="266"/>
      <c r="AH139" s="266" t="str">
        <f t="shared" si="487"/>
        <v/>
      </c>
      <c r="AI139" s="266"/>
      <c r="AJ139" s="266" t="str">
        <f t="shared" si="488"/>
        <v/>
      </c>
      <c r="AK139" s="267"/>
      <c r="AL139" s="268"/>
      <c r="AM139" s="266"/>
      <c r="AN139" s="266" t="str">
        <f t="shared" si="489"/>
        <v/>
      </c>
      <c r="AO139" s="266"/>
      <c r="AP139" s="266" t="str">
        <f t="shared" si="490"/>
        <v/>
      </c>
      <c r="AQ139" s="266"/>
      <c r="AR139" s="266" t="str">
        <f t="shared" si="491"/>
        <v/>
      </c>
      <c r="AS139" s="267"/>
      <c r="AT139" s="268"/>
      <c r="AU139" s="266"/>
      <c r="AV139" s="266">
        <f t="shared" si="492"/>
        <v>3</v>
      </c>
      <c r="AW139" s="266"/>
      <c r="AX139" s="266">
        <f t="shared" si="493"/>
        <v>0</v>
      </c>
      <c r="AY139" s="266"/>
      <c r="AZ139" s="266">
        <f t="shared" si="494"/>
        <v>3</v>
      </c>
      <c r="BA139" s="267"/>
      <c r="BB139" s="268"/>
      <c r="BC139" s="266"/>
      <c r="BD139" s="266" t="str">
        <f t="shared" si="495"/>
        <v/>
      </c>
      <c r="BE139" s="266"/>
      <c r="BF139" s="266" t="str">
        <f t="shared" si="496"/>
        <v/>
      </c>
      <c r="BG139" s="266"/>
      <c r="BH139" s="266" t="str">
        <f t="shared" si="497"/>
        <v/>
      </c>
      <c r="BI139" s="267"/>
      <c r="BJ139" s="268"/>
      <c r="BK139" s="264"/>
      <c r="BL139" s="266" t="str">
        <f t="shared" si="498"/>
        <v/>
      </c>
      <c r="BM139" s="266"/>
      <c r="BN139" s="266" t="str">
        <f t="shared" si="499"/>
        <v/>
      </c>
      <c r="BO139" s="266"/>
      <c r="BP139" s="266" t="str">
        <f t="shared" si="500"/>
        <v/>
      </c>
      <c r="BQ139" s="267"/>
      <c r="BR139" s="268"/>
      <c r="BS139" s="264"/>
      <c r="BT139" s="266" t="str">
        <f t="shared" si="501"/>
        <v/>
      </c>
      <c r="BU139" s="266"/>
      <c r="BV139" s="266" t="str">
        <f t="shared" si="502"/>
        <v/>
      </c>
      <c r="BW139" s="266"/>
      <c r="BX139" s="266" t="str">
        <f t="shared" si="503"/>
        <v/>
      </c>
      <c r="BY139" s="267"/>
      <c r="BZ139" s="268"/>
      <c r="CA139" s="269"/>
      <c r="CB139" s="266" t="str">
        <f t="shared" si="504"/>
        <v/>
      </c>
      <c r="CC139" s="266"/>
      <c r="CD139" s="266" t="str">
        <f t="shared" si="505"/>
        <v/>
      </c>
      <c r="CE139" s="266"/>
      <c r="CF139" s="266" t="str">
        <f t="shared" si="506"/>
        <v/>
      </c>
      <c r="CG139" s="267"/>
      <c r="CJ139" s="266">
        <f t="shared" si="507"/>
        <v>3</v>
      </c>
      <c r="CK139" s="266"/>
      <c r="CL139" s="266">
        <f t="shared" si="508"/>
        <v>0</v>
      </c>
      <c r="CM139" s="266"/>
      <c r="CN139" s="266">
        <f t="shared" si="509"/>
        <v>3</v>
      </c>
      <c r="CO139" s="267"/>
    </row>
    <row r="140" spans="1:95" s="262" customFormat="1" ht="20.25" customHeight="1" x14ac:dyDescent="0.25">
      <c r="A140" s="262">
        <v>31</v>
      </c>
      <c r="B140" s="259" t="s">
        <v>56</v>
      </c>
      <c r="C140" s="276" t="s">
        <v>264</v>
      </c>
      <c r="D140" s="164" t="s">
        <v>282</v>
      </c>
      <c r="E140" s="164"/>
      <c r="F140" s="261">
        <f>VLOOKUP(H140,Feuil1!A$1:B$5,2,0)</f>
        <v>0.25</v>
      </c>
      <c r="G140" s="259">
        <f t="shared" si="510"/>
        <v>3</v>
      </c>
      <c r="H140" s="274" t="s">
        <v>173</v>
      </c>
      <c r="I140" s="166" t="s">
        <v>287</v>
      </c>
      <c r="J140" s="263">
        <v>31</v>
      </c>
      <c r="K140" s="263">
        <f t="shared" si="511"/>
        <v>31</v>
      </c>
      <c r="L140" s="263">
        <f>IF(J140&lt;&gt;"",MAX(L$1:L139)+1,"")</f>
        <v>115</v>
      </c>
      <c r="M140" s="305" t="s">
        <v>296</v>
      </c>
      <c r="N140" s="301">
        <v>3</v>
      </c>
      <c r="O140" s="302" t="s">
        <v>0</v>
      </c>
      <c r="P140" s="303"/>
      <c r="Q140" s="304" t="str">
        <f t="shared" si="377"/>
        <v/>
      </c>
      <c r="R140" s="305" t="s">
        <v>295</v>
      </c>
      <c r="S140" s="316" t="s">
        <v>70</v>
      </c>
      <c r="T140" s="134"/>
      <c r="V140" s="264">
        <f t="shared" si="518"/>
        <v>3</v>
      </c>
      <c r="W140" s="264">
        <f t="shared" si="519"/>
        <v>1</v>
      </c>
      <c r="X140" s="264">
        <f t="shared" si="520"/>
        <v>3</v>
      </c>
      <c r="Y140" s="264"/>
      <c r="Z140" s="264">
        <f t="shared" si="521"/>
        <v>0</v>
      </c>
      <c r="AA140" s="264"/>
      <c r="AB140" s="264">
        <f t="shared" si="522"/>
        <v>3</v>
      </c>
      <c r="AC140" s="264"/>
      <c r="AD140" s="265"/>
      <c r="AE140" s="265"/>
      <c r="AF140" s="266" t="str">
        <f t="shared" si="486"/>
        <v/>
      </c>
      <c r="AG140" s="266"/>
      <c r="AH140" s="266" t="str">
        <f t="shared" si="487"/>
        <v/>
      </c>
      <c r="AI140" s="266"/>
      <c r="AJ140" s="266" t="str">
        <f t="shared" si="488"/>
        <v/>
      </c>
      <c r="AK140" s="267"/>
      <c r="AL140" s="268"/>
      <c r="AM140" s="266"/>
      <c r="AN140" s="266" t="str">
        <f t="shared" si="489"/>
        <v/>
      </c>
      <c r="AO140" s="266"/>
      <c r="AP140" s="266" t="str">
        <f t="shared" si="490"/>
        <v/>
      </c>
      <c r="AQ140" s="266"/>
      <c r="AR140" s="266" t="str">
        <f t="shared" si="491"/>
        <v/>
      </c>
      <c r="AS140" s="267"/>
      <c r="AT140" s="268"/>
      <c r="AU140" s="266"/>
      <c r="AV140" s="266">
        <f t="shared" si="492"/>
        <v>3</v>
      </c>
      <c r="AW140" s="266"/>
      <c r="AX140" s="266">
        <f t="shared" si="493"/>
        <v>0</v>
      </c>
      <c r="AY140" s="266"/>
      <c r="AZ140" s="266">
        <f t="shared" si="494"/>
        <v>3</v>
      </c>
      <c r="BA140" s="267"/>
      <c r="BB140" s="268"/>
      <c r="BC140" s="266"/>
      <c r="BD140" s="266" t="str">
        <f t="shared" si="495"/>
        <v/>
      </c>
      <c r="BE140" s="266"/>
      <c r="BF140" s="266" t="str">
        <f t="shared" si="496"/>
        <v/>
      </c>
      <c r="BG140" s="266"/>
      <c r="BH140" s="266" t="str">
        <f t="shared" si="497"/>
        <v/>
      </c>
      <c r="BI140" s="267"/>
      <c r="BJ140" s="268"/>
      <c r="BK140" s="264"/>
      <c r="BL140" s="266" t="str">
        <f t="shared" si="498"/>
        <v/>
      </c>
      <c r="BM140" s="266"/>
      <c r="BN140" s="266" t="str">
        <f t="shared" si="499"/>
        <v/>
      </c>
      <c r="BO140" s="266"/>
      <c r="BP140" s="266" t="str">
        <f t="shared" si="500"/>
        <v/>
      </c>
      <c r="BQ140" s="267"/>
      <c r="BR140" s="268"/>
      <c r="BS140" s="264"/>
      <c r="BT140" s="266">
        <f t="shared" si="501"/>
        <v>3</v>
      </c>
      <c r="BU140" s="266"/>
      <c r="BV140" s="266">
        <f t="shared" si="502"/>
        <v>0</v>
      </c>
      <c r="BW140" s="266"/>
      <c r="BX140" s="266">
        <f t="shared" si="503"/>
        <v>3</v>
      </c>
      <c r="BY140" s="267"/>
      <c r="BZ140" s="268"/>
      <c r="CA140" s="269"/>
      <c r="CB140" s="266" t="str">
        <f t="shared" si="504"/>
        <v/>
      </c>
      <c r="CC140" s="266"/>
      <c r="CD140" s="266" t="str">
        <f t="shared" si="505"/>
        <v/>
      </c>
      <c r="CE140" s="266"/>
      <c r="CF140" s="266" t="str">
        <f t="shared" si="506"/>
        <v/>
      </c>
      <c r="CG140" s="267"/>
      <c r="CJ140" s="266" t="str">
        <f t="shared" si="507"/>
        <v/>
      </c>
      <c r="CK140" s="266"/>
      <c r="CL140" s="266" t="str">
        <f t="shared" si="508"/>
        <v/>
      </c>
      <c r="CM140" s="266"/>
      <c r="CN140" s="266" t="str">
        <f t="shared" si="509"/>
        <v/>
      </c>
      <c r="CO140" s="267"/>
    </row>
    <row r="141" spans="1:95" s="162" customFormat="1" ht="18" customHeight="1" x14ac:dyDescent="0.25">
      <c r="B141" s="113"/>
      <c r="C141" s="276" t="s">
        <v>264</v>
      </c>
      <c r="D141" s="113"/>
      <c r="E141" s="113"/>
      <c r="F141" s="261" t="e">
        <f>VLOOKUP(H141,Feuil1!A$1:B$5,2,0)</f>
        <v>#N/A</v>
      </c>
      <c r="G141" s="113"/>
      <c r="H141" s="218"/>
      <c r="I141" s="163"/>
      <c r="J141" s="138"/>
      <c r="K141" s="263"/>
      <c r="L141" s="263" t="str">
        <f>IF(J141&lt;&gt;"",MAX(L$1:L140)+1,"")</f>
        <v/>
      </c>
      <c r="M141" s="164" t="s">
        <v>297</v>
      </c>
      <c r="N141" s="130"/>
      <c r="O141" s="204"/>
      <c r="P141" s="293"/>
      <c r="Q141" s="202" t="str">
        <f t="shared" ref="Q141:Q199" si="523">IF(ISERROR(SEARCH("Pas de NM possible",R141)),"","oui")</f>
        <v/>
      </c>
      <c r="R141" s="165"/>
      <c r="S141" s="165"/>
      <c r="T141" s="165"/>
      <c r="V141" s="139"/>
      <c r="W141" s="139"/>
      <c r="X141" s="139"/>
      <c r="Y141" s="139"/>
      <c r="Z141" s="139"/>
      <c r="AA141" s="139"/>
      <c r="AB141" s="139"/>
      <c r="AC141" s="139"/>
      <c r="AD141" s="156"/>
      <c r="AE141" s="148"/>
      <c r="AF141" s="266" t="str">
        <f t="shared" si="486"/>
        <v/>
      </c>
      <c r="AG141" s="266"/>
      <c r="AH141" s="266" t="str">
        <f t="shared" si="487"/>
        <v/>
      </c>
      <c r="AI141" s="266"/>
      <c r="AJ141" s="266" t="str">
        <f t="shared" si="488"/>
        <v/>
      </c>
      <c r="AK141" s="267"/>
      <c r="AL141" s="268"/>
      <c r="AM141" s="266"/>
      <c r="AN141" s="266" t="str">
        <f t="shared" si="489"/>
        <v/>
      </c>
      <c r="AO141" s="266"/>
      <c r="AP141" s="266" t="str">
        <f t="shared" si="490"/>
        <v/>
      </c>
      <c r="AQ141" s="266"/>
      <c r="AR141" s="266" t="str">
        <f t="shared" si="491"/>
        <v/>
      </c>
      <c r="AS141" s="267"/>
      <c r="AT141" s="268"/>
      <c r="AU141" s="266"/>
      <c r="AV141" s="266" t="str">
        <f t="shared" si="492"/>
        <v/>
      </c>
      <c r="AW141" s="266"/>
      <c r="AX141" s="266" t="str">
        <f t="shared" si="493"/>
        <v/>
      </c>
      <c r="AY141" s="266"/>
      <c r="AZ141" s="266" t="str">
        <f t="shared" si="494"/>
        <v/>
      </c>
      <c r="BA141" s="267"/>
      <c r="BB141" s="268"/>
      <c r="BC141" s="266"/>
      <c r="BD141" s="266" t="str">
        <f t="shared" si="495"/>
        <v/>
      </c>
      <c r="BE141" s="266"/>
      <c r="BF141" s="266" t="str">
        <f t="shared" si="496"/>
        <v/>
      </c>
      <c r="BG141" s="266"/>
      <c r="BH141" s="266" t="str">
        <f t="shared" si="497"/>
        <v/>
      </c>
      <c r="BI141" s="267"/>
      <c r="BJ141" s="268"/>
      <c r="BK141" s="264"/>
      <c r="BL141" s="266" t="str">
        <f t="shared" si="498"/>
        <v/>
      </c>
      <c r="BM141" s="266"/>
      <c r="BN141" s="266" t="str">
        <f t="shared" si="499"/>
        <v/>
      </c>
      <c r="BO141" s="266"/>
      <c r="BP141" s="266" t="str">
        <f t="shared" si="500"/>
        <v/>
      </c>
      <c r="BQ141" s="267"/>
      <c r="BR141" s="268"/>
      <c r="BS141" s="264"/>
      <c r="BT141" s="266" t="str">
        <f t="shared" si="501"/>
        <v/>
      </c>
      <c r="BU141" s="266"/>
      <c r="BV141" s="266" t="str">
        <f t="shared" si="502"/>
        <v/>
      </c>
      <c r="BW141" s="266"/>
      <c r="BX141" s="266" t="str">
        <f t="shared" si="503"/>
        <v/>
      </c>
      <c r="BY141" s="267"/>
      <c r="BZ141" s="268"/>
      <c r="CA141" s="269"/>
      <c r="CB141" s="266" t="str">
        <f t="shared" si="504"/>
        <v/>
      </c>
      <c r="CC141" s="266"/>
      <c r="CD141" s="266" t="str">
        <f t="shared" si="505"/>
        <v/>
      </c>
      <c r="CE141" s="266"/>
      <c r="CF141" s="266" t="str">
        <f t="shared" si="506"/>
        <v/>
      </c>
      <c r="CG141" s="267"/>
      <c r="CH141" s="262"/>
      <c r="CI141" s="262"/>
      <c r="CJ141" s="266" t="str">
        <f t="shared" si="507"/>
        <v/>
      </c>
      <c r="CK141" s="266"/>
      <c r="CL141" s="266" t="str">
        <f t="shared" si="508"/>
        <v/>
      </c>
      <c r="CM141" s="266"/>
      <c r="CN141" s="266" t="str">
        <f t="shared" si="509"/>
        <v/>
      </c>
      <c r="CO141" s="267"/>
      <c r="CP141" s="262"/>
    </row>
    <row r="142" spans="1:95" s="262" customFormat="1" ht="35.25" customHeight="1" x14ac:dyDescent="0.25">
      <c r="A142" s="262">
        <v>33</v>
      </c>
      <c r="B142" s="259" t="s">
        <v>56</v>
      </c>
      <c r="C142" s="276" t="s">
        <v>264</v>
      </c>
      <c r="D142" s="164" t="s">
        <v>297</v>
      </c>
      <c r="E142" s="164"/>
      <c r="F142" s="261">
        <f>VLOOKUP(H142,Feuil1!A$1:B$5,2,0)</f>
        <v>0.25</v>
      </c>
      <c r="G142" s="259">
        <f>IF(H142="Information et Communication",1,IF(H142="Savoir-faire Savoir-être",2,IF(H142="Confort et hygiène",3,IF(H142="Qualité de la prestation",5,IF(H142="Développement Durable",4)))))</f>
        <v>3</v>
      </c>
      <c r="H142" s="274" t="s">
        <v>173</v>
      </c>
      <c r="I142" s="271" t="s">
        <v>298</v>
      </c>
      <c r="J142" s="263">
        <v>33</v>
      </c>
      <c r="K142" s="263">
        <f>IF(J142&gt;71,J142-17,J142)</f>
        <v>33</v>
      </c>
      <c r="L142" s="263">
        <f>IF(J142&lt;&gt;"",MAX(L$1:L141)+1,"")</f>
        <v>116</v>
      </c>
      <c r="M142" s="294" t="s">
        <v>299</v>
      </c>
      <c r="N142" s="295">
        <v>1</v>
      </c>
      <c r="O142" s="296" t="s">
        <v>0</v>
      </c>
      <c r="P142" s="297"/>
      <c r="Q142" s="298" t="str">
        <f t="shared" si="523"/>
        <v/>
      </c>
      <c r="R142" s="294" t="s">
        <v>775</v>
      </c>
      <c r="S142" s="311" t="s">
        <v>70</v>
      </c>
      <c r="T142" s="134"/>
      <c r="V142" s="264">
        <f t="shared" ref="V142:V145" si="524">N142</f>
        <v>1</v>
      </c>
      <c r="W142" s="264">
        <f t="shared" ref="W142:W143" si="525">IF(O142="OUI",1,IF(O142="NON",0,IF(O142="Non Mesuré","",0)))</f>
        <v>1</v>
      </c>
      <c r="X142" s="264">
        <f t="shared" ref="X142:X145" si="526">IF(O142&lt;&gt;"Non Mesuré",V142*W142,"")</f>
        <v>1</v>
      </c>
      <c r="Y142" s="264"/>
      <c r="Z142" s="264">
        <f t="shared" ref="Z142:Z145" si="527">IF(O142="Non Mesuré",V142,0)</f>
        <v>0</v>
      </c>
      <c r="AA142" s="264"/>
      <c r="AB142" s="264">
        <f t="shared" ref="AB142:AB145" si="528">V142-Z142</f>
        <v>1</v>
      </c>
      <c r="AC142" s="264"/>
      <c r="AD142" s="265"/>
      <c r="AE142" s="265"/>
      <c r="AF142" s="266" t="str">
        <f t="shared" si="486"/>
        <v/>
      </c>
      <c r="AG142" s="266"/>
      <c r="AH142" s="266" t="str">
        <f t="shared" si="487"/>
        <v/>
      </c>
      <c r="AI142" s="266"/>
      <c r="AJ142" s="266" t="str">
        <f t="shared" si="488"/>
        <v/>
      </c>
      <c r="AK142" s="267"/>
      <c r="AL142" s="268"/>
      <c r="AM142" s="266"/>
      <c r="AN142" s="266" t="str">
        <f t="shared" si="489"/>
        <v/>
      </c>
      <c r="AO142" s="266"/>
      <c r="AP142" s="266" t="str">
        <f t="shared" si="490"/>
        <v/>
      </c>
      <c r="AQ142" s="266"/>
      <c r="AR142" s="266" t="str">
        <f t="shared" si="491"/>
        <v/>
      </c>
      <c r="AS142" s="267"/>
      <c r="AT142" s="268"/>
      <c r="AU142" s="266"/>
      <c r="AV142" s="266">
        <f t="shared" si="492"/>
        <v>1</v>
      </c>
      <c r="AW142" s="266"/>
      <c r="AX142" s="266">
        <f t="shared" si="493"/>
        <v>0</v>
      </c>
      <c r="AY142" s="266"/>
      <c r="AZ142" s="266">
        <f t="shared" si="494"/>
        <v>1</v>
      </c>
      <c r="BA142" s="267"/>
      <c r="BB142" s="268"/>
      <c r="BC142" s="266"/>
      <c r="BD142" s="266" t="str">
        <f t="shared" si="495"/>
        <v/>
      </c>
      <c r="BE142" s="266"/>
      <c r="BF142" s="266" t="str">
        <f t="shared" si="496"/>
        <v/>
      </c>
      <c r="BG142" s="266"/>
      <c r="BH142" s="266" t="str">
        <f t="shared" si="497"/>
        <v/>
      </c>
      <c r="BI142" s="267"/>
      <c r="BJ142" s="268"/>
      <c r="BK142" s="264"/>
      <c r="BL142" s="266" t="str">
        <f t="shared" si="498"/>
        <v/>
      </c>
      <c r="BM142" s="266"/>
      <c r="BN142" s="266" t="str">
        <f t="shared" si="499"/>
        <v/>
      </c>
      <c r="BO142" s="266"/>
      <c r="BP142" s="266" t="str">
        <f t="shared" si="500"/>
        <v/>
      </c>
      <c r="BQ142" s="267"/>
      <c r="BR142" s="268"/>
      <c r="BS142" s="264"/>
      <c r="BT142" s="266" t="str">
        <f t="shared" si="501"/>
        <v/>
      </c>
      <c r="BU142" s="266"/>
      <c r="BV142" s="266" t="str">
        <f t="shared" si="502"/>
        <v/>
      </c>
      <c r="BW142" s="266"/>
      <c r="BX142" s="266" t="str">
        <f t="shared" si="503"/>
        <v/>
      </c>
      <c r="BY142" s="267"/>
      <c r="BZ142" s="268"/>
      <c r="CA142" s="269"/>
      <c r="CB142" s="266" t="str">
        <f t="shared" si="504"/>
        <v/>
      </c>
      <c r="CC142" s="266"/>
      <c r="CD142" s="266" t="str">
        <f t="shared" si="505"/>
        <v/>
      </c>
      <c r="CE142" s="266"/>
      <c r="CF142" s="266" t="str">
        <f t="shared" si="506"/>
        <v/>
      </c>
      <c r="CG142" s="267"/>
      <c r="CJ142" s="266">
        <f t="shared" si="507"/>
        <v>1</v>
      </c>
      <c r="CK142" s="266"/>
      <c r="CL142" s="266">
        <f t="shared" si="508"/>
        <v>0</v>
      </c>
      <c r="CM142" s="266"/>
      <c r="CN142" s="266">
        <f t="shared" si="509"/>
        <v>1</v>
      </c>
      <c r="CO142" s="267"/>
    </row>
    <row r="143" spans="1:95" s="262" customFormat="1" ht="20.25" customHeight="1" x14ac:dyDescent="0.25">
      <c r="A143" s="262">
        <v>33</v>
      </c>
      <c r="B143" s="259" t="s">
        <v>56</v>
      </c>
      <c r="C143" s="276" t="s">
        <v>264</v>
      </c>
      <c r="D143" s="164" t="s">
        <v>297</v>
      </c>
      <c r="E143" s="164" t="s">
        <v>65</v>
      </c>
      <c r="F143" s="261">
        <f>VLOOKUP(H143,Feuil1!A$1:B$5,2,0)</f>
        <v>0.25</v>
      </c>
      <c r="G143" s="259">
        <f>IF(H143="Information et Communication",1,IF(H143="Savoir-faire Savoir-être",2,IF(H143="Confort et hygiène",3,IF(H143="Qualité de la prestation",5,IF(H143="Développement Durable",4)))))</f>
        <v>3</v>
      </c>
      <c r="H143" s="274" t="s">
        <v>173</v>
      </c>
      <c r="I143" s="271" t="s">
        <v>298</v>
      </c>
      <c r="J143" s="263">
        <v>33</v>
      </c>
      <c r="K143" s="263">
        <f>IF(J143&gt;71,J143-17,J143)</f>
        <v>33</v>
      </c>
      <c r="L143" s="263">
        <f>IF(J143&lt;&gt;"",MAX(L$1:L142)+1,"")</f>
        <v>117</v>
      </c>
      <c r="M143" s="219" t="s">
        <v>300</v>
      </c>
      <c r="N143" s="299">
        <v>1</v>
      </c>
      <c r="O143" s="221" t="s">
        <v>0</v>
      </c>
      <c r="P143" s="222"/>
      <c r="Q143" s="300" t="str">
        <f t="shared" si="523"/>
        <v/>
      </c>
      <c r="R143" s="219" t="s">
        <v>301</v>
      </c>
      <c r="S143" s="312" t="s">
        <v>70</v>
      </c>
      <c r="T143" s="134"/>
      <c r="V143" s="264">
        <f t="shared" si="524"/>
        <v>1</v>
      </c>
      <c r="W143" s="264">
        <f t="shared" si="525"/>
        <v>1</v>
      </c>
      <c r="X143" s="264">
        <f t="shared" si="526"/>
        <v>1</v>
      </c>
      <c r="Y143" s="264"/>
      <c r="Z143" s="264">
        <f t="shared" si="527"/>
        <v>0</v>
      </c>
      <c r="AA143" s="264"/>
      <c r="AB143" s="264">
        <f t="shared" si="528"/>
        <v>1</v>
      </c>
      <c r="AC143" s="264"/>
      <c r="AD143" s="265"/>
      <c r="AE143" s="265"/>
      <c r="AF143" s="266" t="str">
        <f t="shared" si="486"/>
        <v/>
      </c>
      <c r="AG143" s="266"/>
      <c r="AH143" s="266" t="str">
        <f t="shared" si="487"/>
        <v/>
      </c>
      <c r="AI143" s="266"/>
      <c r="AJ143" s="266" t="str">
        <f t="shared" si="488"/>
        <v/>
      </c>
      <c r="AK143" s="267"/>
      <c r="AL143" s="268"/>
      <c r="AM143" s="266"/>
      <c r="AN143" s="266" t="str">
        <f t="shared" si="489"/>
        <v/>
      </c>
      <c r="AO143" s="266"/>
      <c r="AP143" s="266" t="str">
        <f t="shared" si="490"/>
        <v/>
      </c>
      <c r="AQ143" s="266"/>
      <c r="AR143" s="266" t="str">
        <f t="shared" si="491"/>
        <v/>
      </c>
      <c r="AS143" s="267"/>
      <c r="AT143" s="268"/>
      <c r="AU143" s="266"/>
      <c r="AV143" s="266">
        <f t="shared" si="492"/>
        <v>1</v>
      </c>
      <c r="AW143" s="266"/>
      <c r="AX143" s="266">
        <f t="shared" si="493"/>
        <v>0</v>
      </c>
      <c r="AY143" s="266"/>
      <c r="AZ143" s="266">
        <f t="shared" si="494"/>
        <v>1</v>
      </c>
      <c r="BA143" s="267"/>
      <c r="BB143" s="268"/>
      <c r="BC143" s="266"/>
      <c r="BD143" s="266" t="str">
        <f t="shared" si="495"/>
        <v/>
      </c>
      <c r="BE143" s="266"/>
      <c r="BF143" s="266" t="str">
        <f t="shared" si="496"/>
        <v/>
      </c>
      <c r="BG143" s="266"/>
      <c r="BH143" s="266" t="str">
        <f t="shared" si="497"/>
        <v/>
      </c>
      <c r="BI143" s="267"/>
      <c r="BJ143" s="268"/>
      <c r="BK143" s="264"/>
      <c r="BL143" s="266" t="str">
        <f t="shared" si="498"/>
        <v/>
      </c>
      <c r="BM143" s="266"/>
      <c r="BN143" s="266" t="str">
        <f t="shared" si="499"/>
        <v/>
      </c>
      <c r="BO143" s="266"/>
      <c r="BP143" s="266" t="str">
        <f t="shared" si="500"/>
        <v/>
      </c>
      <c r="BQ143" s="267"/>
      <c r="BR143" s="268"/>
      <c r="BS143" s="264"/>
      <c r="BT143" s="266" t="str">
        <f t="shared" si="501"/>
        <v/>
      </c>
      <c r="BU143" s="266"/>
      <c r="BV143" s="266" t="str">
        <f t="shared" si="502"/>
        <v/>
      </c>
      <c r="BW143" s="266"/>
      <c r="BX143" s="266" t="str">
        <f t="shared" si="503"/>
        <v/>
      </c>
      <c r="BY143" s="267"/>
      <c r="BZ143" s="268"/>
      <c r="CA143" s="269"/>
      <c r="CB143" s="266" t="str">
        <f t="shared" si="504"/>
        <v/>
      </c>
      <c r="CC143" s="266"/>
      <c r="CD143" s="266" t="str">
        <f t="shared" si="505"/>
        <v/>
      </c>
      <c r="CE143" s="266"/>
      <c r="CF143" s="266" t="str">
        <f t="shared" si="506"/>
        <v/>
      </c>
      <c r="CG143" s="267"/>
      <c r="CJ143" s="266">
        <f t="shared" si="507"/>
        <v>1</v>
      </c>
      <c r="CK143" s="266"/>
      <c r="CL143" s="266">
        <f t="shared" si="508"/>
        <v>0</v>
      </c>
      <c r="CM143" s="266"/>
      <c r="CN143" s="266">
        <f t="shared" si="509"/>
        <v>1</v>
      </c>
      <c r="CO143" s="267"/>
    </row>
    <row r="144" spans="1:95" s="262" customFormat="1" ht="20.25" customHeight="1" x14ac:dyDescent="0.25">
      <c r="A144" s="262">
        <v>31</v>
      </c>
      <c r="B144" s="259" t="s">
        <v>56</v>
      </c>
      <c r="C144" s="276" t="s">
        <v>264</v>
      </c>
      <c r="D144" s="164" t="s">
        <v>297</v>
      </c>
      <c r="E144" s="164" t="s">
        <v>65</v>
      </c>
      <c r="F144" s="261">
        <f>VLOOKUP(H144,Feuil1!A$1:B$5,2,0)</f>
        <v>0.25</v>
      </c>
      <c r="G144" s="259">
        <f>IF(H144="Information et Communication",1,IF(H144="Savoir-faire Savoir-être",2,IF(H144="Confort et hygiène",3,IF(H144="Qualité de la prestation",5,IF(H144="Développement Durable",4)))))</f>
        <v>3</v>
      </c>
      <c r="H144" s="274" t="s">
        <v>173</v>
      </c>
      <c r="I144" s="271" t="s">
        <v>298</v>
      </c>
      <c r="J144" s="263">
        <v>33</v>
      </c>
      <c r="K144" s="263">
        <f>IF(J144&gt;71,J144-17,J144)</f>
        <v>33</v>
      </c>
      <c r="L144" s="263">
        <f>IF(J144&lt;&gt;"",MAX(L$1:L143)+1,"")</f>
        <v>118</v>
      </c>
      <c r="M144" s="219" t="s">
        <v>302</v>
      </c>
      <c r="N144" s="299">
        <v>3</v>
      </c>
      <c r="O144" s="221" t="s">
        <v>72</v>
      </c>
      <c r="P144" s="222"/>
      <c r="Q144" s="300" t="str">
        <f t="shared" si="523"/>
        <v/>
      </c>
      <c r="R144" s="219"/>
      <c r="S144" s="312" t="s">
        <v>70</v>
      </c>
      <c r="T144" s="134"/>
      <c r="V144" s="264">
        <f t="shared" si="524"/>
        <v>3</v>
      </c>
      <c r="W144" s="264">
        <f t="shared" ref="W144:W145" si="529">IF(O144="Très Satisfaisant",1,IF(O144="Satisfaisant",0.75,IF(O144="Insatisfaisant",0.25,IF(O144="Très Insatisfaisant",0,IF(O144="Non Mesuré","",0)))))</f>
        <v>1</v>
      </c>
      <c r="X144" s="264">
        <f t="shared" si="526"/>
        <v>3</v>
      </c>
      <c r="Y144" s="264"/>
      <c r="Z144" s="264">
        <f t="shared" si="527"/>
        <v>0</v>
      </c>
      <c r="AA144" s="264"/>
      <c r="AB144" s="264">
        <f t="shared" si="528"/>
        <v>3</v>
      </c>
      <c r="AC144" s="264"/>
      <c r="AD144" s="135"/>
      <c r="AE144" s="269"/>
      <c r="AF144" s="266" t="str">
        <f t="shared" si="486"/>
        <v/>
      </c>
      <c r="AG144" s="266"/>
      <c r="AH144" s="266" t="str">
        <f t="shared" si="487"/>
        <v/>
      </c>
      <c r="AI144" s="266"/>
      <c r="AJ144" s="266" t="str">
        <f t="shared" si="488"/>
        <v/>
      </c>
      <c r="AK144" s="267"/>
      <c r="AL144" s="268"/>
      <c r="AM144" s="266"/>
      <c r="AN144" s="266" t="str">
        <f t="shared" si="489"/>
        <v/>
      </c>
      <c r="AO144" s="266"/>
      <c r="AP144" s="266" t="str">
        <f t="shared" si="490"/>
        <v/>
      </c>
      <c r="AQ144" s="266"/>
      <c r="AR144" s="266" t="str">
        <f t="shared" si="491"/>
        <v/>
      </c>
      <c r="AS144" s="267"/>
      <c r="AT144" s="268"/>
      <c r="AU144" s="266"/>
      <c r="AV144" s="266">
        <f t="shared" si="492"/>
        <v>3</v>
      </c>
      <c r="AW144" s="266"/>
      <c r="AX144" s="266">
        <f t="shared" si="493"/>
        <v>0</v>
      </c>
      <c r="AY144" s="266"/>
      <c r="AZ144" s="266">
        <f t="shared" si="494"/>
        <v>3</v>
      </c>
      <c r="BA144" s="267"/>
      <c r="BB144" s="268"/>
      <c r="BC144" s="266"/>
      <c r="BD144" s="266" t="str">
        <f t="shared" si="495"/>
        <v/>
      </c>
      <c r="BE144" s="266"/>
      <c r="BF144" s="266" t="str">
        <f t="shared" si="496"/>
        <v/>
      </c>
      <c r="BG144" s="266"/>
      <c r="BH144" s="266" t="str">
        <f t="shared" si="497"/>
        <v/>
      </c>
      <c r="BI144" s="267"/>
      <c r="BJ144" s="268"/>
      <c r="BK144" s="264"/>
      <c r="BL144" s="266" t="str">
        <f t="shared" si="498"/>
        <v/>
      </c>
      <c r="BM144" s="266"/>
      <c r="BN144" s="266" t="str">
        <f t="shared" si="499"/>
        <v/>
      </c>
      <c r="BO144" s="266"/>
      <c r="BP144" s="266" t="str">
        <f t="shared" si="500"/>
        <v/>
      </c>
      <c r="BQ144" s="267"/>
      <c r="BR144" s="268"/>
      <c r="BS144" s="264"/>
      <c r="BT144" s="266">
        <f t="shared" si="501"/>
        <v>3</v>
      </c>
      <c r="BU144" s="266"/>
      <c r="BV144" s="266">
        <f t="shared" si="502"/>
        <v>0</v>
      </c>
      <c r="BW144" s="266"/>
      <c r="BX144" s="266">
        <f t="shared" si="503"/>
        <v>3</v>
      </c>
      <c r="BY144" s="267"/>
      <c r="BZ144" s="268"/>
      <c r="CA144" s="269"/>
      <c r="CB144" s="266" t="str">
        <f t="shared" si="504"/>
        <v/>
      </c>
      <c r="CC144" s="266"/>
      <c r="CD144" s="266" t="str">
        <f t="shared" si="505"/>
        <v/>
      </c>
      <c r="CE144" s="266"/>
      <c r="CF144" s="266" t="str">
        <f t="shared" si="506"/>
        <v/>
      </c>
      <c r="CG144" s="267"/>
      <c r="CJ144" s="266" t="str">
        <f t="shared" si="507"/>
        <v/>
      </c>
      <c r="CK144" s="266"/>
      <c r="CL144" s="266" t="str">
        <f t="shared" si="508"/>
        <v/>
      </c>
      <c r="CM144" s="266"/>
      <c r="CN144" s="266" t="str">
        <f t="shared" si="509"/>
        <v/>
      </c>
      <c r="CO144" s="267"/>
    </row>
    <row r="145" spans="1:94" s="262" customFormat="1" ht="20.25" customHeight="1" x14ac:dyDescent="0.25">
      <c r="A145" s="262">
        <v>32</v>
      </c>
      <c r="B145" s="259" t="s">
        <v>67</v>
      </c>
      <c r="C145" s="276" t="s">
        <v>264</v>
      </c>
      <c r="D145" s="164" t="s">
        <v>297</v>
      </c>
      <c r="E145" s="164" t="s">
        <v>65</v>
      </c>
      <c r="F145" s="261">
        <f>VLOOKUP(H145,Feuil1!A$1:B$5,2,0)</f>
        <v>0.25</v>
      </c>
      <c r="G145" s="259">
        <f>IF(H145="Information et Communication",1,IF(H145="Savoir-faire Savoir-être",2,IF(H145="Confort et hygiène",3,IF(H145="Qualité de la prestation",5,IF(H145="Développement Durable",4)))))</f>
        <v>3</v>
      </c>
      <c r="H145" s="274" t="s">
        <v>173</v>
      </c>
      <c r="I145" s="271" t="s">
        <v>298</v>
      </c>
      <c r="J145" s="263">
        <v>33</v>
      </c>
      <c r="K145" s="263">
        <f>IF(J145&gt;71,J145-17,J145)</f>
        <v>33</v>
      </c>
      <c r="L145" s="263">
        <f>IF(J145&lt;&gt;"",MAX(L$1:L144)+1,"")</f>
        <v>119</v>
      </c>
      <c r="M145" s="305" t="s">
        <v>303</v>
      </c>
      <c r="N145" s="301">
        <v>3</v>
      </c>
      <c r="O145" s="302" t="s">
        <v>72</v>
      </c>
      <c r="P145" s="303"/>
      <c r="Q145" s="304" t="str">
        <f t="shared" si="523"/>
        <v/>
      </c>
      <c r="R145" s="305"/>
      <c r="S145" s="313" t="s">
        <v>70</v>
      </c>
      <c r="T145" s="134"/>
      <c r="V145" s="264">
        <f t="shared" si="524"/>
        <v>3</v>
      </c>
      <c r="W145" s="264">
        <f t="shared" si="529"/>
        <v>1</v>
      </c>
      <c r="X145" s="264">
        <f t="shared" si="526"/>
        <v>3</v>
      </c>
      <c r="Y145" s="264"/>
      <c r="Z145" s="264">
        <f t="shared" si="527"/>
        <v>0</v>
      </c>
      <c r="AA145" s="264"/>
      <c r="AB145" s="264">
        <f t="shared" si="528"/>
        <v>3</v>
      </c>
      <c r="AC145" s="264"/>
      <c r="AD145" s="135"/>
      <c r="AE145" s="269"/>
      <c r="AF145" s="266" t="str">
        <f t="shared" si="486"/>
        <v/>
      </c>
      <c r="AG145" s="266"/>
      <c r="AH145" s="266" t="str">
        <f t="shared" si="487"/>
        <v/>
      </c>
      <c r="AI145" s="266"/>
      <c r="AJ145" s="266" t="str">
        <f t="shared" si="488"/>
        <v/>
      </c>
      <c r="AK145" s="267"/>
      <c r="AL145" s="268"/>
      <c r="AM145" s="266"/>
      <c r="AN145" s="266" t="str">
        <f t="shared" si="489"/>
        <v/>
      </c>
      <c r="AO145" s="266"/>
      <c r="AP145" s="266" t="str">
        <f t="shared" si="490"/>
        <v/>
      </c>
      <c r="AQ145" s="266"/>
      <c r="AR145" s="266" t="str">
        <f t="shared" si="491"/>
        <v/>
      </c>
      <c r="AS145" s="267"/>
      <c r="AT145" s="268"/>
      <c r="AU145" s="266"/>
      <c r="AV145" s="266">
        <f t="shared" si="492"/>
        <v>3</v>
      </c>
      <c r="AW145" s="266"/>
      <c r="AX145" s="266">
        <f t="shared" si="493"/>
        <v>0</v>
      </c>
      <c r="AY145" s="266"/>
      <c r="AZ145" s="266">
        <f t="shared" si="494"/>
        <v>3</v>
      </c>
      <c r="BA145" s="267"/>
      <c r="BB145" s="268"/>
      <c r="BC145" s="266"/>
      <c r="BD145" s="266" t="str">
        <f t="shared" si="495"/>
        <v/>
      </c>
      <c r="BE145" s="266"/>
      <c r="BF145" s="266" t="str">
        <f t="shared" si="496"/>
        <v/>
      </c>
      <c r="BG145" s="266"/>
      <c r="BH145" s="266" t="str">
        <f t="shared" si="497"/>
        <v/>
      </c>
      <c r="BI145" s="267"/>
      <c r="BJ145" s="268"/>
      <c r="BK145" s="264"/>
      <c r="BL145" s="266" t="str">
        <f t="shared" si="498"/>
        <v/>
      </c>
      <c r="BM145" s="266"/>
      <c r="BN145" s="266" t="str">
        <f t="shared" si="499"/>
        <v/>
      </c>
      <c r="BO145" s="266"/>
      <c r="BP145" s="266" t="str">
        <f t="shared" si="500"/>
        <v/>
      </c>
      <c r="BQ145" s="267"/>
      <c r="BR145" s="268"/>
      <c r="BS145" s="264"/>
      <c r="BT145" s="266" t="str">
        <f t="shared" si="501"/>
        <v/>
      </c>
      <c r="BU145" s="266"/>
      <c r="BV145" s="266" t="str">
        <f t="shared" si="502"/>
        <v/>
      </c>
      <c r="BW145" s="266"/>
      <c r="BX145" s="266" t="str">
        <f t="shared" si="503"/>
        <v/>
      </c>
      <c r="BY145" s="267"/>
      <c r="BZ145" s="268"/>
      <c r="CA145" s="269"/>
      <c r="CB145" s="266">
        <f t="shared" si="504"/>
        <v>3</v>
      </c>
      <c r="CC145" s="266"/>
      <c r="CD145" s="266">
        <f t="shared" si="505"/>
        <v>0</v>
      </c>
      <c r="CE145" s="266"/>
      <c r="CF145" s="266">
        <f t="shared" si="506"/>
        <v>3</v>
      </c>
      <c r="CG145" s="267"/>
      <c r="CJ145" s="266" t="str">
        <f t="shared" si="507"/>
        <v/>
      </c>
      <c r="CK145" s="266"/>
      <c r="CL145" s="266" t="str">
        <f t="shared" si="508"/>
        <v/>
      </c>
      <c r="CM145" s="266"/>
      <c r="CN145" s="266" t="str">
        <f t="shared" si="509"/>
        <v/>
      </c>
      <c r="CO145" s="267"/>
    </row>
    <row r="146" spans="1:94" s="162" customFormat="1" ht="18" customHeight="1" x14ac:dyDescent="0.25">
      <c r="B146" s="113"/>
      <c r="C146" s="276" t="s">
        <v>264</v>
      </c>
      <c r="D146" s="113"/>
      <c r="E146" s="113"/>
      <c r="F146" s="261" t="e">
        <f>VLOOKUP(H146,Feuil1!A$1:B$5,2,0)</f>
        <v>#N/A</v>
      </c>
      <c r="G146" s="113"/>
      <c r="H146" s="218"/>
      <c r="I146" s="163"/>
      <c r="J146" s="138"/>
      <c r="K146" s="263"/>
      <c r="L146" s="263" t="str">
        <f>IF(J146&lt;&gt;"",MAX(L$1:L145)+1,"")</f>
        <v/>
      </c>
      <c r="M146" s="164" t="s">
        <v>304</v>
      </c>
      <c r="N146" s="130"/>
      <c r="O146" s="204"/>
      <c r="P146" s="293"/>
      <c r="Q146" s="202" t="str">
        <f t="shared" si="523"/>
        <v/>
      </c>
      <c r="R146" s="165"/>
      <c r="S146" s="165"/>
      <c r="T146" s="165"/>
      <c r="V146" s="139"/>
      <c r="W146" s="139"/>
      <c r="X146" s="139"/>
      <c r="Y146" s="139"/>
      <c r="Z146" s="139"/>
      <c r="AA146" s="139"/>
      <c r="AB146" s="139"/>
      <c r="AC146" s="139"/>
      <c r="AD146" s="141"/>
      <c r="AE146" s="141"/>
      <c r="AF146" s="266" t="str">
        <f t="shared" si="486"/>
        <v/>
      </c>
      <c r="AG146" s="266"/>
      <c r="AH146" s="266" t="str">
        <f t="shared" si="487"/>
        <v/>
      </c>
      <c r="AI146" s="266"/>
      <c r="AJ146" s="266" t="str">
        <f t="shared" si="488"/>
        <v/>
      </c>
      <c r="AK146" s="267"/>
      <c r="AL146" s="268"/>
      <c r="AM146" s="266"/>
      <c r="AN146" s="266" t="str">
        <f t="shared" si="489"/>
        <v/>
      </c>
      <c r="AO146" s="266"/>
      <c r="AP146" s="266" t="str">
        <f t="shared" si="490"/>
        <v/>
      </c>
      <c r="AQ146" s="266"/>
      <c r="AR146" s="266" t="str">
        <f t="shared" si="491"/>
        <v/>
      </c>
      <c r="AS146" s="267"/>
      <c r="AT146" s="268"/>
      <c r="AU146" s="266"/>
      <c r="AV146" s="266" t="str">
        <f t="shared" si="492"/>
        <v/>
      </c>
      <c r="AW146" s="266"/>
      <c r="AX146" s="266" t="str">
        <f t="shared" si="493"/>
        <v/>
      </c>
      <c r="AY146" s="266"/>
      <c r="AZ146" s="266" t="str">
        <f t="shared" si="494"/>
        <v/>
      </c>
      <c r="BA146" s="267"/>
      <c r="BB146" s="268"/>
      <c r="BC146" s="266"/>
      <c r="BD146" s="266" t="str">
        <f t="shared" si="495"/>
        <v/>
      </c>
      <c r="BE146" s="266"/>
      <c r="BF146" s="266" t="str">
        <f t="shared" si="496"/>
        <v/>
      </c>
      <c r="BG146" s="266"/>
      <c r="BH146" s="266" t="str">
        <f t="shared" si="497"/>
        <v/>
      </c>
      <c r="BI146" s="267"/>
      <c r="BJ146" s="268"/>
      <c r="BK146" s="264"/>
      <c r="BL146" s="266" t="str">
        <f t="shared" si="498"/>
        <v/>
      </c>
      <c r="BM146" s="266"/>
      <c r="BN146" s="266" t="str">
        <f t="shared" si="499"/>
        <v/>
      </c>
      <c r="BO146" s="266"/>
      <c r="BP146" s="266" t="str">
        <f t="shared" si="500"/>
        <v/>
      </c>
      <c r="BQ146" s="267"/>
      <c r="BR146" s="268"/>
      <c r="BS146" s="264"/>
      <c r="BT146" s="266" t="str">
        <f t="shared" si="501"/>
        <v/>
      </c>
      <c r="BU146" s="266"/>
      <c r="BV146" s="266" t="str">
        <f t="shared" si="502"/>
        <v/>
      </c>
      <c r="BW146" s="266"/>
      <c r="BX146" s="266" t="str">
        <f t="shared" si="503"/>
        <v/>
      </c>
      <c r="BY146" s="267"/>
      <c r="BZ146" s="268"/>
      <c r="CA146" s="269"/>
      <c r="CB146" s="266" t="str">
        <f t="shared" si="504"/>
        <v/>
      </c>
      <c r="CC146" s="266"/>
      <c r="CD146" s="266" t="str">
        <f t="shared" si="505"/>
        <v/>
      </c>
      <c r="CE146" s="266"/>
      <c r="CF146" s="266" t="str">
        <f t="shared" si="506"/>
        <v/>
      </c>
      <c r="CG146" s="267"/>
      <c r="CH146" s="262"/>
      <c r="CI146" s="262"/>
      <c r="CJ146" s="266" t="str">
        <f t="shared" si="507"/>
        <v/>
      </c>
      <c r="CK146" s="266"/>
      <c r="CL146" s="266" t="str">
        <f t="shared" si="508"/>
        <v/>
      </c>
      <c r="CM146" s="266"/>
      <c r="CN146" s="266" t="str">
        <f t="shared" si="509"/>
        <v/>
      </c>
      <c r="CO146" s="267"/>
      <c r="CP146" s="262"/>
    </row>
    <row r="147" spans="1:94" s="262" customFormat="1" ht="48" customHeight="1" x14ac:dyDescent="0.25">
      <c r="A147" s="262">
        <v>33</v>
      </c>
      <c r="B147" s="259" t="s">
        <v>56</v>
      </c>
      <c r="C147" s="276" t="s">
        <v>264</v>
      </c>
      <c r="D147" s="164" t="s">
        <v>304</v>
      </c>
      <c r="E147" s="164"/>
      <c r="F147" s="261">
        <f>VLOOKUP(H147,Feuil1!A$1:B$5,2,0)</f>
        <v>0.25</v>
      </c>
      <c r="G147" s="259">
        <f t="shared" ref="G147:G154" si="530">IF(H147="Information et Communication",1,IF(H147="Savoir-faire Savoir-être",2,IF(H147="Confort et hygiène",3,IF(H147="Qualité de la prestation",5,IF(H147="Développement Durable",4)))))</f>
        <v>3</v>
      </c>
      <c r="H147" s="274" t="s">
        <v>173</v>
      </c>
      <c r="I147" s="133" t="s">
        <v>305</v>
      </c>
      <c r="J147" s="263">
        <v>39</v>
      </c>
      <c r="K147" s="263">
        <f t="shared" ref="K147:K154" si="531">IF(J147&gt;71,J147-17,J147)</f>
        <v>39</v>
      </c>
      <c r="L147" s="263">
        <f>IF(J147&lt;&gt;"",MAX(L$1:L146)+1,"")</f>
        <v>120</v>
      </c>
      <c r="M147" s="294" t="s">
        <v>306</v>
      </c>
      <c r="N147" s="295">
        <v>3</v>
      </c>
      <c r="O147" s="296" t="s">
        <v>0</v>
      </c>
      <c r="P147" s="297"/>
      <c r="Q147" s="298" t="str">
        <f t="shared" si="523"/>
        <v/>
      </c>
      <c r="R147" s="294" t="s">
        <v>307</v>
      </c>
      <c r="S147" s="294" t="s">
        <v>70</v>
      </c>
      <c r="T147" s="134"/>
      <c r="V147" s="264">
        <f t="shared" ref="V147:V152" si="532">N147</f>
        <v>3</v>
      </c>
      <c r="W147" s="264">
        <f t="shared" ref="W147:W148" si="533">IF(O147="OUI",1,IF(O147="NON",0,IF(O147="Non Mesuré","",0)))</f>
        <v>1</v>
      </c>
      <c r="X147" s="264">
        <f t="shared" ref="X147:X152" si="534">IF(O147&lt;&gt;"Non Mesuré",V147*W147,"")</f>
        <v>3</v>
      </c>
      <c r="Y147" s="264"/>
      <c r="Z147" s="264">
        <f t="shared" ref="Z147:Z152" si="535">IF(O147="Non Mesuré",V147,0)</f>
        <v>0</v>
      </c>
      <c r="AA147" s="264"/>
      <c r="AB147" s="264">
        <f t="shared" ref="AB147:AB152" si="536">V147-Z147</f>
        <v>3</v>
      </c>
      <c r="AC147" s="264"/>
      <c r="AD147" s="265"/>
      <c r="AE147" s="265"/>
      <c r="AF147" s="266" t="str">
        <f t="shared" si="486"/>
        <v/>
      </c>
      <c r="AG147" s="266"/>
      <c r="AH147" s="266" t="str">
        <f t="shared" si="487"/>
        <v/>
      </c>
      <c r="AI147" s="266"/>
      <c r="AJ147" s="266" t="str">
        <f t="shared" si="488"/>
        <v/>
      </c>
      <c r="AK147" s="267"/>
      <c r="AL147" s="268"/>
      <c r="AM147" s="266"/>
      <c r="AN147" s="266" t="str">
        <f t="shared" si="489"/>
        <v/>
      </c>
      <c r="AO147" s="266"/>
      <c r="AP147" s="266" t="str">
        <f t="shared" si="490"/>
        <v/>
      </c>
      <c r="AQ147" s="266"/>
      <c r="AR147" s="266" t="str">
        <f t="shared" si="491"/>
        <v/>
      </c>
      <c r="AS147" s="267"/>
      <c r="AT147" s="268"/>
      <c r="AU147" s="266"/>
      <c r="AV147" s="266">
        <f t="shared" si="492"/>
        <v>3</v>
      </c>
      <c r="AW147" s="266"/>
      <c r="AX147" s="266">
        <f t="shared" si="493"/>
        <v>0</v>
      </c>
      <c r="AY147" s="266"/>
      <c r="AZ147" s="266">
        <f t="shared" si="494"/>
        <v>3</v>
      </c>
      <c r="BA147" s="267"/>
      <c r="BB147" s="268"/>
      <c r="BC147" s="266"/>
      <c r="BD147" s="266" t="str">
        <f t="shared" si="495"/>
        <v/>
      </c>
      <c r="BE147" s="266"/>
      <c r="BF147" s="266" t="str">
        <f t="shared" si="496"/>
        <v/>
      </c>
      <c r="BG147" s="266"/>
      <c r="BH147" s="266" t="str">
        <f t="shared" si="497"/>
        <v/>
      </c>
      <c r="BI147" s="267"/>
      <c r="BJ147" s="268"/>
      <c r="BK147" s="264"/>
      <c r="BL147" s="266" t="str">
        <f t="shared" si="498"/>
        <v/>
      </c>
      <c r="BM147" s="266"/>
      <c r="BN147" s="266" t="str">
        <f t="shared" si="499"/>
        <v/>
      </c>
      <c r="BO147" s="266"/>
      <c r="BP147" s="266" t="str">
        <f t="shared" si="500"/>
        <v/>
      </c>
      <c r="BQ147" s="267"/>
      <c r="BR147" s="268"/>
      <c r="BS147" s="264"/>
      <c r="BT147" s="266" t="str">
        <f t="shared" si="501"/>
        <v/>
      </c>
      <c r="BU147" s="266"/>
      <c r="BV147" s="266" t="str">
        <f t="shared" si="502"/>
        <v/>
      </c>
      <c r="BW147" s="266"/>
      <c r="BX147" s="266" t="str">
        <f t="shared" si="503"/>
        <v/>
      </c>
      <c r="BY147" s="267"/>
      <c r="BZ147" s="268"/>
      <c r="CA147" s="269"/>
      <c r="CB147" s="266" t="str">
        <f t="shared" si="504"/>
        <v/>
      </c>
      <c r="CC147" s="266"/>
      <c r="CD147" s="266" t="str">
        <f t="shared" si="505"/>
        <v/>
      </c>
      <c r="CE147" s="266"/>
      <c r="CF147" s="266" t="str">
        <f t="shared" si="506"/>
        <v/>
      </c>
      <c r="CG147" s="267"/>
      <c r="CJ147" s="266">
        <f t="shared" si="507"/>
        <v>3</v>
      </c>
      <c r="CK147" s="266"/>
      <c r="CL147" s="266">
        <f t="shared" si="508"/>
        <v>0</v>
      </c>
      <c r="CM147" s="266"/>
      <c r="CN147" s="266">
        <f t="shared" si="509"/>
        <v>3</v>
      </c>
      <c r="CO147" s="267"/>
    </row>
    <row r="148" spans="1:94" s="262" customFormat="1" ht="19.5" customHeight="1" x14ac:dyDescent="0.25">
      <c r="A148" s="262">
        <v>33</v>
      </c>
      <c r="B148" s="259" t="s">
        <v>56</v>
      </c>
      <c r="C148" s="276" t="s">
        <v>264</v>
      </c>
      <c r="D148" s="164" t="s">
        <v>304</v>
      </c>
      <c r="E148" s="164"/>
      <c r="F148" s="261">
        <f>VLOOKUP(H148,Feuil1!A$1:B$5,2,0)</f>
        <v>0.25</v>
      </c>
      <c r="G148" s="259">
        <f t="shared" si="530"/>
        <v>3</v>
      </c>
      <c r="H148" s="274" t="s">
        <v>173</v>
      </c>
      <c r="I148" s="133" t="s">
        <v>308</v>
      </c>
      <c r="J148" s="263">
        <v>41</v>
      </c>
      <c r="K148" s="263">
        <f t="shared" si="531"/>
        <v>41</v>
      </c>
      <c r="L148" s="263">
        <f>IF(J148&lt;&gt;"",MAX(L$1:L147)+1,"")</f>
        <v>121</v>
      </c>
      <c r="M148" s="219" t="s">
        <v>309</v>
      </c>
      <c r="N148" s="299">
        <v>3</v>
      </c>
      <c r="O148" s="221" t="s">
        <v>0</v>
      </c>
      <c r="P148" s="222"/>
      <c r="Q148" s="300" t="str">
        <f t="shared" si="523"/>
        <v/>
      </c>
      <c r="R148" s="219" t="s">
        <v>310</v>
      </c>
      <c r="S148" s="219" t="s">
        <v>70</v>
      </c>
      <c r="T148" s="134"/>
      <c r="V148" s="264">
        <f t="shared" si="532"/>
        <v>3</v>
      </c>
      <c r="W148" s="264">
        <f t="shared" si="533"/>
        <v>1</v>
      </c>
      <c r="X148" s="264">
        <f t="shared" si="534"/>
        <v>3</v>
      </c>
      <c r="Y148" s="264"/>
      <c r="Z148" s="264">
        <f t="shared" si="535"/>
        <v>0</v>
      </c>
      <c r="AA148" s="264"/>
      <c r="AB148" s="264">
        <f t="shared" si="536"/>
        <v>3</v>
      </c>
      <c r="AC148" s="264"/>
      <c r="AD148" s="265"/>
      <c r="AE148" s="265"/>
      <c r="AF148" s="266" t="str">
        <f t="shared" si="486"/>
        <v/>
      </c>
      <c r="AG148" s="266"/>
      <c r="AH148" s="266" t="str">
        <f t="shared" si="487"/>
        <v/>
      </c>
      <c r="AI148" s="266"/>
      <c r="AJ148" s="266" t="str">
        <f t="shared" si="488"/>
        <v/>
      </c>
      <c r="AK148" s="267"/>
      <c r="AL148" s="268"/>
      <c r="AM148" s="266"/>
      <c r="AN148" s="266" t="str">
        <f t="shared" si="489"/>
        <v/>
      </c>
      <c r="AO148" s="266"/>
      <c r="AP148" s="266" t="str">
        <f t="shared" si="490"/>
        <v/>
      </c>
      <c r="AQ148" s="266"/>
      <c r="AR148" s="266" t="str">
        <f t="shared" si="491"/>
        <v/>
      </c>
      <c r="AS148" s="267"/>
      <c r="AT148" s="268"/>
      <c r="AU148" s="266"/>
      <c r="AV148" s="266">
        <f t="shared" si="492"/>
        <v>3</v>
      </c>
      <c r="AW148" s="266"/>
      <c r="AX148" s="266">
        <f t="shared" si="493"/>
        <v>0</v>
      </c>
      <c r="AY148" s="266"/>
      <c r="AZ148" s="266">
        <f t="shared" si="494"/>
        <v>3</v>
      </c>
      <c r="BA148" s="267"/>
      <c r="BB148" s="268"/>
      <c r="BC148" s="266"/>
      <c r="BD148" s="266" t="str">
        <f t="shared" si="495"/>
        <v/>
      </c>
      <c r="BE148" s="266"/>
      <c r="BF148" s="266" t="str">
        <f t="shared" si="496"/>
        <v/>
      </c>
      <c r="BG148" s="266"/>
      <c r="BH148" s="266" t="str">
        <f t="shared" si="497"/>
        <v/>
      </c>
      <c r="BI148" s="267"/>
      <c r="BJ148" s="268"/>
      <c r="BK148" s="264"/>
      <c r="BL148" s="266" t="str">
        <f t="shared" si="498"/>
        <v/>
      </c>
      <c r="BM148" s="266"/>
      <c r="BN148" s="266" t="str">
        <f t="shared" si="499"/>
        <v/>
      </c>
      <c r="BO148" s="266"/>
      <c r="BP148" s="266" t="str">
        <f t="shared" si="500"/>
        <v/>
      </c>
      <c r="BQ148" s="267"/>
      <c r="BR148" s="268"/>
      <c r="BS148" s="264"/>
      <c r="BT148" s="266" t="str">
        <f t="shared" si="501"/>
        <v/>
      </c>
      <c r="BU148" s="266"/>
      <c r="BV148" s="266" t="str">
        <f t="shared" si="502"/>
        <v/>
      </c>
      <c r="BW148" s="266"/>
      <c r="BX148" s="266" t="str">
        <f t="shared" si="503"/>
        <v/>
      </c>
      <c r="BY148" s="267"/>
      <c r="BZ148" s="268"/>
      <c r="CA148" s="269"/>
      <c r="CB148" s="266" t="str">
        <f t="shared" si="504"/>
        <v/>
      </c>
      <c r="CC148" s="266"/>
      <c r="CD148" s="266" t="str">
        <f t="shared" si="505"/>
        <v/>
      </c>
      <c r="CE148" s="266"/>
      <c r="CF148" s="266" t="str">
        <f t="shared" si="506"/>
        <v/>
      </c>
      <c r="CG148" s="267"/>
      <c r="CJ148" s="266">
        <f t="shared" si="507"/>
        <v>3</v>
      </c>
      <c r="CK148" s="266"/>
      <c r="CL148" s="266">
        <f t="shared" si="508"/>
        <v>0</v>
      </c>
      <c r="CM148" s="266"/>
      <c r="CN148" s="266">
        <f t="shared" si="509"/>
        <v>3</v>
      </c>
      <c r="CO148" s="267"/>
    </row>
    <row r="149" spans="1:94" s="262" customFormat="1" ht="20.25" customHeight="1" x14ac:dyDescent="0.25">
      <c r="A149" s="262">
        <v>31</v>
      </c>
      <c r="B149" s="259" t="s">
        <v>56</v>
      </c>
      <c r="C149" s="276" t="s">
        <v>264</v>
      </c>
      <c r="D149" s="164" t="s">
        <v>304</v>
      </c>
      <c r="E149" s="164"/>
      <c r="F149" s="261">
        <f>VLOOKUP(H149,Feuil1!A$1:B$5,2,0)</f>
        <v>0.25</v>
      </c>
      <c r="G149" s="259">
        <f t="shared" si="530"/>
        <v>3</v>
      </c>
      <c r="H149" s="274" t="s">
        <v>173</v>
      </c>
      <c r="I149" s="133" t="s">
        <v>305</v>
      </c>
      <c r="J149" s="263">
        <v>39</v>
      </c>
      <c r="K149" s="263">
        <f t="shared" si="531"/>
        <v>39</v>
      </c>
      <c r="L149" s="263">
        <f>IF(J149&lt;&gt;"",MAX(L$1:L148)+1,"")</f>
        <v>122</v>
      </c>
      <c r="M149" s="219" t="s">
        <v>311</v>
      </c>
      <c r="N149" s="299">
        <v>3</v>
      </c>
      <c r="O149" s="221" t="s">
        <v>72</v>
      </c>
      <c r="P149" s="222"/>
      <c r="Q149" s="300" t="str">
        <f t="shared" si="523"/>
        <v/>
      </c>
      <c r="R149" s="219"/>
      <c r="S149" s="219" t="s">
        <v>70</v>
      </c>
      <c r="T149" s="134"/>
      <c r="V149" s="264">
        <f t="shared" si="532"/>
        <v>3</v>
      </c>
      <c r="W149" s="264">
        <f t="shared" ref="W149:W152" si="537">IF(O149="Très Satisfaisant",1,IF(O149="Satisfaisant",0.75,IF(O149="Insatisfaisant",0.25,IF(O149="Très Insatisfaisant",0,IF(O149="Non Mesuré","",0)))))</f>
        <v>1</v>
      </c>
      <c r="X149" s="264">
        <f t="shared" si="534"/>
        <v>3</v>
      </c>
      <c r="Y149" s="264"/>
      <c r="Z149" s="264">
        <f t="shared" si="535"/>
        <v>0</v>
      </c>
      <c r="AA149" s="264"/>
      <c r="AB149" s="264">
        <f t="shared" si="536"/>
        <v>3</v>
      </c>
      <c r="AC149" s="264"/>
      <c r="AD149" s="135"/>
      <c r="AE149" s="269"/>
      <c r="AF149" s="266" t="str">
        <f t="shared" si="486"/>
        <v/>
      </c>
      <c r="AG149" s="266"/>
      <c r="AH149" s="266" t="str">
        <f t="shared" si="487"/>
        <v/>
      </c>
      <c r="AI149" s="266"/>
      <c r="AJ149" s="266" t="str">
        <f t="shared" si="488"/>
        <v/>
      </c>
      <c r="AK149" s="267"/>
      <c r="AL149" s="268"/>
      <c r="AM149" s="266"/>
      <c r="AN149" s="266" t="str">
        <f t="shared" si="489"/>
        <v/>
      </c>
      <c r="AO149" s="266"/>
      <c r="AP149" s="266" t="str">
        <f t="shared" si="490"/>
        <v/>
      </c>
      <c r="AQ149" s="266"/>
      <c r="AR149" s="266" t="str">
        <f t="shared" si="491"/>
        <v/>
      </c>
      <c r="AS149" s="267"/>
      <c r="AT149" s="268"/>
      <c r="AU149" s="266"/>
      <c r="AV149" s="266">
        <f t="shared" si="492"/>
        <v>3</v>
      </c>
      <c r="AW149" s="266"/>
      <c r="AX149" s="266">
        <f t="shared" si="493"/>
        <v>0</v>
      </c>
      <c r="AY149" s="266"/>
      <c r="AZ149" s="266">
        <f t="shared" si="494"/>
        <v>3</v>
      </c>
      <c r="BA149" s="267"/>
      <c r="BB149" s="268"/>
      <c r="BC149" s="266"/>
      <c r="BD149" s="266" t="str">
        <f t="shared" si="495"/>
        <v/>
      </c>
      <c r="BE149" s="266"/>
      <c r="BF149" s="266" t="str">
        <f t="shared" si="496"/>
        <v/>
      </c>
      <c r="BG149" s="266"/>
      <c r="BH149" s="266" t="str">
        <f t="shared" si="497"/>
        <v/>
      </c>
      <c r="BI149" s="267"/>
      <c r="BJ149" s="268"/>
      <c r="BK149" s="264"/>
      <c r="BL149" s="266" t="str">
        <f t="shared" si="498"/>
        <v/>
      </c>
      <c r="BM149" s="266"/>
      <c r="BN149" s="266" t="str">
        <f t="shared" si="499"/>
        <v/>
      </c>
      <c r="BO149" s="266"/>
      <c r="BP149" s="266" t="str">
        <f t="shared" si="500"/>
        <v/>
      </c>
      <c r="BQ149" s="267"/>
      <c r="BR149" s="268"/>
      <c r="BS149" s="264"/>
      <c r="BT149" s="266">
        <f t="shared" si="501"/>
        <v>3</v>
      </c>
      <c r="BU149" s="266"/>
      <c r="BV149" s="266">
        <f t="shared" si="502"/>
        <v>0</v>
      </c>
      <c r="BW149" s="266"/>
      <c r="BX149" s="266">
        <f t="shared" si="503"/>
        <v>3</v>
      </c>
      <c r="BY149" s="267"/>
      <c r="BZ149" s="268"/>
      <c r="CA149" s="269"/>
      <c r="CB149" s="266" t="str">
        <f t="shared" si="504"/>
        <v/>
      </c>
      <c r="CC149" s="266"/>
      <c r="CD149" s="266" t="str">
        <f t="shared" si="505"/>
        <v/>
      </c>
      <c r="CE149" s="266"/>
      <c r="CF149" s="266" t="str">
        <f t="shared" si="506"/>
        <v/>
      </c>
      <c r="CG149" s="267"/>
      <c r="CJ149" s="266" t="str">
        <f t="shared" si="507"/>
        <v/>
      </c>
      <c r="CK149" s="266"/>
      <c r="CL149" s="266" t="str">
        <f t="shared" si="508"/>
        <v/>
      </c>
      <c r="CM149" s="266"/>
      <c r="CN149" s="266" t="str">
        <f t="shared" si="509"/>
        <v/>
      </c>
      <c r="CO149" s="267"/>
    </row>
    <row r="150" spans="1:94" s="262" customFormat="1" ht="20.25" customHeight="1" x14ac:dyDescent="0.25">
      <c r="A150" s="262">
        <v>32</v>
      </c>
      <c r="B150" s="259" t="s">
        <v>67</v>
      </c>
      <c r="C150" s="276" t="s">
        <v>264</v>
      </c>
      <c r="D150" s="164" t="s">
        <v>304</v>
      </c>
      <c r="E150" s="164"/>
      <c r="F150" s="261">
        <f>VLOOKUP(H150,Feuil1!A$1:B$5,2,0)</f>
        <v>0.25</v>
      </c>
      <c r="G150" s="259">
        <f t="shared" si="530"/>
        <v>3</v>
      </c>
      <c r="H150" s="274" t="s">
        <v>173</v>
      </c>
      <c r="I150" s="133" t="s">
        <v>305</v>
      </c>
      <c r="J150" s="263">
        <v>39</v>
      </c>
      <c r="K150" s="263">
        <f t="shared" si="531"/>
        <v>39</v>
      </c>
      <c r="L150" s="263">
        <f>IF(J150&lt;&gt;"",MAX(L$1:L149)+1,"")</f>
        <v>123</v>
      </c>
      <c r="M150" s="219" t="s">
        <v>312</v>
      </c>
      <c r="N150" s="299">
        <v>3</v>
      </c>
      <c r="O150" s="221" t="s">
        <v>72</v>
      </c>
      <c r="P150" s="222"/>
      <c r="Q150" s="300" t="str">
        <f t="shared" si="523"/>
        <v/>
      </c>
      <c r="R150" s="219"/>
      <c r="S150" s="219" t="s">
        <v>70</v>
      </c>
      <c r="T150" s="134"/>
      <c r="V150" s="264">
        <f t="shared" si="532"/>
        <v>3</v>
      </c>
      <c r="W150" s="264">
        <f t="shared" si="537"/>
        <v>1</v>
      </c>
      <c r="X150" s="264">
        <f t="shared" si="534"/>
        <v>3</v>
      </c>
      <c r="Y150" s="264"/>
      <c r="Z150" s="264">
        <f t="shared" si="535"/>
        <v>0</v>
      </c>
      <c r="AA150" s="264"/>
      <c r="AB150" s="264">
        <f t="shared" si="536"/>
        <v>3</v>
      </c>
      <c r="AC150" s="264"/>
      <c r="AD150" s="135"/>
      <c r="AE150" s="269"/>
      <c r="AF150" s="266" t="str">
        <f t="shared" si="486"/>
        <v/>
      </c>
      <c r="AG150" s="266"/>
      <c r="AH150" s="266" t="str">
        <f t="shared" si="487"/>
        <v/>
      </c>
      <c r="AI150" s="266"/>
      <c r="AJ150" s="266" t="str">
        <f t="shared" si="488"/>
        <v/>
      </c>
      <c r="AK150" s="267"/>
      <c r="AL150" s="268"/>
      <c r="AM150" s="266"/>
      <c r="AN150" s="266" t="str">
        <f t="shared" si="489"/>
        <v/>
      </c>
      <c r="AO150" s="266"/>
      <c r="AP150" s="266" t="str">
        <f t="shared" si="490"/>
        <v/>
      </c>
      <c r="AQ150" s="266"/>
      <c r="AR150" s="266" t="str">
        <f t="shared" si="491"/>
        <v/>
      </c>
      <c r="AS150" s="267"/>
      <c r="AT150" s="268"/>
      <c r="AU150" s="266"/>
      <c r="AV150" s="266">
        <f t="shared" si="492"/>
        <v>3</v>
      </c>
      <c r="AW150" s="266"/>
      <c r="AX150" s="266">
        <f t="shared" si="493"/>
        <v>0</v>
      </c>
      <c r="AY150" s="266"/>
      <c r="AZ150" s="266">
        <f t="shared" si="494"/>
        <v>3</v>
      </c>
      <c r="BA150" s="267"/>
      <c r="BB150" s="268"/>
      <c r="BC150" s="266"/>
      <c r="BD150" s="266" t="str">
        <f t="shared" si="495"/>
        <v/>
      </c>
      <c r="BE150" s="266"/>
      <c r="BF150" s="266" t="str">
        <f t="shared" si="496"/>
        <v/>
      </c>
      <c r="BG150" s="266"/>
      <c r="BH150" s="266" t="str">
        <f t="shared" si="497"/>
        <v/>
      </c>
      <c r="BI150" s="267"/>
      <c r="BJ150" s="268"/>
      <c r="BK150" s="264"/>
      <c r="BL150" s="266" t="str">
        <f t="shared" si="498"/>
        <v/>
      </c>
      <c r="BM150" s="266"/>
      <c r="BN150" s="266" t="str">
        <f t="shared" si="499"/>
        <v/>
      </c>
      <c r="BO150" s="266"/>
      <c r="BP150" s="266" t="str">
        <f t="shared" si="500"/>
        <v/>
      </c>
      <c r="BQ150" s="267"/>
      <c r="BR150" s="268"/>
      <c r="BS150" s="264"/>
      <c r="BT150" s="266" t="str">
        <f t="shared" si="501"/>
        <v/>
      </c>
      <c r="BU150" s="266"/>
      <c r="BV150" s="266" t="str">
        <f t="shared" si="502"/>
        <v/>
      </c>
      <c r="BW150" s="266"/>
      <c r="BX150" s="266" t="str">
        <f t="shared" si="503"/>
        <v/>
      </c>
      <c r="BY150" s="267"/>
      <c r="BZ150" s="268"/>
      <c r="CA150" s="269"/>
      <c r="CB150" s="266">
        <f t="shared" si="504"/>
        <v>3</v>
      </c>
      <c r="CC150" s="266"/>
      <c r="CD150" s="266">
        <f t="shared" si="505"/>
        <v>0</v>
      </c>
      <c r="CE150" s="266"/>
      <c r="CF150" s="266">
        <f t="shared" si="506"/>
        <v>3</v>
      </c>
      <c r="CG150" s="267"/>
      <c r="CJ150" s="266" t="str">
        <f t="shared" si="507"/>
        <v/>
      </c>
      <c r="CK150" s="266"/>
      <c r="CL150" s="266" t="str">
        <f t="shared" si="508"/>
        <v/>
      </c>
      <c r="CM150" s="266"/>
      <c r="CN150" s="266" t="str">
        <f t="shared" si="509"/>
        <v/>
      </c>
      <c r="CO150" s="267"/>
    </row>
    <row r="151" spans="1:94" s="262" customFormat="1" ht="20.25" customHeight="1" x14ac:dyDescent="0.25">
      <c r="A151" s="262">
        <v>31</v>
      </c>
      <c r="B151" s="259" t="s">
        <v>56</v>
      </c>
      <c r="C151" s="276" t="s">
        <v>264</v>
      </c>
      <c r="D151" s="164" t="s">
        <v>304</v>
      </c>
      <c r="E151" s="164"/>
      <c r="F151" s="261">
        <f>VLOOKUP(H151,Feuil1!A$1:B$5,2,0)</f>
        <v>0.25</v>
      </c>
      <c r="G151" s="259">
        <f t="shared" si="530"/>
        <v>3</v>
      </c>
      <c r="H151" s="274" t="s">
        <v>173</v>
      </c>
      <c r="I151" s="133" t="s">
        <v>313</v>
      </c>
      <c r="J151" s="263">
        <v>40</v>
      </c>
      <c r="K151" s="263">
        <f t="shared" si="531"/>
        <v>40</v>
      </c>
      <c r="L151" s="263">
        <f>IF(J151&lt;&gt;"",MAX(L$1:L150)+1,"")</f>
        <v>124</v>
      </c>
      <c r="M151" s="219" t="s">
        <v>314</v>
      </c>
      <c r="N151" s="299">
        <v>3</v>
      </c>
      <c r="O151" s="221" t="s">
        <v>72</v>
      </c>
      <c r="P151" s="222"/>
      <c r="Q151" s="300" t="str">
        <f t="shared" si="523"/>
        <v/>
      </c>
      <c r="R151" s="219"/>
      <c r="S151" s="219" t="s">
        <v>70</v>
      </c>
      <c r="T151" s="134"/>
      <c r="V151" s="264">
        <f t="shared" si="532"/>
        <v>3</v>
      </c>
      <c r="W151" s="264">
        <f t="shared" si="537"/>
        <v>1</v>
      </c>
      <c r="X151" s="264">
        <f t="shared" si="534"/>
        <v>3</v>
      </c>
      <c r="Y151" s="264"/>
      <c r="Z151" s="264">
        <f t="shared" si="535"/>
        <v>0</v>
      </c>
      <c r="AA151" s="264"/>
      <c r="AB151" s="264">
        <f t="shared" si="536"/>
        <v>3</v>
      </c>
      <c r="AC151" s="264"/>
      <c r="AD151" s="135"/>
      <c r="AE151" s="269"/>
      <c r="AF151" s="266" t="str">
        <f t="shared" si="486"/>
        <v/>
      </c>
      <c r="AG151" s="266"/>
      <c r="AH151" s="266" t="str">
        <f t="shared" si="487"/>
        <v/>
      </c>
      <c r="AI151" s="266"/>
      <c r="AJ151" s="266" t="str">
        <f t="shared" si="488"/>
        <v/>
      </c>
      <c r="AK151" s="267"/>
      <c r="AL151" s="268"/>
      <c r="AM151" s="266"/>
      <c r="AN151" s="266" t="str">
        <f t="shared" si="489"/>
        <v/>
      </c>
      <c r="AO151" s="266"/>
      <c r="AP151" s="266" t="str">
        <f t="shared" si="490"/>
        <v/>
      </c>
      <c r="AQ151" s="266"/>
      <c r="AR151" s="266" t="str">
        <f t="shared" si="491"/>
        <v/>
      </c>
      <c r="AS151" s="267"/>
      <c r="AT151" s="268"/>
      <c r="AU151" s="266"/>
      <c r="AV151" s="266">
        <f t="shared" si="492"/>
        <v>3</v>
      </c>
      <c r="AW151" s="266"/>
      <c r="AX151" s="266">
        <f t="shared" si="493"/>
        <v>0</v>
      </c>
      <c r="AY151" s="266"/>
      <c r="AZ151" s="266">
        <f t="shared" si="494"/>
        <v>3</v>
      </c>
      <c r="BA151" s="267"/>
      <c r="BB151" s="268"/>
      <c r="BC151" s="266"/>
      <c r="BD151" s="266" t="str">
        <f t="shared" si="495"/>
        <v/>
      </c>
      <c r="BE151" s="266"/>
      <c r="BF151" s="266" t="str">
        <f t="shared" si="496"/>
        <v/>
      </c>
      <c r="BG151" s="266"/>
      <c r="BH151" s="266" t="str">
        <f t="shared" si="497"/>
        <v/>
      </c>
      <c r="BI151" s="267"/>
      <c r="BJ151" s="268"/>
      <c r="BK151" s="264"/>
      <c r="BL151" s="266" t="str">
        <f t="shared" si="498"/>
        <v/>
      </c>
      <c r="BM151" s="266"/>
      <c r="BN151" s="266" t="str">
        <f t="shared" si="499"/>
        <v/>
      </c>
      <c r="BO151" s="266"/>
      <c r="BP151" s="266" t="str">
        <f t="shared" si="500"/>
        <v/>
      </c>
      <c r="BQ151" s="267"/>
      <c r="BR151" s="268"/>
      <c r="BS151" s="264"/>
      <c r="BT151" s="266">
        <f t="shared" si="501"/>
        <v>3</v>
      </c>
      <c r="BU151" s="266"/>
      <c r="BV151" s="266">
        <f t="shared" si="502"/>
        <v>0</v>
      </c>
      <c r="BW151" s="266"/>
      <c r="BX151" s="266">
        <f t="shared" si="503"/>
        <v>3</v>
      </c>
      <c r="BY151" s="267"/>
      <c r="BZ151" s="268"/>
      <c r="CA151" s="269"/>
      <c r="CB151" s="266" t="str">
        <f t="shared" si="504"/>
        <v/>
      </c>
      <c r="CC151" s="266"/>
      <c r="CD151" s="266" t="str">
        <f t="shared" si="505"/>
        <v/>
      </c>
      <c r="CE151" s="266"/>
      <c r="CF151" s="266" t="str">
        <f t="shared" si="506"/>
        <v/>
      </c>
      <c r="CG151" s="267"/>
      <c r="CJ151" s="266" t="str">
        <f t="shared" si="507"/>
        <v/>
      </c>
      <c r="CK151" s="266"/>
      <c r="CL151" s="266" t="str">
        <f t="shared" si="508"/>
        <v/>
      </c>
      <c r="CM151" s="266"/>
      <c r="CN151" s="266" t="str">
        <f t="shared" si="509"/>
        <v/>
      </c>
      <c r="CO151" s="267"/>
    </row>
    <row r="152" spans="1:94" s="262" customFormat="1" ht="20.25" customHeight="1" x14ac:dyDescent="0.25">
      <c r="A152" s="262">
        <v>32</v>
      </c>
      <c r="B152" s="259" t="s">
        <v>67</v>
      </c>
      <c r="C152" s="276" t="s">
        <v>264</v>
      </c>
      <c r="D152" s="164" t="s">
        <v>304</v>
      </c>
      <c r="E152" s="164"/>
      <c r="F152" s="261">
        <f>VLOOKUP(H152,Feuil1!A$1:B$5,2,0)</f>
        <v>0.25</v>
      </c>
      <c r="G152" s="259">
        <f t="shared" si="530"/>
        <v>3</v>
      </c>
      <c r="H152" s="274" t="s">
        <v>173</v>
      </c>
      <c r="I152" s="133" t="s">
        <v>313</v>
      </c>
      <c r="J152" s="263">
        <v>40</v>
      </c>
      <c r="K152" s="263">
        <f t="shared" si="531"/>
        <v>40</v>
      </c>
      <c r="L152" s="263">
        <f>IF(J152&lt;&gt;"",MAX(L$1:L151)+1,"")</f>
        <v>125</v>
      </c>
      <c r="M152" s="219" t="s">
        <v>315</v>
      </c>
      <c r="N152" s="299">
        <v>3</v>
      </c>
      <c r="O152" s="221" t="s">
        <v>72</v>
      </c>
      <c r="P152" s="222"/>
      <c r="Q152" s="300" t="str">
        <f t="shared" si="523"/>
        <v/>
      </c>
      <c r="R152" s="219" t="s">
        <v>316</v>
      </c>
      <c r="S152" s="219" t="s">
        <v>70</v>
      </c>
      <c r="T152" s="134"/>
      <c r="V152" s="264">
        <f t="shared" si="532"/>
        <v>3</v>
      </c>
      <c r="W152" s="264">
        <f t="shared" si="537"/>
        <v>1</v>
      </c>
      <c r="X152" s="264">
        <f t="shared" si="534"/>
        <v>3</v>
      </c>
      <c r="Y152" s="264"/>
      <c r="Z152" s="264">
        <f t="shared" si="535"/>
        <v>0</v>
      </c>
      <c r="AA152" s="264"/>
      <c r="AB152" s="264">
        <f t="shared" si="536"/>
        <v>3</v>
      </c>
      <c r="AC152" s="264"/>
      <c r="AD152" s="135"/>
      <c r="AE152" s="269"/>
      <c r="AF152" s="266" t="str">
        <f t="shared" si="486"/>
        <v/>
      </c>
      <c r="AG152" s="266"/>
      <c r="AH152" s="266" t="str">
        <f t="shared" si="487"/>
        <v/>
      </c>
      <c r="AI152" s="266"/>
      <c r="AJ152" s="266" t="str">
        <f t="shared" si="488"/>
        <v/>
      </c>
      <c r="AK152" s="267"/>
      <c r="AL152" s="268"/>
      <c r="AM152" s="266"/>
      <c r="AN152" s="266" t="str">
        <f t="shared" si="489"/>
        <v/>
      </c>
      <c r="AO152" s="266"/>
      <c r="AP152" s="266" t="str">
        <f t="shared" si="490"/>
        <v/>
      </c>
      <c r="AQ152" s="266"/>
      <c r="AR152" s="266" t="str">
        <f t="shared" si="491"/>
        <v/>
      </c>
      <c r="AS152" s="267"/>
      <c r="AT152" s="268"/>
      <c r="AU152" s="266"/>
      <c r="AV152" s="266">
        <f t="shared" si="492"/>
        <v>3</v>
      </c>
      <c r="AW152" s="266"/>
      <c r="AX152" s="266">
        <f t="shared" si="493"/>
        <v>0</v>
      </c>
      <c r="AY152" s="266"/>
      <c r="AZ152" s="266">
        <f t="shared" si="494"/>
        <v>3</v>
      </c>
      <c r="BA152" s="267"/>
      <c r="BB152" s="268"/>
      <c r="BC152" s="266"/>
      <c r="BD152" s="266" t="str">
        <f t="shared" si="495"/>
        <v/>
      </c>
      <c r="BE152" s="266"/>
      <c r="BF152" s="266" t="str">
        <f t="shared" si="496"/>
        <v/>
      </c>
      <c r="BG152" s="266"/>
      <c r="BH152" s="266" t="str">
        <f t="shared" si="497"/>
        <v/>
      </c>
      <c r="BI152" s="267"/>
      <c r="BJ152" s="268"/>
      <c r="BK152" s="264"/>
      <c r="BL152" s="266" t="str">
        <f t="shared" si="498"/>
        <v/>
      </c>
      <c r="BM152" s="266"/>
      <c r="BN152" s="266" t="str">
        <f t="shared" si="499"/>
        <v/>
      </c>
      <c r="BO152" s="266"/>
      <c r="BP152" s="266" t="str">
        <f t="shared" si="500"/>
        <v/>
      </c>
      <c r="BQ152" s="267"/>
      <c r="BR152" s="268"/>
      <c r="BS152" s="264"/>
      <c r="BT152" s="266" t="str">
        <f t="shared" si="501"/>
        <v/>
      </c>
      <c r="BU152" s="266"/>
      <c r="BV152" s="266" t="str">
        <f t="shared" si="502"/>
        <v/>
      </c>
      <c r="BW152" s="266"/>
      <c r="BX152" s="266" t="str">
        <f t="shared" si="503"/>
        <v/>
      </c>
      <c r="BY152" s="267"/>
      <c r="BZ152" s="268"/>
      <c r="CA152" s="269"/>
      <c r="CB152" s="266">
        <f t="shared" si="504"/>
        <v>3</v>
      </c>
      <c r="CC152" s="266"/>
      <c r="CD152" s="266">
        <f t="shared" si="505"/>
        <v>0</v>
      </c>
      <c r="CE152" s="266"/>
      <c r="CF152" s="266">
        <f t="shared" si="506"/>
        <v>3</v>
      </c>
      <c r="CG152" s="267"/>
      <c r="CJ152" s="266" t="str">
        <f t="shared" si="507"/>
        <v/>
      </c>
      <c r="CK152" s="266"/>
      <c r="CL152" s="266" t="str">
        <f t="shared" si="508"/>
        <v/>
      </c>
      <c r="CM152" s="266"/>
      <c r="CN152" s="266" t="str">
        <f t="shared" si="509"/>
        <v/>
      </c>
      <c r="CO152" s="267"/>
    </row>
    <row r="153" spans="1:94" s="262" customFormat="1" ht="33" customHeight="1" x14ac:dyDescent="0.25">
      <c r="A153" s="262">
        <v>33</v>
      </c>
      <c r="B153" s="259" t="s">
        <v>56</v>
      </c>
      <c r="C153" s="276" t="s">
        <v>264</v>
      </c>
      <c r="D153" s="164" t="s">
        <v>304</v>
      </c>
      <c r="E153" s="164"/>
      <c r="F153" s="261">
        <f>VLOOKUP(H153,Feuil1!A$1:B$5,2,0)</f>
        <v>0.25</v>
      </c>
      <c r="G153" s="259">
        <f t="shared" si="530"/>
        <v>3</v>
      </c>
      <c r="H153" s="274" t="s">
        <v>173</v>
      </c>
      <c r="I153" s="133" t="s">
        <v>317</v>
      </c>
      <c r="J153" s="263">
        <v>42</v>
      </c>
      <c r="K153" s="263">
        <f t="shared" si="531"/>
        <v>42</v>
      </c>
      <c r="L153" s="263">
        <f>IF(J153&lt;&gt;"",MAX(L$1:L152)+1,"")</f>
        <v>126</v>
      </c>
      <c r="M153" s="219" t="s">
        <v>318</v>
      </c>
      <c r="N153" s="299">
        <v>3</v>
      </c>
      <c r="O153" s="221" t="s">
        <v>0</v>
      </c>
      <c r="P153" s="222"/>
      <c r="Q153" s="300" t="str">
        <f t="shared" si="523"/>
        <v/>
      </c>
      <c r="R153" s="219" t="s">
        <v>319</v>
      </c>
      <c r="S153" s="219" t="s">
        <v>70</v>
      </c>
      <c r="T153" s="134"/>
      <c r="V153" s="264">
        <f t="shared" ref="V153:V154" si="538">N153</f>
        <v>3</v>
      </c>
      <c r="W153" s="264">
        <f t="shared" ref="W153:W154" si="539">IF(O153="OUI",1,IF(O153="NON",0,IF(O153="Non Mesuré","",0)))</f>
        <v>1</v>
      </c>
      <c r="X153" s="264">
        <f t="shared" ref="X153:X154" si="540">IF(O153&lt;&gt;"Non Mesuré",V153*W153,"")</f>
        <v>3</v>
      </c>
      <c r="Y153" s="264"/>
      <c r="Z153" s="264">
        <f t="shared" ref="Z153:Z154" si="541">IF(O153="Non Mesuré",V153,0)</f>
        <v>0</v>
      </c>
      <c r="AA153" s="264"/>
      <c r="AB153" s="264">
        <f t="shared" ref="AB153:AB154" si="542">V153-Z153</f>
        <v>3</v>
      </c>
      <c r="AC153" s="264"/>
      <c r="AD153" s="265"/>
      <c r="AE153" s="265"/>
      <c r="AF153" s="266" t="str">
        <f t="shared" si="486"/>
        <v/>
      </c>
      <c r="AG153" s="266"/>
      <c r="AH153" s="266" t="str">
        <f t="shared" si="487"/>
        <v/>
      </c>
      <c r="AI153" s="266"/>
      <c r="AJ153" s="266" t="str">
        <f t="shared" si="488"/>
        <v/>
      </c>
      <c r="AK153" s="267"/>
      <c r="AL153" s="268"/>
      <c r="AM153" s="266"/>
      <c r="AN153" s="266" t="str">
        <f t="shared" si="489"/>
        <v/>
      </c>
      <c r="AO153" s="266"/>
      <c r="AP153" s="266" t="str">
        <f t="shared" si="490"/>
        <v/>
      </c>
      <c r="AQ153" s="266"/>
      <c r="AR153" s="266" t="str">
        <f t="shared" si="491"/>
        <v/>
      </c>
      <c r="AS153" s="267"/>
      <c r="AT153" s="268"/>
      <c r="AU153" s="266"/>
      <c r="AV153" s="266">
        <f t="shared" si="492"/>
        <v>3</v>
      </c>
      <c r="AW153" s="266"/>
      <c r="AX153" s="266">
        <f t="shared" si="493"/>
        <v>0</v>
      </c>
      <c r="AY153" s="266"/>
      <c r="AZ153" s="266">
        <f t="shared" si="494"/>
        <v>3</v>
      </c>
      <c r="BA153" s="267"/>
      <c r="BB153" s="268"/>
      <c r="BC153" s="266"/>
      <c r="BD153" s="266" t="str">
        <f t="shared" si="495"/>
        <v/>
      </c>
      <c r="BE153" s="266"/>
      <c r="BF153" s="266" t="str">
        <f t="shared" si="496"/>
        <v/>
      </c>
      <c r="BG153" s="266"/>
      <c r="BH153" s="266" t="str">
        <f t="shared" si="497"/>
        <v/>
      </c>
      <c r="BI153" s="267"/>
      <c r="BJ153" s="268"/>
      <c r="BK153" s="264"/>
      <c r="BL153" s="266" t="str">
        <f t="shared" si="498"/>
        <v/>
      </c>
      <c r="BM153" s="266"/>
      <c r="BN153" s="266" t="str">
        <f t="shared" si="499"/>
        <v/>
      </c>
      <c r="BO153" s="266"/>
      <c r="BP153" s="266" t="str">
        <f t="shared" si="500"/>
        <v/>
      </c>
      <c r="BQ153" s="267"/>
      <c r="BR153" s="268"/>
      <c r="BS153" s="264"/>
      <c r="BT153" s="266" t="str">
        <f t="shared" si="501"/>
        <v/>
      </c>
      <c r="BU153" s="266"/>
      <c r="BV153" s="266" t="str">
        <f t="shared" si="502"/>
        <v/>
      </c>
      <c r="BW153" s="266"/>
      <c r="BX153" s="266" t="str">
        <f t="shared" si="503"/>
        <v/>
      </c>
      <c r="BY153" s="267"/>
      <c r="BZ153" s="268"/>
      <c r="CA153" s="269"/>
      <c r="CB153" s="266" t="str">
        <f t="shared" si="504"/>
        <v/>
      </c>
      <c r="CC153" s="266"/>
      <c r="CD153" s="266" t="str">
        <f t="shared" si="505"/>
        <v/>
      </c>
      <c r="CE153" s="266"/>
      <c r="CF153" s="266" t="str">
        <f t="shared" si="506"/>
        <v/>
      </c>
      <c r="CG153" s="267"/>
      <c r="CJ153" s="266">
        <f t="shared" si="507"/>
        <v>3</v>
      </c>
      <c r="CK153" s="266"/>
      <c r="CL153" s="266">
        <f t="shared" si="508"/>
        <v>0</v>
      </c>
      <c r="CM153" s="266"/>
      <c r="CN153" s="266">
        <f t="shared" si="509"/>
        <v>3</v>
      </c>
      <c r="CO153" s="267"/>
    </row>
    <row r="154" spans="1:94" s="262" customFormat="1" ht="20.25" customHeight="1" x14ac:dyDescent="0.25">
      <c r="A154" s="262">
        <v>33</v>
      </c>
      <c r="B154" s="259" t="s">
        <v>56</v>
      </c>
      <c r="C154" s="276" t="s">
        <v>264</v>
      </c>
      <c r="D154" s="164" t="s">
        <v>304</v>
      </c>
      <c r="E154" s="164"/>
      <c r="F154" s="261">
        <f>VLOOKUP(H154,Feuil1!A$1:B$5,2,0)</f>
        <v>0.25</v>
      </c>
      <c r="G154" s="259">
        <f t="shared" si="530"/>
        <v>3</v>
      </c>
      <c r="H154" s="274" t="s">
        <v>173</v>
      </c>
      <c r="I154" s="133" t="s">
        <v>320</v>
      </c>
      <c r="J154" s="263">
        <v>43</v>
      </c>
      <c r="K154" s="263">
        <f t="shared" si="531"/>
        <v>43</v>
      </c>
      <c r="L154" s="263">
        <f>IF(J154&lt;&gt;"",MAX(L$1:L153)+1,"")</f>
        <v>127</v>
      </c>
      <c r="M154" s="305" t="s">
        <v>321</v>
      </c>
      <c r="N154" s="301">
        <v>3</v>
      </c>
      <c r="O154" s="302" t="s">
        <v>0</v>
      </c>
      <c r="P154" s="303"/>
      <c r="Q154" s="304" t="str">
        <f t="shared" si="523"/>
        <v/>
      </c>
      <c r="R154" s="305"/>
      <c r="S154" s="305" t="s">
        <v>70</v>
      </c>
      <c r="T154" s="134"/>
      <c r="V154" s="264">
        <f t="shared" si="538"/>
        <v>3</v>
      </c>
      <c r="W154" s="264">
        <f t="shared" si="539"/>
        <v>1</v>
      </c>
      <c r="X154" s="264">
        <f t="shared" si="540"/>
        <v>3</v>
      </c>
      <c r="Y154" s="264"/>
      <c r="Z154" s="264">
        <f t="shared" si="541"/>
        <v>0</v>
      </c>
      <c r="AA154" s="264"/>
      <c r="AB154" s="264">
        <f t="shared" si="542"/>
        <v>3</v>
      </c>
      <c r="AC154" s="264"/>
      <c r="AD154" s="265"/>
      <c r="AE154" s="265"/>
      <c r="AF154" s="266" t="str">
        <f t="shared" si="486"/>
        <v/>
      </c>
      <c r="AG154" s="266"/>
      <c r="AH154" s="266" t="str">
        <f t="shared" si="487"/>
        <v/>
      </c>
      <c r="AI154" s="266"/>
      <c r="AJ154" s="266" t="str">
        <f t="shared" si="488"/>
        <v/>
      </c>
      <c r="AK154" s="267"/>
      <c r="AL154" s="268"/>
      <c r="AM154" s="266"/>
      <c r="AN154" s="266" t="str">
        <f t="shared" si="489"/>
        <v/>
      </c>
      <c r="AO154" s="266"/>
      <c r="AP154" s="266" t="str">
        <f t="shared" si="490"/>
        <v/>
      </c>
      <c r="AQ154" s="266"/>
      <c r="AR154" s="266" t="str">
        <f t="shared" si="491"/>
        <v/>
      </c>
      <c r="AS154" s="267"/>
      <c r="AT154" s="268"/>
      <c r="AU154" s="266"/>
      <c r="AV154" s="266">
        <f t="shared" si="492"/>
        <v>3</v>
      </c>
      <c r="AW154" s="266"/>
      <c r="AX154" s="266">
        <f t="shared" si="493"/>
        <v>0</v>
      </c>
      <c r="AY154" s="266"/>
      <c r="AZ154" s="266">
        <f t="shared" si="494"/>
        <v>3</v>
      </c>
      <c r="BA154" s="267"/>
      <c r="BB154" s="268"/>
      <c r="BC154" s="266"/>
      <c r="BD154" s="266" t="str">
        <f t="shared" si="495"/>
        <v/>
      </c>
      <c r="BE154" s="266"/>
      <c r="BF154" s="266" t="str">
        <f t="shared" si="496"/>
        <v/>
      </c>
      <c r="BG154" s="266"/>
      <c r="BH154" s="266" t="str">
        <f t="shared" si="497"/>
        <v/>
      </c>
      <c r="BI154" s="267"/>
      <c r="BJ154" s="268"/>
      <c r="BK154" s="264"/>
      <c r="BL154" s="266" t="str">
        <f t="shared" si="498"/>
        <v/>
      </c>
      <c r="BM154" s="266"/>
      <c r="BN154" s="266" t="str">
        <f t="shared" si="499"/>
        <v/>
      </c>
      <c r="BO154" s="266"/>
      <c r="BP154" s="266" t="str">
        <f t="shared" si="500"/>
        <v/>
      </c>
      <c r="BQ154" s="267"/>
      <c r="BR154" s="268"/>
      <c r="BS154" s="264"/>
      <c r="BT154" s="266" t="str">
        <f t="shared" si="501"/>
        <v/>
      </c>
      <c r="BU154" s="266"/>
      <c r="BV154" s="266" t="str">
        <f t="shared" si="502"/>
        <v/>
      </c>
      <c r="BW154" s="266"/>
      <c r="BX154" s="266" t="str">
        <f t="shared" si="503"/>
        <v/>
      </c>
      <c r="BY154" s="267"/>
      <c r="BZ154" s="268"/>
      <c r="CA154" s="269"/>
      <c r="CB154" s="266" t="str">
        <f t="shared" si="504"/>
        <v/>
      </c>
      <c r="CC154" s="266"/>
      <c r="CD154" s="266" t="str">
        <f t="shared" si="505"/>
        <v/>
      </c>
      <c r="CE154" s="266"/>
      <c r="CF154" s="266" t="str">
        <f t="shared" si="506"/>
        <v/>
      </c>
      <c r="CG154" s="267"/>
      <c r="CJ154" s="266">
        <f t="shared" si="507"/>
        <v>3</v>
      </c>
      <c r="CK154" s="266"/>
      <c r="CL154" s="266">
        <f t="shared" si="508"/>
        <v>0</v>
      </c>
      <c r="CM154" s="266"/>
      <c r="CN154" s="266">
        <f t="shared" si="509"/>
        <v>3</v>
      </c>
      <c r="CO154" s="267"/>
    </row>
    <row r="155" spans="1:94" s="262" customFormat="1" ht="33" customHeight="1" x14ac:dyDescent="0.25">
      <c r="B155" s="259"/>
      <c r="C155" s="276" t="s">
        <v>264</v>
      </c>
      <c r="D155" s="113"/>
      <c r="E155" s="113"/>
      <c r="F155" s="261" t="e">
        <f>VLOOKUP(H155,Feuil1!A$1:B$5,2,0)</f>
        <v>#N/A</v>
      </c>
      <c r="G155" s="259"/>
      <c r="H155" s="274"/>
      <c r="I155" s="133"/>
      <c r="J155" s="263"/>
      <c r="K155" s="263"/>
      <c r="L155" s="263" t="str">
        <f>IF(J155&lt;&gt;"",MAX(L$1:L154)+1,"")</f>
        <v/>
      </c>
      <c r="M155" s="368" t="s">
        <v>264</v>
      </c>
      <c r="N155" s="369" t="s">
        <v>29</v>
      </c>
      <c r="O155" s="370" t="s">
        <v>30</v>
      </c>
      <c r="P155" s="441" t="s">
        <v>31</v>
      </c>
      <c r="Q155" s="374" t="str">
        <f t="shared" si="523"/>
        <v/>
      </c>
      <c r="R155" s="372" t="s">
        <v>32</v>
      </c>
      <c r="S155" s="373" t="s">
        <v>686</v>
      </c>
      <c r="T155" s="134"/>
      <c r="V155" s="264"/>
      <c r="W155" s="264"/>
      <c r="X155" s="264"/>
      <c r="Y155" s="264"/>
      <c r="Z155" s="264"/>
      <c r="AA155" s="264"/>
      <c r="AB155" s="264"/>
      <c r="AC155" s="264"/>
      <c r="AD155" s="265"/>
      <c r="AE155" s="265"/>
      <c r="AF155" s="266" t="str">
        <f t="shared" si="486"/>
        <v/>
      </c>
      <c r="AG155" s="266"/>
      <c r="AH155" s="266" t="str">
        <f t="shared" si="487"/>
        <v/>
      </c>
      <c r="AI155" s="266"/>
      <c r="AJ155" s="266" t="str">
        <f t="shared" si="488"/>
        <v/>
      </c>
      <c r="AK155" s="267"/>
      <c r="AL155" s="268"/>
      <c r="AM155" s="266"/>
      <c r="AN155" s="266" t="str">
        <f t="shared" si="489"/>
        <v/>
      </c>
      <c r="AO155" s="266"/>
      <c r="AP155" s="266" t="str">
        <f t="shared" si="490"/>
        <v/>
      </c>
      <c r="AQ155" s="266"/>
      <c r="AR155" s="266" t="str">
        <f t="shared" si="491"/>
        <v/>
      </c>
      <c r="AS155" s="267"/>
      <c r="AT155" s="268"/>
      <c r="AU155" s="266"/>
      <c r="AV155" s="266" t="str">
        <f t="shared" si="492"/>
        <v/>
      </c>
      <c r="AW155" s="266"/>
      <c r="AX155" s="266" t="str">
        <f t="shared" si="493"/>
        <v/>
      </c>
      <c r="AY155" s="266"/>
      <c r="AZ155" s="266" t="str">
        <f t="shared" si="494"/>
        <v/>
      </c>
      <c r="BA155" s="267"/>
      <c r="BB155" s="268"/>
      <c r="BC155" s="266"/>
      <c r="BD155" s="266" t="str">
        <f t="shared" si="495"/>
        <v/>
      </c>
      <c r="BE155" s="266"/>
      <c r="BF155" s="266" t="str">
        <f t="shared" si="496"/>
        <v/>
      </c>
      <c r="BG155" s="266"/>
      <c r="BH155" s="266" t="str">
        <f t="shared" si="497"/>
        <v/>
      </c>
      <c r="BI155" s="267"/>
      <c r="BJ155" s="268"/>
      <c r="BK155" s="264"/>
      <c r="BL155" s="266" t="str">
        <f t="shared" si="498"/>
        <v/>
      </c>
      <c r="BM155" s="266"/>
      <c r="BN155" s="266" t="str">
        <f t="shared" si="499"/>
        <v/>
      </c>
      <c r="BO155" s="266"/>
      <c r="BP155" s="266" t="str">
        <f t="shared" si="500"/>
        <v/>
      </c>
      <c r="BQ155" s="267"/>
      <c r="BR155" s="268"/>
      <c r="BS155" s="264"/>
      <c r="BT155" s="266" t="str">
        <f t="shared" si="501"/>
        <v/>
      </c>
      <c r="BU155" s="266"/>
      <c r="BV155" s="266" t="str">
        <f t="shared" si="502"/>
        <v/>
      </c>
      <c r="BW155" s="266"/>
      <c r="BX155" s="266" t="str">
        <f t="shared" si="503"/>
        <v/>
      </c>
      <c r="BY155" s="267"/>
      <c r="BZ155" s="268"/>
      <c r="CA155" s="269"/>
      <c r="CB155" s="266" t="str">
        <f t="shared" si="504"/>
        <v/>
      </c>
      <c r="CC155" s="266"/>
      <c r="CD155" s="266" t="str">
        <f t="shared" si="505"/>
        <v/>
      </c>
      <c r="CE155" s="266"/>
      <c r="CF155" s="266" t="str">
        <f t="shared" si="506"/>
        <v/>
      </c>
      <c r="CG155" s="267"/>
      <c r="CJ155" s="266" t="str">
        <f t="shared" si="507"/>
        <v/>
      </c>
      <c r="CK155" s="266"/>
      <c r="CL155" s="266" t="str">
        <f t="shared" si="508"/>
        <v/>
      </c>
      <c r="CM155" s="266"/>
      <c r="CN155" s="266" t="str">
        <f t="shared" si="509"/>
        <v/>
      </c>
      <c r="CO155" s="267"/>
    </row>
    <row r="156" spans="1:94" s="162" customFormat="1" ht="18" customHeight="1" x14ac:dyDescent="0.25">
      <c r="B156" s="113"/>
      <c r="C156" s="276" t="s">
        <v>264</v>
      </c>
      <c r="D156" s="164"/>
      <c r="E156" s="164"/>
      <c r="F156" s="261" t="e">
        <f>VLOOKUP(H156,Feuil1!A$1:B$5,2,0)</f>
        <v>#N/A</v>
      </c>
      <c r="G156" s="113"/>
      <c r="H156" s="218"/>
      <c r="I156" s="163"/>
      <c r="J156" s="138"/>
      <c r="K156" s="263"/>
      <c r="L156" s="263" t="str">
        <f>IF(J156&lt;&gt;"",MAX(L$1:L155)+1,"")</f>
        <v/>
      </c>
      <c r="M156" s="164" t="s">
        <v>322</v>
      </c>
      <c r="N156" s="130"/>
      <c r="O156" s="204"/>
      <c r="P156" s="293"/>
      <c r="Q156" s="202" t="str">
        <f t="shared" si="523"/>
        <v/>
      </c>
      <c r="R156" s="165"/>
      <c r="S156" s="165"/>
      <c r="T156" s="165"/>
      <c r="V156" s="139"/>
      <c r="W156" s="139"/>
      <c r="X156" s="139"/>
      <c r="Y156" s="139"/>
      <c r="Z156" s="139"/>
      <c r="AA156" s="139"/>
      <c r="AB156" s="139"/>
      <c r="AC156" s="139"/>
      <c r="AD156" s="141"/>
      <c r="AE156" s="141"/>
      <c r="AF156" s="266" t="str">
        <f t="shared" si="486"/>
        <v/>
      </c>
      <c r="AG156" s="266"/>
      <c r="AH156" s="266" t="str">
        <f t="shared" si="487"/>
        <v/>
      </c>
      <c r="AI156" s="266"/>
      <c r="AJ156" s="266" t="str">
        <f t="shared" si="488"/>
        <v/>
      </c>
      <c r="AK156" s="267"/>
      <c r="AL156" s="268"/>
      <c r="AM156" s="266"/>
      <c r="AN156" s="266" t="str">
        <f t="shared" si="489"/>
        <v/>
      </c>
      <c r="AO156" s="266"/>
      <c r="AP156" s="266" t="str">
        <f t="shared" si="490"/>
        <v/>
      </c>
      <c r="AQ156" s="266"/>
      <c r="AR156" s="266" t="str">
        <f t="shared" si="491"/>
        <v/>
      </c>
      <c r="AS156" s="267"/>
      <c r="AT156" s="268"/>
      <c r="AU156" s="266"/>
      <c r="AV156" s="266" t="str">
        <f t="shared" si="492"/>
        <v/>
      </c>
      <c r="AW156" s="266"/>
      <c r="AX156" s="266" t="str">
        <f t="shared" si="493"/>
        <v/>
      </c>
      <c r="AY156" s="266"/>
      <c r="AZ156" s="266" t="str">
        <f t="shared" si="494"/>
        <v/>
      </c>
      <c r="BA156" s="267"/>
      <c r="BB156" s="268"/>
      <c r="BC156" s="266"/>
      <c r="BD156" s="266" t="str">
        <f t="shared" si="495"/>
        <v/>
      </c>
      <c r="BE156" s="266"/>
      <c r="BF156" s="266" t="str">
        <f t="shared" si="496"/>
        <v/>
      </c>
      <c r="BG156" s="266"/>
      <c r="BH156" s="266" t="str">
        <f t="shared" si="497"/>
        <v/>
      </c>
      <c r="BI156" s="267"/>
      <c r="BJ156" s="268"/>
      <c r="BK156" s="264"/>
      <c r="BL156" s="266" t="str">
        <f t="shared" si="498"/>
        <v/>
      </c>
      <c r="BM156" s="266"/>
      <c r="BN156" s="266" t="str">
        <f t="shared" si="499"/>
        <v/>
      </c>
      <c r="BO156" s="266"/>
      <c r="BP156" s="266" t="str">
        <f t="shared" si="500"/>
        <v/>
      </c>
      <c r="BQ156" s="267"/>
      <c r="BR156" s="268"/>
      <c r="BS156" s="264"/>
      <c r="BT156" s="266" t="str">
        <f t="shared" si="501"/>
        <v/>
      </c>
      <c r="BU156" s="266"/>
      <c r="BV156" s="266" t="str">
        <f t="shared" si="502"/>
        <v/>
      </c>
      <c r="BW156" s="266"/>
      <c r="BX156" s="266" t="str">
        <f t="shared" si="503"/>
        <v/>
      </c>
      <c r="BY156" s="267"/>
      <c r="BZ156" s="268"/>
      <c r="CA156" s="269"/>
      <c r="CB156" s="266" t="str">
        <f t="shared" si="504"/>
        <v/>
      </c>
      <c r="CC156" s="266"/>
      <c r="CD156" s="266" t="str">
        <f t="shared" si="505"/>
        <v/>
      </c>
      <c r="CE156" s="266"/>
      <c r="CF156" s="266" t="str">
        <f t="shared" si="506"/>
        <v/>
      </c>
      <c r="CG156" s="267"/>
      <c r="CH156" s="262"/>
      <c r="CI156" s="262"/>
      <c r="CJ156" s="266" t="str">
        <f t="shared" si="507"/>
        <v/>
      </c>
      <c r="CK156" s="266"/>
      <c r="CL156" s="266" t="str">
        <f t="shared" si="508"/>
        <v/>
      </c>
      <c r="CM156" s="266"/>
      <c r="CN156" s="266" t="str">
        <f t="shared" si="509"/>
        <v/>
      </c>
      <c r="CO156" s="267"/>
      <c r="CP156" s="262"/>
    </row>
    <row r="157" spans="1:94" s="262" customFormat="1" ht="36.75" customHeight="1" x14ac:dyDescent="0.25">
      <c r="B157" s="259" t="s">
        <v>56</v>
      </c>
      <c r="C157" s="276" t="s">
        <v>264</v>
      </c>
      <c r="D157" s="259" t="s">
        <v>323</v>
      </c>
      <c r="E157" s="259"/>
      <c r="F157" s="261">
        <f>VLOOKUP(H157,Feuil1!A$1:B$5,2,0)</f>
        <v>0.2</v>
      </c>
      <c r="G157" s="259">
        <f t="shared" ref="G157:G162" si="543">IF(H157="Information et Communication",1,IF(H157="Savoir-faire Savoir-être",2,IF(H157="Confort et hygiène",3,IF(H157="Qualité de la prestation",5,IF(H157="Développement Durable",4)))))</f>
        <v>5</v>
      </c>
      <c r="H157" s="274" t="s">
        <v>167</v>
      </c>
      <c r="I157" s="271" t="s">
        <v>324</v>
      </c>
      <c r="J157" s="263">
        <v>92</v>
      </c>
      <c r="K157" s="263">
        <f t="shared" ref="K157:K162" si="544">IF(J157&gt;71,J157-17,J157)</f>
        <v>75</v>
      </c>
      <c r="L157" s="263">
        <f>IF(J157&lt;&gt;"",MAX(L$1:L156)+1,"")</f>
        <v>128</v>
      </c>
      <c r="M157" s="294" t="s">
        <v>325</v>
      </c>
      <c r="N157" s="295">
        <v>1</v>
      </c>
      <c r="O157" s="296" t="s">
        <v>0</v>
      </c>
      <c r="P157" s="297"/>
      <c r="Q157" s="298" t="str">
        <f t="shared" si="523"/>
        <v/>
      </c>
      <c r="R157" s="294" t="s">
        <v>326</v>
      </c>
      <c r="S157" s="294" t="s">
        <v>70</v>
      </c>
      <c r="T157" s="134"/>
      <c r="V157" s="264">
        <f>N157</f>
        <v>1</v>
      </c>
      <c r="W157" s="264">
        <f>IF(O157="OUI",1,IF(O157="NON",0,IF(O157="Non Mesuré","",0)))</f>
        <v>1</v>
      </c>
      <c r="X157" s="264">
        <f>IF(O157&lt;&gt;"Non Mesuré",V157*W157,"")</f>
        <v>1</v>
      </c>
      <c r="Y157" s="264"/>
      <c r="Z157" s="264">
        <f>IF(O157="Non Mesuré",V157,0)</f>
        <v>0</v>
      </c>
      <c r="AA157" s="264"/>
      <c r="AB157" s="264">
        <f>V157-Z157</f>
        <v>1</v>
      </c>
      <c r="AC157" s="264"/>
      <c r="AD157" s="265"/>
      <c r="AE157" s="265"/>
      <c r="AF157" s="266" t="str">
        <f>IF(G157=1,X157,"")</f>
        <v/>
      </c>
      <c r="AG157" s="266"/>
      <c r="AH157" s="266" t="str">
        <f>IF(G157=1,Z157,"")</f>
        <v/>
      </c>
      <c r="AI157" s="266"/>
      <c r="AJ157" s="266" t="str">
        <f>IF(G157=1,AB157,"")</f>
        <v/>
      </c>
      <c r="AK157" s="267"/>
      <c r="AL157" s="268"/>
      <c r="AM157" s="266"/>
      <c r="AN157" s="266" t="str">
        <f>IF(G157=2,X157,"")</f>
        <v/>
      </c>
      <c r="AO157" s="266"/>
      <c r="AP157" s="266" t="str">
        <f>IF(G157=2,Z157,"")</f>
        <v/>
      </c>
      <c r="AQ157" s="266"/>
      <c r="AR157" s="266" t="str">
        <f>IF(G157=2,AB157,"")</f>
        <v/>
      </c>
      <c r="AS157" s="267"/>
      <c r="AT157" s="268"/>
      <c r="AU157" s="266"/>
      <c r="AV157" s="266" t="str">
        <f>IF(G157=3,X157,"")</f>
        <v/>
      </c>
      <c r="AW157" s="266"/>
      <c r="AX157" s="266" t="str">
        <f>IF(G157=3,Z157,"")</f>
        <v/>
      </c>
      <c r="AY157" s="266"/>
      <c r="AZ157" s="266" t="str">
        <f>IF(G157=3,AB157,"")</f>
        <v/>
      </c>
      <c r="BA157" s="267"/>
      <c r="BB157" s="268"/>
      <c r="BC157" s="266"/>
      <c r="BD157" s="266" t="str">
        <f>IF(G157=4,X157,"")</f>
        <v/>
      </c>
      <c r="BE157" s="266"/>
      <c r="BF157" s="266" t="str">
        <f>IF(G157=4,Z157,"")</f>
        <v/>
      </c>
      <c r="BG157" s="266"/>
      <c r="BH157" s="266" t="str">
        <f>IF(G157=4,AB157,"")</f>
        <v/>
      </c>
      <c r="BI157" s="267"/>
      <c r="BJ157" s="268"/>
      <c r="BK157" s="264"/>
      <c r="BL157" s="266">
        <f>IF(G157=5,X157,"")</f>
        <v>1</v>
      </c>
      <c r="BM157" s="266"/>
      <c r="BN157" s="266">
        <f>IF(G157=5,Z157,"")</f>
        <v>0</v>
      </c>
      <c r="BO157" s="266"/>
      <c r="BP157" s="266">
        <f>IF(G157=5,AB157,"")</f>
        <v>1</v>
      </c>
      <c r="BQ157" s="267"/>
      <c r="BR157" s="268"/>
      <c r="BS157" s="264"/>
      <c r="BT157" s="266" t="str">
        <f>IF(A157=31,X157,"")</f>
        <v/>
      </c>
      <c r="BU157" s="266"/>
      <c r="BV157" s="266" t="str">
        <f>IF(A157=31,Z157,"")</f>
        <v/>
      </c>
      <c r="BW157" s="266"/>
      <c r="BX157" s="266" t="str">
        <f>IF(A157=31,AB157,"")</f>
        <v/>
      </c>
      <c r="BY157" s="267"/>
      <c r="BZ157" s="268"/>
      <c r="CA157" s="269"/>
      <c r="CB157" s="266" t="str">
        <f>IF(A157=32,X157,"")</f>
        <v/>
      </c>
      <c r="CC157" s="266"/>
      <c r="CD157" s="266" t="str">
        <f>IF(A157=32,Z157,"")</f>
        <v/>
      </c>
      <c r="CE157" s="266"/>
      <c r="CF157" s="266" t="str">
        <f>IF(A157=32,AB157,"")</f>
        <v/>
      </c>
      <c r="CG157" s="267"/>
      <c r="CJ157" s="266" t="str">
        <f>IF(A157=33,X157,"")</f>
        <v/>
      </c>
      <c r="CK157" s="266"/>
      <c r="CL157" s="266" t="str">
        <f>IF(A157=33,Z157,"")</f>
        <v/>
      </c>
      <c r="CM157" s="266"/>
      <c r="CN157" s="266" t="str">
        <f>IF(A157=33,AB157,"")</f>
        <v/>
      </c>
      <c r="CO157" s="267"/>
    </row>
    <row r="158" spans="1:94" s="262" customFormat="1" ht="37.5" customHeight="1" x14ac:dyDescent="0.25">
      <c r="A158" s="262">
        <v>31</v>
      </c>
      <c r="B158" s="259" t="s">
        <v>56</v>
      </c>
      <c r="C158" s="276" t="s">
        <v>264</v>
      </c>
      <c r="D158" s="164" t="s">
        <v>322</v>
      </c>
      <c r="E158" s="164"/>
      <c r="F158" s="261">
        <f>VLOOKUP(H158,Feuil1!A$1:B$5,2,0)</f>
        <v>0.25</v>
      </c>
      <c r="G158" s="259">
        <f t="shared" si="543"/>
        <v>3</v>
      </c>
      <c r="H158" s="274" t="s">
        <v>173</v>
      </c>
      <c r="I158" s="271" t="s">
        <v>324</v>
      </c>
      <c r="J158" s="263">
        <v>92</v>
      </c>
      <c r="K158" s="263">
        <f t="shared" si="544"/>
        <v>75</v>
      </c>
      <c r="L158" s="263">
        <f>IF(J158&lt;&gt;"",MAX(L$1:L157)+1,"")</f>
        <v>129</v>
      </c>
      <c r="M158" s="219" t="s">
        <v>327</v>
      </c>
      <c r="N158" s="299">
        <v>3</v>
      </c>
      <c r="O158" s="221" t="s">
        <v>72</v>
      </c>
      <c r="P158" s="222"/>
      <c r="Q158" s="300" t="str">
        <f t="shared" si="523"/>
        <v/>
      </c>
      <c r="R158" s="219" t="s">
        <v>328</v>
      </c>
      <c r="S158" s="219" t="s">
        <v>70</v>
      </c>
      <c r="T158" s="134"/>
      <c r="V158" s="264">
        <f t="shared" ref="V158:V159" si="545">N158</f>
        <v>3</v>
      </c>
      <c r="W158" s="264">
        <f t="shared" ref="W158:W159" si="546">IF(O158="Très Satisfaisant",1,IF(O158="Satisfaisant",0.75,IF(O158="Insatisfaisant",0.25,IF(O158="Très Insatisfaisant",0,IF(O158="Non Mesuré","",0)))))</f>
        <v>1</v>
      </c>
      <c r="X158" s="264">
        <f t="shared" ref="X158:X159" si="547">IF(O158&lt;&gt;"Non Mesuré",V158*W158,"")</f>
        <v>3</v>
      </c>
      <c r="Y158" s="264"/>
      <c r="Z158" s="264">
        <f t="shared" ref="Z158:Z159" si="548">IF(O158="Non Mesuré",V158,0)</f>
        <v>0</v>
      </c>
      <c r="AA158" s="264"/>
      <c r="AB158" s="264">
        <f t="shared" ref="AB158:AB159" si="549">V158-Z158</f>
        <v>3</v>
      </c>
      <c r="AC158" s="264"/>
      <c r="AD158" s="135"/>
      <c r="AE158" s="269"/>
      <c r="AF158" s="266" t="str">
        <f t="shared" ref="AF158:AF159" si="550">IF(G158=1,X158,"")</f>
        <v/>
      </c>
      <c r="AG158" s="266"/>
      <c r="AH158" s="266" t="str">
        <f t="shared" ref="AH158:AH159" si="551">IF(G158=1,Z158,"")</f>
        <v/>
      </c>
      <c r="AI158" s="266"/>
      <c r="AJ158" s="266" t="str">
        <f t="shared" ref="AJ158:AJ159" si="552">IF(G158=1,AB158,"")</f>
        <v/>
      </c>
      <c r="AK158" s="267"/>
      <c r="AL158" s="268"/>
      <c r="AM158" s="266"/>
      <c r="AN158" s="266" t="str">
        <f t="shared" ref="AN158:AN159" si="553">IF(G158=2,X158,"")</f>
        <v/>
      </c>
      <c r="AO158" s="266"/>
      <c r="AP158" s="266" t="str">
        <f t="shared" ref="AP158:AP159" si="554">IF(G158=2,Z158,"")</f>
        <v/>
      </c>
      <c r="AQ158" s="266"/>
      <c r="AR158" s="266" t="str">
        <f t="shared" ref="AR158:AR159" si="555">IF(G158=2,AB158,"")</f>
        <v/>
      </c>
      <c r="AS158" s="267"/>
      <c r="AT158" s="268"/>
      <c r="AU158" s="266"/>
      <c r="AV158" s="266">
        <f t="shared" ref="AV158:AV159" si="556">IF(G158=3,X158,"")</f>
        <v>3</v>
      </c>
      <c r="AW158" s="266"/>
      <c r="AX158" s="266">
        <f t="shared" ref="AX158:AX159" si="557">IF(G158=3,Z158,"")</f>
        <v>0</v>
      </c>
      <c r="AY158" s="266"/>
      <c r="AZ158" s="266">
        <f t="shared" ref="AZ158:AZ159" si="558">IF(G158=3,AB158,"")</f>
        <v>3</v>
      </c>
      <c r="BA158" s="267"/>
      <c r="BB158" s="268"/>
      <c r="BC158" s="266"/>
      <c r="BD158" s="266" t="str">
        <f t="shared" ref="BD158:BD159" si="559">IF(G158=4,X158,"")</f>
        <v/>
      </c>
      <c r="BE158" s="266"/>
      <c r="BF158" s="266" t="str">
        <f t="shared" ref="BF158:BF159" si="560">IF(G158=4,Z158,"")</f>
        <v/>
      </c>
      <c r="BG158" s="266"/>
      <c r="BH158" s="266" t="str">
        <f t="shared" ref="BH158:BH159" si="561">IF(G158=4,AB158,"")</f>
        <v/>
      </c>
      <c r="BI158" s="267"/>
      <c r="BJ158" s="268"/>
      <c r="BK158" s="264"/>
      <c r="BL158" s="266" t="str">
        <f t="shared" ref="BL158:BL159" si="562">IF(G158=5,X158,"")</f>
        <v/>
      </c>
      <c r="BM158" s="266"/>
      <c r="BN158" s="266" t="str">
        <f t="shared" ref="BN158:BN159" si="563">IF(G158=5,Z158,"")</f>
        <v/>
      </c>
      <c r="BO158" s="266"/>
      <c r="BP158" s="266" t="str">
        <f t="shared" ref="BP158:BP159" si="564">IF(G158=5,AB158,"")</f>
        <v/>
      </c>
      <c r="BQ158" s="267"/>
      <c r="BR158" s="268"/>
      <c r="BS158" s="264"/>
      <c r="BT158" s="266">
        <f t="shared" ref="BT158:BT159" si="565">IF(A158=31,X158,"")</f>
        <v>3</v>
      </c>
      <c r="BU158" s="266"/>
      <c r="BV158" s="266">
        <f t="shared" ref="BV158:BV159" si="566">IF(A158=31,Z158,"")</f>
        <v>0</v>
      </c>
      <c r="BW158" s="266"/>
      <c r="BX158" s="266">
        <f t="shared" ref="BX158:BX159" si="567">IF(A158=31,AB158,"")</f>
        <v>3</v>
      </c>
      <c r="BY158" s="267"/>
      <c r="BZ158" s="268"/>
      <c r="CA158" s="269"/>
      <c r="CB158" s="266" t="str">
        <f t="shared" ref="CB158:CB159" si="568">IF(A158=32,X158,"")</f>
        <v/>
      </c>
      <c r="CC158" s="266"/>
      <c r="CD158" s="266" t="str">
        <f t="shared" ref="CD158:CD159" si="569">IF(A158=32,Z158,"")</f>
        <v/>
      </c>
      <c r="CE158" s="266"/>
      <c r="CF158" s="266" t="str">
        <f t="shared" ref="CF158:CF159" si="570">IF(A158=32,AB158,"")</f>
        <v/>
      </c>
      <c r="CG158" s="267"/>
      <c r="CJ158" s="266" t="str">
        <f t="shared" ref="CJ158:CJ159" si="571">IF(A158=33,X158,"")</f>
        <v/>
      </c>
      <c r="CK158" s="266"/>
      <c r="CL158" s="266" t="str">
        <f t="shared" ref="CL158:CL159" si="572">IF(A158=33,Z158,"")</f>
        <v/>
      </c>
      <c r="CM158" s="266"/>
      <c r="CN158" s="266" t="str">
        <f t="shared" ref="CN158:CN159" si="573">IF(A158=33,AB158,"")</f>
        <v/>
      </c>
      <c r="CO158" s="267"/>
    </row>
    <row r="159" spans="1:94" s="262" customFormat="1" ht="44.25" customHeight="1" x14ac:dyDescent="0.25">
      <c r="A159" s="262">
        <v>32</v>
      </c>
      <c r="B159" s="259" t="s">
        <v>67</v>
      </c>
      <c r="C159" s="276" t="s">
        <v>264</v>
      </c>
      <c r="D159" s="164" t="s">
        <v>322</v>
      </c>
      <c r="E159" s="259"/>
      <c r="F159" s="261">
        <f>VLOOKUP(H159,Feuil1!A$1:B$5,2,0)</f>
        <v>0.25</v>
      </c>
      <c r="G159" s="259">
        <f t="shared" si="543"/>
        <v>3</v>
      </c>
      <c r="H159" s="274" t="s">
        <v>173</v>
      </c>
      <c r="I159" s="271" t="s">
        <v>324</v>
      </c>
      <c r="J159" s="263">
        <v>92</v>
      </c>
      <c r="K159" s="263">
        <f t="shared" si="544"/>
        <v>75</v>
      </c>
      <c r="L159" s="263">
        <f>IF(J159&lt;&gt;"",MAX(L$1:L158)+1,"")</f>
        <v>130</v>
      </c>
      <c r="M159" s="219" t="s">
        <v>329</v>
      </c>
      <c r="N159" s="299">
        <v>3</v>
      </c>
      <c r="O159" s="221" t="s">
        <v>72</v>
      </c>
      <c r="P159" s="222"/>
      <c r="Q159" s="300" t="str">
        <f t="shared" si="523"/>
        <v/>
      </c>
      <c r="R159" s="219" t="s">
        <v>328</v>
      </c>
      <c r="S159" s="219" t="s">
        <v>70</v>
      </c>
      <c r="T159" s="134"/>
      <c r="V159" s="264">
        <f t="shared" si="545"/>
        <v>3</v>
      </c>
      <c r="W159" s="264">
        <f t="shared" si="546"/>
        <v>1</v>
      </c>
      <c r="X159" s="264">
        <f t="shared" si="547"/>
        <v>3</v>
      </c>
      <c r="Y159" s="264"/>
      <c r="Z159" s="264">
        <f t="shared" si="548"/>
        <v>0</v>
      </c>
      <c r="AA159" s="264"/>
      <c r="AB159" s="264">
        <f t="shared" si="549"/>
        <v>3</v>
      </c>
      <c r="AC159" s="264"/>
      <c r="AD159" s="135"/>
      <c r="AE159" s="269"/>
      <c r="AF159" s="266" t="str">
        <f t="shared" si="550"/>
        <v/>
      </c>
      <c r="AG159" s="266"/>
      <c r="AH159" s="266" t="str">
        <f t="shared" si="551"/>
        <v/>
      </c>
      <c r="AI159" s="266"/>
      <c r="AJ159" s="266" t="str">
        <f t="shared" si="552"/>
        <v/>
      </c>
      <c r="AK159" s="267"/>
      <c r="AL159" s="268"/>
      <c r="AM159" s="266"/>
      <c r="AN159" s="266" t="str">
        <f t="shared" si="553"/>
        <v/>
      </c>
      <c r="AO159" s="266"/>
      <c r="AP159" s="266" t="str">
        <f t="shared" si="554"/>
        <v/>
      </c>
      <c r="AQ159" s="266"/>
      <c r="AR159" s="266" t="str">
        <f t="shared" si="555"/>
        <v/>
      </c>
      <c r="AS159" s="267"/>
      <c r="AT159" s="268"/>
      <c r="AU159" s="266"/>
      <c r="AV159" s="266">
        <f t="shared" si="556"/>
        <v>3</v>
      </c>
      <c r="AW159" s="266"/>
      <c r="AX159" s="266">
        <f t="shared" si="557"/>
        <v>0</v>
      </c>
      <c r="AY159" s="266"/>
      <c r="AZ159" s="266">
        <f t="shared" si="558"/>
        <v>3</v>
      </c>
      <c r="BA159" s="267"/>
      <c r="BB159" s="268"/>
      <c r="BC159" s="266"/>
      <c r="BD159" s="266" t="str">
        <f t="shared" si="559"/>
        <v/>
      </c>
      <c r="BE159" s="266"/>
      <c r="BF159" s="266" t="str">
        <f t="shared" si="560"/>
        <v/>
      </c>
      <c r="BG159" s="266"/>
      <c r="BH159" s="266" t="str">
        <f t="shared" si="561"/>
        <v/>
      </c>
      <c r="BI159" s="267"/>
      <c r="BJ159" s="268"/>
      <c r="BK159" s="264"/>
      <c r="BL159" s="266" t="str">
        <f t="shared" si="562"/>
        <v/>
      </c>
      <c r="BM159" s="266"/>
      <c r="BN159" s="266" t="str">
        <f t="shared" si="563"/>
        <v/>
      </c>
      <c r="BO159" s="266"/>
      <c r="BP159" s="266" t="str">
        <f t="shared" si="564"/>
        <v/>
      </c>
      <c r="BQ159" s="267"/>
      <c r="BR159" s="268"/>
      <c r="BS159" s="264"/>
      <c r="BT159" s="266" t="str">
        <f t="shared" si="565"/>
        <v/>
      </c>
      <c r="BU159" s="266"/>
      <c r="BV159" s="266" t="str">
        <f t="shared" si="566"/>
        <v/>
      </c>
      <c r="BW159" s="266"/>
      <c r="BX159" s="266" t="str">
        <f t="shared" si="567"/>
        <v/>
      </c>
      <c r="BY159" s="267"/>
      <c r="BZ159" s="268"/>
      <c r="CA159" s="269"/>
      <c r="CB159" s="266">
        <f t="shared" si="568"/>
        <v>3</v>
      </c>
      <c r="CC159" s="266"/>
      <c r="CD159" s="266">
        <f t="shared" si="569"/>
        <v>0</v>
      </c>
      <c r="CE159" s="266"/>
      <c r="CF159" s="266">
        <f t="shared" si="570"/>
        <v>3</v>
      </c>
      <c r="CG159" s="267"/>
      <c r="CJ159" s="266" t="str">
        <f t="shared" si="571"/>
        <v/>
      </c>
      <c r="CK159" s="266"/>
      <c r="CL159" s="266" t="str">
        <f t="shared" si="572"/>
        <v/>
      </c>
      <c r="CM159" s="266"/>
      <c r="CN159" s="266" t="str">
        <f t="shared" si="573"/>
        <v/>
      </c>
      <c r="CO159" s="267"/>
    </row>
    <row r="160" spans="1:94" s="262" customFormat="1" ht="30.75" customHeight="1" x14ac:dyDescent="0.25">
      <c r="B160" s="259" t="s">
        <v>67</v>
      </c>
      <c r="C160" s="276" t="s">
        <v>264</v>
      </c>
      <c r="D160" s="164" t="s">
        <v>322</v>
      </c>
      <c r="E160" s="164"/>
      <c r="F160" s="261">
        <f>VLOOKUP(H160,Feuil1!A$1:B$5,2,0)</f>
        <v>0.1</v>
      </c>
      <c r="G160" s="259">
        <f t="shared" si="543"/>
        <v>1</v>
      </c>
      <c r="H160" s="214" t="s">
        <v>57</v>
      </c>
      <c r="I160" s="271" t="s">
        <v>330</v>
      </c>
      <c r="J160" s="263">
        <v>93</v>
      </c>
      <c r="K160" s="263">
        <f t="shared" si="544"/>
        <v>76</v>
      </c>
      <c r="L160" s="263">
        <f>IF(J160&lt;&gt;"",MAX(L$1:L159)+1,"")</f>
        <v>131</v>
      </c>
      <c r="M160" s="219" t="s">
        <v>331</v>
      </c>
      <c r="N160" s="299">
        <v>1</v>
      </c>
      <c r="O160" s="221" t="s">
        <v>0</v>
      </c>
      <c r="P160" s="222"/>
      <c r="Q160" s="300" t="str">
        <f t="shared" si="523"/>
        <v/>
      </c>
      <c r="R160" s="219" t="s">
        <v>332</v>
      </c>
      <c r="S160" s="219" t="s">
        <v>70</v>
      </c>
      <c r="T160" s="134"/>
      <c r="V160" s="264">
        <f t="shared" ref="V160:V162" si="574">N160</f>
        <v>1</v>
      </c>
      <c r="W160" s="264">
        <f t="shared" ref="W160:W162" si="575">IF(O160="OUI",1,IF(O160="NON",0,IF(O160="Non Mesuré","",0)))</f>
        <v>1</v>
      </c>
      <c r="X160" s="264">
        <f t="shared" ref="X160:X162" si="576">IF(O160&lt;&gt;"Non Mesuré",V160*W160,"")</f>
        <v>1</v>
      </c>
      <c r="Y160" s="264"/>
      <c r="Z160" s="264">
        <f t="shared" ref="Z160:Z162" si="577">IF(O160="Non Mesuré",V160,0)</f>
        <v>0</v>
      </c>
      <c r="AA160" s="264"/>
      <c r="AB160" s="264">
        <f t="shared" ref="AB160:AB162" si="578">V160-Z160</f>
        <v>1</v>
      </c>
      <c r="AC160" s="264"/>
      <c r="AD160" s="265"/>
      <c r="AE160" s="265"/>
      <c r="AF160" s="266">
        <f t="shared" si="486"/>
        <v>1</v>
      </c>
      <c r="AG160" s="266"/>
      <c r="AH160" s="266">
        <f t="shared" si="487"/>
        <v>0</v>
      </c>
      <c r="AI160" s="266"/>
      <c r="AJ160" s="266">
        <f t="shared" si="488"/>
        <v>1</v>
      </c>
      <c r="AK160" s="267"/>
      <c r="AL160" s="268"/>
      <c r="AM160" s="266"/>
      <c r="AN160" s="266" t="str">
        <f t="shared" si="489"/>
        <v/>
      </c>
      <c r="AO160" s="266"/>
      <c r="AP160" s="266" t="str">
        <f t="shared" si="490"/>
        <v/>
      </c>
      <c r="AQ160" s="266"/>
      <c r="AR160" s="266" t="str">
        <f t="shared" si="491"/>
        <v/>
      </c>
      <c r="AS160" s="267"/>
      <c r="AT160" s="268"/>
      <c r="AU160" s="266"/>
      <c r="AV160" s="266" t="str">
        <f t="shared" si="492"/>
        <v/>
      </c>
      <c r="AW160" s="266"/>
      <c r="AX160" s="266" t="str">
        <f t="shared" si="493"/>
        <v/>
      </c>
      <c r="AY160" s="266"/>
      <c r="AZ160" s="266" t="str">
        <f t="shared" si="494"/>
        <v/>
      </c>
      <c r="BA160" s="267"/>
      <c r="BB160" s="268"/>
      <c r="BC160" s="266"/>
      <c r="BD160" s="266" t="str">
        <f t="shared" si="495"/>
        <v/>
      </c>
      <c r="BE160" s="266"/>
      <c r="BF160" s="266" t="str">
        <f t="shared" si="496"/>
        <v/>
      </c>
      <c r="BG160" s="266"/>
      <c r="BH160" s="266" t="str">
        <f t="shared" si="497"/>
        <v/>
      </c>
      <c r="BI160" s="267"/>
      <c r="BJ160" s="268"/>
      <c r="BK160" s="264"/>
      <c r="BL160" s="266" t="str">
        <f t="shared" si="498"/>
        <v/>
      </c>
      <c r="BM160" s="266"/>
      <c r="BN160" s="266" t="str">
        <f t="shared" si="499"/>
        <v/>
      </c>
      <c r="BO160" s="266"/>
      <c r="BP160" s="266" t="str">
        <f t="shared" si="500"/>
        <v/>
      </c>
      <c r="BQ160" s="267"/>
      <c r="BR160" s="268"/>
      <c r="BS160" s="264"/>
      <c r="BT160" s="266" t="str">
        <f t="shared" si="501"/>
        <v/>
      </c>
      <c r="BU160" s="266"/>
      <c r="BV160" s="266" t="str">
        <f t="shared" si="502"/>
        <v/>
      </c>
      <c r="BW160" s="266"/>
      <c r="BX160" s="266" t="str">
        <f t="shared" si="503"/>
        <v/>
      </c>
      <c r="BY160" s="267"/>
      <c r="BZ160" s="268"/>
      <c r="CA160" s="269"/>
      <c r="CB160" s="266" t="str">
        <f t="shared" si="504"/>
        <v/>
      </c>
      <c r="CC160" s="266"/>
      <c r="CD160" s="266" t="str">
        <f t="shared" si="505"/>
        <v/>
      </c>
      <c r="CE160" s="266"/>
      <c r="CF160" s="266" t="str">
        <f t="shared" si="506"/>
        <v/>
      </c>
      <c r="CG160" s="267"/>
      <c r="CJ160" s="266" t="str">
        <f t="shared" si="507"/>
        <v/>
      </c>
      <c r="CK160" s="266"/>
      <c r="CL160" s="266" t="str">
        <f t="shared" si="508"/>
        <v/>
      </c>
      <c r="CM160" s="266"/>
      <c r="CN160" s="266" t="str">
        <f t="shared" si="509"/>
        <v/>
      </c>
      <c r="CO160" s="267"/>
    </row>
    <row r="161" spans="1:94" s="262" customFormat="1" ht="33" customHeight="1" x14ac:dyDescent="0.25">
      <c r="B161" s="259" t="s">
        <v>56</v>
      </c>
      <c r="C161" s="276" t="s">
        <v>264</v>
      </c>
      <c r="D161" s="164" t="s">
        <v>322</v>
      </c>
      <c r="E161" s="164"/>
      <c r="F161" s="261">
        <f>VLOOKUP(H161,Feuil1!A$1:B$5,2,0)</f>
        <v>0.2</v>
      </c>
      <c r="G161" s="259">
        <f t="shared" si="543"/>
        <v>5</v>
      </c>
      <c r="H161" s="274" t="s">
        <v>167</v>
      </c>
      <c r="I161" s="271" t="s">
        <v>333</v>
      </c>
      <c r="J161" s="263">
        <v>94</v>
      </c>
      <c r="K161" s="263">
        <f t="shared" si="544"/>
        <v>77</v>
      </c>
      <c r="L161" s="263">
        <f>IF(J161&lt;&gt;"",MAX(L$1:L160)+1,"")</f>
        <v>132</v>
      </c>
      <c r="M161" s="219" t="s">
        <v>334</v>
      </c>
      <c r="N161" s="299">
        <v>1</v>
      </c>
      <c r="O161" s="221" t="s">
        <v>0</v>
      </c>
      <c r="P161" s="222"/>
      <c r="Q161" s="300" t="str">
        <f t="shared" si="523"/>
        <v/>
      </c>
      <c r="R161" s="219" t="s">
        <v>332</v>
      </c>
      <c r="S161" s="219" t="s">
        <v>335</v>
      </c>
      <c r="T161" s="134"/>
      <c r="V161" s="264">
        <f t="shared" si="574"/>
        <v>1</v>
      </c>
      <c r="W161" s="264">
        <f t="shared" si="575"/>
        <v>1</v>
      </c>
      <c r="X161" s="264">
        <f t="shared" si="576"/>
        <v>1</v>
      </c>
      <c r="Y161" s="264"/>
      <c r="Z161" s="264">
        <f t="shared" si="577"/>
        <v>0</v>
      </c>
      <c r="AA161" s="264"/>
      <c r="AB161" s="264">
        <f t="shared" si="578"/>
        <v>1</v>
      </c>
      <c r="AC161" s="264"/>
      <c r="AD161" s="265"/>
      <c r="AE161" s="265"/>
      <c r="AF161" s="266" t="str">
        <f t="shared" si="486"/>
        <v/>
      </c>
      <c r="AG161" s="266"/>
      <c r="AH161" s="266" t="str">
        <f t="shared" si="487"/>
        <v/>
      </c>
      <c r="AI161" s="266"/>
      <c r="AJ161" s="266" t="str">
        <f t="shared" si="488"/>
        <v/>
      </c>
      <c r="AK161" s="267"/>
      <c r="AL161" s="268"/>
      <c r="AM161" s="266"/>
      <c r="AN161" s="266" t="str">
        <f t="shared" si="489"/>
        <v/>
      </c>
      <c r="AO161" s="266"/>
      <c r="AP161" s="266" t="str">
        <f t="shared" si="490"/>
        <v/>
      </c>
      <c r="AQ161" s="266"/>
      <c r="AR161" s="266" t="str">
        <f t="shared" si="491"/>
        <v/>
      </c>
      <c r="AS161" s="267"/>
      <c r="AT161" s="268"/>
      <c r="AU161" s="266"/>
      <c r="AV161" s="266" t="str">
        <f t="shared" si="492"/>
        <v/>
      </c>
      <c r="AW161" s="266"/>
      <c r="AX161" s="266" t="str">
        <f t="shared" si="493"/>
        <v/>
      </c>
      <c r="AY161" s="266"/>
      <c r="AZ161" s="266" t="str">
        <f t="shared" si="494"/>
        <v/>
      </c>
      <c r="BA161" s="267"/>
      <c r="BB161" s="268"/>
      <c r="BC161" s="266"/>
      <c r="BD161" s="266" t="str">
        <f t="shared" si="495"/>
        <v/>
      </c>
      <c r="BE161" s="266"/>
      <c r="BF161" s="266" t="str">
        <f t="shared" si="496"/>
        <v/>
      </c>
      <c r="BG161" s="266"/>
      <c r="BH161" s="266" t="str">
        <f t="shared" si="497"/>
        <v/>
      </c>
      <c r="BI161" s="267"/>
      <c r="BJ161" s="268"/>
      <c r="BK161" s="264"/>
      <c r="BL161" s="266">
        <f t="shared" si="498"/>
        <v>1</v>
      </c>
      <c r="BM161" s="266"/>
      <c r="BN161" s="266">
        <f t="shared" si="499"/>
        <v>0</v>
      </c>
      <c r="BO161" s="266"/>
      <c r="BP161" s="266">
        <f t="shared" si="500"/>
        <v>1</v>
      </c>
      <c r="BQ161" s="267"/>
      <c r="BR161" s="268"/>
      <c r="BS161" s="264"/>
      <c r="BT161" s="266" t="str">
        <f t="shared" si="501"/>
        <v/>
      </c>
      <c r="BU161" s="266"/>
      <c r="BV161" s="266" t="str">
        <f t="shared" si="502"/>
        <v/>
      </c>
      <c r="BW161" s="266"/>
      <c r="BX161" s="266" t="str">
        <f t="shared" si="503"/>
        <v/>
      </c>
      <c r="BY161" s="267"/>
      <c r="BZ161" s="268"/>
      <c r="CA161" s="269"/>
      <c r="CB161" s="266" t="str">
        <f t="shared" si="504"/>
        <v/>
      </c>
      <c r="CC161" s="266"/>
      <c r="CD161" s="266" t="str">
        <f t="shared" si="505"/>
        <v/>
      </c>
      <c r="CE161" s="266"/>
      <c r="CF161" s="266" t="str">
        <f t="shared" si="506"/>
        <v/>
      </c>
      <c r="CG161" s="267"/>
      <c r="CJ161" s="266" t="str">
        <f t="shared" si="507"/>
        <v/>
      </c>
      <c r="CK161" s="266"/>
      <c r="CL161" s="266" t="str">
        <f t="shared" si="508"/>
        <v/>
      </c>
      <c r="CM161" s="266"/>
      <c r="CN161" s="266" t="str">
        <f t="shared" si="509"/>
        <v/>
      </c>
      <c r="CO161" s="267"/>
    </row>
    <row r="162" spans="1:94" s="262" customFormat="1" ht="20.25" customHeight="1" x14ac:dyDescent="0.25">
      <c r="B162" s="259" t="s">
        <v>56</v>
      </c>
      <c r="C162" s="276" t="s">
        <v>264</v>
      </c>
      <c r="D162" s="164" t="s">
        <v>322</v>
      </c>
      <c r="E162" s="113"/>
      <c r="F162" s="261">
        <f>VLOOKUP(H162,Feuil1!A$1:B$5,2,0)</f>
        <v>0.2</v>
      </c>
      <c r="G162" s="259">
        <f t="shared" si="543"/>
        <v>5</v>
      </c>
      <c r="H162" s="274" t="s">
        <v>167</v>
      </c>
      <c r="I162" s="271" t="s">
        <v>336</v>
      </c>
      <c r="J162" s="263">
        <v>95</v>
      </c>
      <c r="K162" s="263">
        <f t="shared" si="544"/>
        <v>78</v>
      </c>
      <c r="L162" s="263">
        <f>IF(J162&lt;&gt;"",MAX(L$1:L161)+1,"")</f>
        <v>133</v>
      </c>
      <c r="M162" s="305" t="s">
        <v>337</v>
      </c>
      <c r="N162" s="301">
        <v>1</v>
      </c>
      <c r="O162" s="302" t="s">
        <v>0</v>
      </c>
      <c r="P162" s="303"/>
      <c r="Q162" s="304" t="str">
        <f t="shared" si="523"/>
        <v/>
      </c>
      <c r="R162" s="305" t="s">
        <v>332</v>
      </c>
      <c r="S162" s="305" t="s">
        <v>70</v>
      </c>
      <c r="T162" s="134"/>
      <c r="V162" s="264">
        <f t="shared" si="574"/>
        <v>1</v>
      </c>
      <c r="W162" s="264">
        <f t="shared" si="575"/>
        <v>1</v>
      </c>
      <c r="X162" s="264">
        <f t="shared" si="576"/>
        <v>1</v>
      </c>
      <c r="Y162" s="264"/>
      <c r="Z162" s="264">
        <f t="shared" si="577"/>
        <v>0</v>
      </c>
      <c r="AA162" s="264"/>
      <c r="AB162" s="264">
        <f t="shared" si="578"/>
        <v>1</v>
      </c>
      <c r="AC162" s="264"/>
      <c r="AD162" s="265"/>
      <c r="AE162" s="265"/>
      <c r="AF162" s="266" t="str">
        <f t="shared" si="486"/>
        <v/>
      </c>
      <c r="AG162" s="266"/>
      <c r="AH162" s="266" t="str">
        <f t="shared" si="487"/>
        <v/>
      </c>
      <c r="AI162" s="266"/>
      <c r="AJ162" s="266" t="str">
        <f t="shared" si="488"/>
        <v/>
      </c>
      <c r="AK162" s="267"/>
      <c r="AL162" s="268"/>
      <c r="AM162" s="266"/>
      <c r="AN162" s="266" t="str">
        <f t="shared" si="489"/>
        <v/>
      </c>
      <c r="AO162" s="266"/>
      <c r="AP162" s="266" t="str">
        <f t="shared" si="490"/>
        <v/>
      </c>
      <c r="AQ162" s="266"/>
      <c r="AR162" s="266" t="str">
        <f t="shared" si="491"/>
        <v/>
      </c>
      <c r="AS162" s="267"/>
      <c r="AT162" s="268"/>
      <c r="AU162" s="266"/>
      <c r="AV162" s="266" t="str">
        <f t="shared" si="492"/>
        <v/>
      </c>
      <c r="AW162" s="266"/>
      <c r="AX162" s="266" t="str">
        <f t="shared" si="493"/>
        <v/>
      </c>
      <c r="AY162" s="266"/>
      <c r="AZ162" s="266" t="str">
        <f t="shared" si="494"/>
        <v/>
      </c>
      <c r="BA162" s="267"/>
      <c r="BB162" s="268"/>
      <c r="BC162" s="266"/>
      <c r="BD162" s="266" t="str">
        <f t="shared" si="495"/>
        <v/>
      </c>
      <c r="BE162" s="266"/>
      <c r="BF162" s="266" t="str">
        <f t="shared" si="496"/>
        <v/>
      </c>
      <c r="BG162" s="266"/>
      <c r="BH162" s="266" t="str">
        <f t="shared" si="497"/>
        <v/>
      </c>
      <c r="BI162" s="267"/>
      <c r="BJ162" s="268"/>
      <c r="BK162" s="264"/>
      <c r="BL162" s="266">
        <f t="shared" si="498"/>
        <v>1</v>
      </c>
      <c r="BM162" s="266"/>
      <c r="BN162" s="266">
        <f t="shared" si="499"/>
        <v>0</v>
      </c>
      <c r="BO162" s="266"/>
      <c r="BP162" s="266">
        <f t="shared" si="500"/>
        <v>1</v>
      </c>
      <c r="BQ162" s="267"/>
      <c r="BR162" s="268"/>
      <c r="BS162" s="264"/>
      <c r="BT162" s="266" t="str">
        <f t="shared" si="501"/>
        <v/>
      </c>
      <c r="BU162" s="266"/>
      <c r="BV162" s="266" t="str">
        <f t="shared" si="502"/>
        <v/>
      </c>
      <c r="BW162" s="266"/>
      <c r="BX162" s="266" t="str">
        <f t="shared" si="503"/>
        <v/>
      </c>
      <c r="BY162" s="267"/>
      <c r="BZ162" s="268"/>
      <c r="CA162" s="269"/>
      <c r="CB162" s="266" t="str">
        <f t="shared" si="504"/>
        <v/>
      </c>
      <c r="CC162" s="266"/>
      <c r="CD162" s="266" t="str">
        <f t="shared" si="505"/>
        <v/>
      </c>
      <c r="CE162" s="266"/>
      <c r="CF162" s="266" t="str">
        <f t="shared" si="506"/>
        <v/>
      </c>
      <c r="CG162" s="267"/>
      <c r="CJ162" s="266" t="str">
        <f t="shared" si="507"/>
        <v/>
      </c>
      <c r="CK162" s="266"/>
      <c r="CL162" s="266" t="str">
        <f t="shared" si="508"/>
        <v/>
      </c>
      <c r="CM162" s="266"/>
      <c r="CN162" s="266" t="str">
        <f t="shared" si="509"/>
        <v/>
      </c>
      <c r="CO162" s="267"/>
    </row>
    <row r="163" spans="1:94" s="162" customFormat="1" ht="18" customHeight="1" x14ac:dyDescent="0.25">
      <c r="B163" s="113"/>
      <c r="C163" s="276" t="s">
        <v>264</v>
      </c>
      <c r="D163" s="164"/>
      <c r="E163" s="164"/>
      <c r="F163" s="261" t="e">
        <f>VLOOKUP(H163,Feuil1!A$1:B$5,2,0)</f>
        <v>#N/A</v>
      </c>
      <c r="G163" s="113"/>
      <c r="H163" s="217"/>
      <c r="I163" s="171"/>
      <c r="J163" s="138"/>
      <c r="K163" s="263"/>
      <c r="L163" s="263" t="str">
        <f>IF(J163&lt;&gt;"",MAX(L$1:L162)+1,"")</f>
        <v/>
      </c>
      <c r="M163" s="164" t="s">
        <v>338</v>
      </c>
      <c r="N163" s="172"/>
      <c r="O163" s="205"/>
      <c r="P163" s="427"/>
      <c r="Q163" s="202" t="str">
        <f t="shared" si="523"/>
        <v/>
      </c>
      <c r="R163" s="129"/>
      <c r="S163" s="165"/>
      <c r="T163" s="165"/>
      <c r="V163" s="139"/>
      <c r="W163" s="139"/>
      <c r="X163" s="139"/>
      <c r="Y163" s="139"/>
      <c r="Z163" s="139"/>
      <c r="AA163" s="139"/>
      <c r="AB163" s="139"/>
      <c r="AC163" s="139"/>
      <c r="AD163" s="141"/>
      <c r="AE163" s="141"/>
      <c r="AF163" s="266" t="str">
        <f t="shared" si="486"/>
        <v/>
      </c>
      <c r="AG163" s="266"/>
      <c r="AH163" s="266" t="str">
        <f t="shared" si="487"/>
        <v/>
      </c>
      <c r="AI163" s="266"/>
      <c r="AJ163" s="266" t="str">
        <f t="shared" si="488"/>
        <v/>
      </c>
      <c r="AK163" s="267"/>
      <c r="AL163" s="268"/>
      <c r="AM163" s="266"/>
      <c r="AN163" s="266" t="str">
        <f t="shared" si="489"/>
        <v/>
      </c>
      <c r="AO163" s="266"/>
      <c r="AP163" s="266" t="str">
        <f t="shared" si="490"/>
        <v/>
      </c>
      <c r="AQ163" s="266"/>
      <c r="AR163" s="266" t="str">
        <f t="shared" si="491"/>
        <v/>
      </c>
      <c r="AS163" s="267"/>
      <c r="AT163" s="268"/>
      <c r="AU163" s="266"/>
      <c r="AV163" s="266" t="str">
        <f t="shared" si="492"/>
        <v/>
      </c>
      <c r="AW163" s="266"/>
      <c r="AX163" s="266" t="str">
        <f t="shared" si="493"/>
        <v/>
      </c>
      <c r="AY163" s="266"/>
      <c r="AZ163" s="266" t="str">
        <f t="shared" si="494"/>
        <v/>
      </c>
      <c r="BA163" s="267"/>
      <c r="BB163" s="268"/>
      <c r="BC163" s="266"/>
      <c r="BD163" s="266" t="str">
        <f t="shared" si="495"/>
        <v/>
      </c>
      <c r="BE163" s="266"/>
      <c r="BF163" s="266" t="str">
        <f t="shared" si="496"/>
        <v/>
      </c>
      <c r="BG163" s="266"/>
      <c r="BH163" s="266" t="str">
        <f t="shared" si="497"/>
        <v/>
      </c>
      <c r="BI163" s="267"/>
      <c r="BJ163" s="268"/>
      <c r="BK163" s="264"/>
      <c r="BL163" s="266" t="str">
        <f t="shared" si="498"/>
        <v/>
      </c>
      <c r="BM163" s="266"/>
      <c r="BN163" s="266" t="str">
        <f t="shared" si="499"/>
        <v/>
      </c>
      <c r="BO163" s="266"/>
      <c r="BP163" s="266" t="str">
        <f t="shared" si="500"/>
        <v/>
      </c>
      <c r="BQ163" s="267"/>
      <c r="BR163" s="268"/>
      <c r="BS163" s="264"/>
      <c r="BT163" s="266" t="str">
        <f t="shared" si="501"/>
        <v/>
      </c>
      <c r="BU163" s="266"/>
      <c r="BV163" s="266" t="str">
        <f t="shared" si="502"/>
        <v/>
      </c>
      <c r="BW163" s="266"/>
      <c r="BX163" s="266" t="str">
        <f t="shared" si="503"/>
        <v/>
      </c>
      <c r="BY163" s="267"/>
      <c r="BZ163" s="268"/>
      <c r="CA163" s="269"/>
      <c r="CB163" s="266" t="str">
        <f t="shared" si="504"/>
        <v/>
      </c>
      <c r="CC163" s="266"/>
      <c r="CD163" s="266" t="str">
        <f t="shared" si="505"/>
        <v/>
      </c>
      <c r="CE163" s="266"/>
      <c r="CF163" s="266" t="str">
        <f t="shared" si="506"/>
        <v/>
      </c>
      <c r="CG163" s="267"/>
      <c r="CH163" s="262"/>
      <c r="CI163" s="262"/>
      <c r="CJ163" s="266" t="str">
        <f t="shared" si="507"/>
        <v/>
      </c>
      <c r="CK163" s="266"/>
      <c r="CL163" s="266" t="str">
        <f t="shared" si="508"/>
        <v/>
      </c>
      <c r="CM163" s="266"/>
      <c r="CN163" s="266" t="str">
        <f t="shared" si="509"/>
        <v/>
      </c>
      <c r="CO163" s="267"/>
      <c r="CP163" s="262"/>
    </row>
    <row r="164" spans="1:94" s="262" customFormat="1" ht="20.25" customHeight="1" x14ac:dyDescent="0.25">
      <c r="B164" s="259" t="s">
        <v>56</v>
      </c>
      <c r="C164" s="276" t="s">
        <v>264</v>
      </c>
      <c r="D164" s="164" t="s">
        <v>338</v>
      </c>
      <c r="E164" s="164"/>
      <c r="F164" s="261">
        <f>VLOOKUP(H164,Feuil1!A$1:B$5,2,0)</f>
        <v>0.2</v>
      </c>
      <c r="G164" s="259">
        <f t="shared" ref="G164:G169" si="579">IF(H164="Information et Communication",1,IF(H164="Savoir-faire Savoir-être",2,IF(H164="Confort et hygiène",3,IF(H164="Qualité de la prestation",5,IF(H164="Développement Durable",4)))))</f>
        <v>5</v>
      </c>
      <c r="H164" s="274" t="s">
        <v>167</v>
      </c>
      <c r="I164" s="166" t="s">
        <v>339</v>
      </c>
      <c r="J164" s="263">
        <v>34</v>
      </c>
      <c r="K164" s="263">
        <f t="shared" ref="K164:K169" si="580">IF(J164&gt;71,J164-17,J164)</f>
        <v>34</v>
      </c>
      <c r="L164" s="263">
        <f>IF(J164&lt;&gt;"",MAX(L$1:L163)+1,"")</f>
        <v>134</v>
      </c>
      <c r="M164" s="294" t="s">
        <v>340</v>
      </c>
      <c r="N164" s="295">
        <v>1</v>
      </c>
      <c r="O164" s="296" t="s">
        <v>0</v>
      </c>
      <c r="P164" s="297"/>
      <c r="Q164" s="298" t="str">
        <f t="shared" si="523"/>
        <v/>
      </c>
      <c r="R164" s="294" t="s">
        <v>341</v>
      </c>
      <c r="S164" s="311" t="s">
        <v>70</v>
      </c>
      <c r="T164" s="134"/>
      <c r="V164" s="264">
        <f t="shared" ref="V164:V169" si="581">N164</f>
        <v>1</v>
      </c>
      <c r="W164" s="264">
        <f t="shared" ref="W164:W169" si="582">IF(O164="OUI",1,IF(O164="NON",0,IF(O164="Non Mesuré","",0)))</f>
        <v>1</v>
      </c>
      <c r="X164" s="264">
        <f t="shared" ref="X164:X169" si="583">IF(O164&lt;&gt;"Non Mesuré",V164*W164,"")</f>
        <v>1</v>
      </c>
      <c r="Y164" s="264"/>
      <c r="Z164" s="264">
        <f t="shared" ref="Z164:Z169" si="584">IF(O164="Non Mesuré",V164,0)</f>
        <v>0</v>
      </c>
      <c r="AA164" s="264"/>
      <c r="AB164" s="264">
        <f t="shared" ref="AB164:AB169" si="585">V164-Z164</f>
        <v>1</v>
      </c>
      <c r="AC164" s="264"/>
      <c r="AD164" s="265"/>
      <c r="AE164" s="265"/>
      <c r="AF164" s="266" t="str">
        <f t="shared" si="486"/>
        <v/>
      </c>
      <c r="AG164" s="266"/>
      <c r="AH164" s="266" t="str">
        <f t="shared" si="487"/>
        <v/>
      </c>
      <c r="AI164" s="266"/>
      <c r="AJ164" s="266" t="str">
        <f t="shared" si="488"/>
        <v/>
      </c>
      <c r="AK164" s="267"/>
      <c r="AL164" s="268"/>
      <c r="AM164" s="266"/>
      <c r="AN164" s="266" t="str">
        <f t="shared" si="489"/>
        <v/>
      </c>
      <c r="AO164" s="266"/>
      <c r="AP164" s="266" t="str">
        <f t="shared" si="490"/>
        <v/>
      </c>
      <c r="AQ164" s="266"/>
      <c r="AR164" s="266" t="str">
        <f t="shared" si="491"/>
        <v/>
      </c>
      <c r="AS164" s="267"/>
      <c r="AT164" s="268"/>
      <c r="AU164" s="266"/>
      <c r="AV164" s="266" t="str">
        <f t="shared" si="492"/>
        <v/>
      </c>
      <c r="AW164" s="266"/>
      <c r="AX164" s="266" t="str">
        <f t="shared" si="493"/>
        <v/>
      </c>
      <c r="AY164" s="266"/>
      <c r="AZ164" s="266" t="str">
        <f t="shared" si="494"/>
        <v/>
      </c>
      <c r="BA164" s="267"/>
      <c r="BB164" s="268"/>
      <c r="BC164" s="266"/>
      <c r="BD164" s="266" t="str">
        <f t="shared" si="495"/>
        <v/>
      </c>
      <c r="BE164" s="266"/>
      <c r="BF164" s="266" t="str">
        <f t="shared" si="496"/>
        <v/>
      </c>
      <c r="BG164" s="266"/>
      <c r="BH164" s="266" t="str">
        <f t="shared" si="497"/>
        <v/>
      </c>
      <c r="BI164" s="267"/>
      <c r="BJ164" s="268"/>
      <c r="BK164" s="264"/>
      <c r="BL164" s="266">
        <f t="shared" si="498"/>
        <v>1</v>
      </c>
      <c r="BM164" s="266"/>
      <c r="BN164" s="266">
        <f t="shared" si="499"/>
        <v>0</v>
      </c>
      <c r="BO164" s="266"/>
      <c r="BP164" s="266">
        <f t="shared" si="500"/>
        <v>1</v>
      </c>
      <c r="BQ164" s="267"/>
      <c r="BR164" s="268"/>
      <c r="BS164" s="264"/>
      <c r="BT164" s="266" t="str">
        <f t="shared" si="501"/>
        <v/>
      </c>
      <c r="BU164" s="266"/>
      <c r="BV164" s="266" t="str">
        <f t="shared" si="502"/>
        <v/>
      </c>
      <c r="BW164" s="266"/>
      <c r="BX164" s="266" t="str">
        <f t="shared" si="503"/>
        <v/>
      </c>
      <c r="BY164" s="267"/>
      <c r="BZ164" s="268"/>
      <c r="CA164" s="269"/>
      <c r="CB164" s="266" t="str">
        <f t="shared" si="504"/>
        <v/>
      </c>
      <c r="CC164" s="266"/>
      <c r="CD164" s="266" t="str">
        <f t="shared" si="505"/>
        <v/>
      </c>
      <c r="CE164" s="266"/>
      <c r="CF164" s="266" t="str">
        <f t="shared" si="506"/>
        <v/>
      </c>
      <c r="CG164" s="267"/>
      <c r="CJ164" s="266" t="str">
        <f t="shared" si="507"/>
        <v/>
      </c>
      <c r="CK164" s="266"/>
      <c r="CL164" s="266" t="str">
        <f t="shared" si="508"/>
        <v/>
      </c>
      <c r="CM164" s="266"/>
      <c r="CN164" s="266" t="str">
        <f t="shared" si="509"/>
        <v/>
      </c>
      <c r="CO164" s="267"/>
    </row>
    <row r="165" spans="1:94" s="262" customFormat="1" ht="41.25" customHeight="1" x14ac:dyDescent="0.25">
      <c r="B165" s="259" t="s">
        <v>67</v>
      </c>
      <c r="C165" s="276" t="s">
        <v>264</v>
      </c>
      <c r="D165" s="164" t="s">
        <v>338</v>
      </c>
      <c r="E165" s="164"/>
      <c r="F165" s="261">
        <f>VLOOKUP(H165,Feuil1!A$1:B$5,2,0)</f>
        <v>0.2</v>
      </c>
      <c r="G165" s="259">
        <f t="shared" si="579"/>
        <v>5</v>
      </c>
      <c r="H165" s="274" t="s">
        <v>167</v>
      </c>
      <c r="I165" s="271" t="s">
        <v>342</v>
      </c>
      <c r="J165" s="263">
        <v>69</v>
      </c>
      <c r="K165" s="263">
        <f t="shared" si="580"/>
        <v>69</v>
      </c>
      <c r="L165" s="263">
        <f>IF(J165&lt;&gt;"",MAX(L$1:L164)+1,"")</f>
        <v>135</v>
      </c>
      <c r="M165" s="219" t="s">
        <v>343</v>
      </c>
      <c r="N165" s="299">
        <v>1</v>
      </c>
      <c r="O165" s="221" t="s">
        <v>0</v>
      </c>
      <c r="P165" s="222"/>
      <c r="Q165" s="300" t="str">
        <f t="shared" si="523"/>
        <v/>
      </c>
      <c r="R165" s="219"/>
      <c r="S165" s="219" t="s">
        <v>70</v>
      </c>
      <c r="T165" s="134"/>
      <c r="V165" s="264">
        <f t="shared" si="581"/>
        <v>1</v>
      </c>
      <c r="W165" s="264">
        <f t="shared" si="582"/>
        <v>1</v>
      </c>
      <c r="X165" s="264">
        <f t="shared" si="583"/>
        <v>1</v>
      </c>
      <c r="Y165" s="264"/>
      <c r="Z165" s="264">
        <f t="shared" si="584"/>
        <v>0</v>
      </c>
      <c r="AA165" s="264"/>
      <c r="AB165" s="264">
        <f t="shared" si="585"/>
        <v>1</v>
      </c>
      <c r="AC165" s="264"/>
      <c r="AD165" s="265"/>
      <c r="AE165" s="265"/>
      <c r="AF165" s="266" t="str">
        <f t="shared" si="486"/>
        <v/>
      </c>
      <c r="AG165" s="266"/>
      <c r="AH165" s="266" t="str">
        <f t="shared" si="487"/>
        <v/>
      </c>
      <c r="AI165" s="266"/>
      <c r="AJ165" s="266" t="str">
        <f t="shared" si="488"/>
        <v/>
      </c>
      <c r="AK165" s="267"/>
      <c r="AL165" s="268"/>
      <c r="AM165" s="266"/>
      <c r="AN165" s="266" t="str">
        <f t="shared" si="489"/>
        <v/>
      </c>
      <c r="AO165" s="266"/>
      <c r="AP165" s="266" t="str">
        <f t="shared" si="490"/>
        <v/>
      </c>
      <c r="AQ165" s="266"/>
      <c r="AR165" s="266" t="str">
        <f t="shared" si="491"/>
        <v/>
      </c>
      <c r="AS165" s="267"/>
      <c r="AT165" s="268"/>
      <c r="AU165" s="266"/>
      <c r="AV165" s="266" t="str">
        <f t="shared" si="492"/>
        <v/>
      </c>
      <c r="AW165" s="266"/>
      <c r="AX165" s="266" t="str">
        <f t="shared" si="493"/>
        <v/>
      </c>
      <c r="AY165" s="266"/>
      <c r="AZ165" s="266" t="str">
        <f t="shared" si="494"/>
        <v/>
      </c>
      <c r="BA165" s="267"/>
      <c r="BB165" s="268"/>
      <c r="BC165" s="266"/>
      <c r="BD165" s="266" t="str">
        <f t="shared" si="495"/>
        <v/>
      </c>
      <c r="BE165" s="266"/>
      <c r="BF165" s="266" t="str">
        <f t="shared" si="496"/>
        <v/>
      </c>
      <c r="BG165" s="266"/>
      <c r="BH165" s="266" t="str">
        <f t="shared" si="497"/>
        <v/>
      </c>
      <c r="BI165" s="267"/>
      <c r="BJ165" s="268"/>
      <c r="BK165" s="264"/>
      <c r="BL165" s="266">
        <f t="shared" si="498"/>
        <v>1</v>
      </c>
      <c r="BM165" s="266"/>
      <c r="BN165" s="266">
        <f t="shared" si="499"/>
        <v>0</v>
      </c>
      <c r="BO165" s="266"/>
      <c r="BP165" s="266">
        <f t="shared" si="500"/>
        <v>1</v>
      </c>
      <c r="BQ165" s="267"/>
      <c r="BR165" s="268"/>
      <c r="BS165" s="264"/>
      <c r="BT165" s="266" t="str">
        <f t="shared" si="501"/>
        <v/>
      </c>
      <c r="BU165" s="266"/>
      <c r="BV165" s="266" t="str">
        <f t="shared" si="502"/>
        <v/>
      </c>
      <c r="BW165" s="266"/>
      <c r="BX165" s="266" t="str">
        <f t="shared" si="503"/>
        <v/>
      </c>
      <c r="BY165" s="267"/>
      <c r="BZ165" s="268"/>
      <c r="CA165" s="269"/>
      <c r="CB165" s="266" t="str">
        <f t="shared" si="504"/>
        <v/>
      </c>
      <c r="CC165" s="266"/>
      <c r="CD165" s="266" t="str">
        <f t="shared" si="505"/>
        <v/>
      </c>
      <c r="CE165" s="266"/>
      <c r="CF165" s="266" t="str">
        <f t="shared" si="506"/>
        <v/>
      </c>
      <c r="CG165" s="267"/>
      <c r="CJ165" s="266" t="str">
        <f t="shared" si="507"/>
        <v/>
      </c>
      <c r="CK165" s="266"/>
      <c r="CL165" s="266" t="str">
        <f t="shared" si="508"/>
        <v/>
      </c>
      <c r="CM165" s="266"/>
      <c r="CN165" s="266" t="str">
        <f t="shared" si="509"/>
        <v/>
      </c>
      <c r="CO165" s="267"/>
    </row>
    <row r="166" spans="1:94" s="262" customFormat="1" ht="45" customHeight="1" x14ac:dyDescent="0.25">
      <c r="B166" s="259" t="s">
        <v>56</v>
      </c>
      <c r="C166" s="276" t="s">
        <v>264</v>
      </c>
      <c r="D166" s="164" t="s">
        <v>338</v>
      </c>
      <c r="E166" s="164"/>
      <c r="F166" s="261">
        <f>VLOOKUP(H166,Feuil1!A$1:B$5,2,0)</f>
        <v>0.2</v>
      </c>
      <c r="G166" s="259">
        <f t="shared" si="579"/>
        <v>5</v>
      </c>
      <c r="H166" s="274" t="s">
        <v>167</v>
      </c>
      <c r="I166" s="166" t="s">
        <v>344</v>
      </c>
      <c r="J166" s="263">
        <v>38</v>
      </c>
      <c r="K166" s="263">
        <f t="shared" si="580"/>
        <v>38</v>
      </c>
      <c r="L166" s="263">
        <f>IF(J166&lt;&gt;"",MAX(L$1:L165)+1,"")</f>
        <v>136</v>
      </c>
      <c r="M166" s="219" t="s">
        <v>345</v>
      </c>
      <c r="N166" s="299">
        <v>1</v>
      </c>
      <c r="O166" s="221" t="s">
        <v>0</v>
      </c>
      <c r="P166" s="222"/>
      <c r="Q166" s="300" t="str">
        <f t="shared" si="523"/>
        <v/>
      </c>
      <c r="R166" s="219" t="s">
        <v>346</v>
      </c>
      <c r="S166" s="312" t="s">
        <v>70</v>
      </c>
      <c r="T166" s="134"/>
      <c r="V166" s="264">
        <f t="shared" si="581"/>
        <v>1</v>
      </c>
      <c r="W166" s="264">
        <f t="shared" si="582"/>
        <v>1</v>
      </c>
      <c r="X166" s="264">
        <f t="shared" si="583"/>
        <v>1</v>
      </c>
      <c r="Y166" s="264"/>
      <c r="Z166" s="264">
        <f t="shared" si="584"/>
        <v>0</v>
      </c>
      <c r="AA166" s="264"/>
      <c r="AB166" s="264">
        <f t="shared" si="585"/>
        <v>1</v>
      </c>
      <c r="AC166" s="264"/>
      <c r="AD166" s="265"/>
      <c r="AE166" s="265"/>
      <c r="AF166" s="266" t="str">
        <f t="shared" si="486"/>
        <v/>
      </c>
      <c r="AG166" s="266"/>
      <c r="AH166" s="266" t="str">
        <f t="shared" si="487"/>
        <v/>
      </c>
      <c r="AI166" s="266"/>
      <c r="AJ166" s="266" t="str">
        <f t="shared" si="488"/>
        <v/>
      </c>
      <c r="AK166" s="267"/>
      <c r="AL166" s="268"/>
      <c r="AM166" s="266"/>
      <c r="AN166" s="266" t="str">
        <f t="shared" si="489"/>
        <v/>
      </c>
      <c r="AO166" s="266"/>
      <c r="AP166" s="266" t="str">
        <f t="shared" si="490"/>
        <v/>
      </c>
      <c r="AQ166" s="266"/>
      <c r="AR166" s="266" t="str">
        <f t="shared" si="491"/>
        <v/>
      </c>
      <c r="AS166" s="267"/>
      <c r="AT166" s="268"/>
      <c r="AU166" s="266"/>
      <c r="AV166" s="266" t="str">
        <f t="shared" si="492"/>
        <v/>
      </c>
      <c r="AW166" s="266"/>
      <c r="AX166" s="266" t="str">
        <f t="shared" si="493"/>
        <v/>
      </c>
      <c r="AY166" s="266"/>
      <c r="AZ166" s="266" t="str">
        <f t="shared" si="494"/>
        <v/>
      </c>
      <c r="BA166" s="267"/>
      <c r="BB166" s="268"/>
      <c r="BC166" s="266"/>
      <c r="BD166" s="266" t="str">
        <f t="shared" si="495"/>
        <v/>
      </c>
      <c r="BE166" s="266"/>
      <c r="BF166" s="266" t="str">
        <f t="shared" si="496"/>
        <v/>
      </c>
      <c r="BG166" s="266"/>
      <c r="BH166" s="266" t="str">
        <f t="shared" si="497"/>
        <v/>
      </c>
      <c r="BI166" s="267"/>
      <c r="BJ166" s="268"/>
      <c r="BK166" s="264"/>
      <c r="BL166" s="266">
        <f t="shared" si="498"/>
        <v>1</v>
      </c>
      <c r="BM166" s="266"/>
      <c r="BN166" s="266">
        <f t="shared" si="499"/>
        <v>0</v>
      </c>
      <c r="BO166" s="266"/>
      <c r="BP166" s="266">
        <f t="shared" si="500"/>
        <v>1</v>
      </c>
      <c r="BQ166" s="267"/>
      <c r="BR166" s="268"/>
      <c r="BS166" s="264"/>
      <c r="BT166" s="266" t="str">
        <f t="shared" si="501"/>
        <v/>
      </c>
      <c r="BU166" s="266"/>
      <c r="BV166" s="266" t="str">
        <f t="shared" si="502"/>
        <v/>
      </c>
      <c r="BW166" s="266"/>
      <c r="BX166" s="266" t="str">
        <f t="shared" si="503"/>
        <v/>
      </c>
      <c r="BY166" s="267"/>
      <c r="BZ166" s="268"/>
      <c r="CA166" s="269"/>
      <c r="CB166" s="266" t="str">
        <f t="shared" si="504"/>
        <v/>
      </c>
      <c r="CC166" s="266"/>
      <c r="CD166" s="266" t="str">
        <f t="shared" si="505"/>
        <v/>
      </c>
      <c r="CE166" s="266"/>
      <c r="CF166" s="266" t="str">
        <f t="shared" si="506"/>
        <v/>
      </c>
      <c r="CG166" s="267"/>
      <c r="CJ166" s="266" t="str">
        <f t="shared" si="507"/>
        <v/>
      </c>
      <c r="CK166" s="266"/>
      <c r="CL166" s="266" t="str">
        <f t="shared" si="508"/>
        <v/>
      </c>
      <c r="CM166" s="266"/>
      <c r="CN166" s="266" t="str">
        <f t="shared" si="509"/>
        <v/>
      </c>
      <c r="CO166" s="267"/>
    </row>
    <row r="167" spans="1:94" s="262" customFormat="1" ht="105" customHeight="1" x14ac:dyDescent="0.25">
      <c r="B167" s="259" t="s">
        <v>56</v>
      </c>
      <c r="C167" s="276" t="s">
        <v>264</v>
      </c>
      <c r="D167" s="164" t="s">
        <v>338</v>
      </c>
      <c r="E167" s="164"/>
      <c r="F167" s="261">
        <f>VLOOKUP(H167,Feuil1!A$1:B$5,2,0)</f>
        <v>0.2</v>
      </c>
      <c r="G167" s="259">
        <f t="shared" si="579"/>
        <v>5</v>
      </c>
      <c r="H167" s="274" t="s">
        <v>167</v>
      </c>
      <c r="I167" s="133" t="s">
        <v>347</v>
      </c>
      <c r="J167" s="263">
        <v>32</v>
      </c>
      <c r="K167" s="263">
        <f t="shared" si="580"/>
        <v>32</v>
      </c>
      <c r="L167" s="263">
        <f>IF(J167&lt;&gt;"",MAX(L$1:L166)+1,"")</f>
        <v>137</v>
      </c>
      <c r="M167" s="219" t="s">
        <v>348</v>
      </c>
      <c r="N167" s="299">
        <v>1</v>
      </c>
      <c r="O167" s="221" t="s">
        <v>0</v>
      </c>
      <c r="P167" s="222"/>
      <c r="Q167" s="300" t="str">
        <f t="shared" si="523"/>
        <v/>
      </c>
      <c r="R167" s="219" t="s">
        <v>776</v>
      </c>
      <c r="S167" s="312" t="s">
        <v>70</v>
      </c>
      <c r="T167" s="134"/>
      <c r="V167" s="264">
        <f t="shared" si="581"/>
        <v>1</v>
      </c>
      <c r="W167" s="264">
        <f t="shared" si="582"/>
        <v>1</v>
      </c>
      <c r="X167" s="264">
        <f t="shared" si="583"/>
        <v>1</v>
      </c>
      <c r="Y167" s="264"/>
      <c r="Z167" s="264">
        <f t="shared" si="584"/>
        <v>0</v>
      </c>
      <c r="AA167" s="264"/>
      <c r="AB167" s="264">
        <f t="shared" si="585"/>
        <v>1</v>
      </c>
      <c r="AC167" s="264"/>
      <c r="AD167" s="265"/>
      <c r="AE167" s="265"/>
      <c r="AF167" s="266" t="str">
        <f t="shared" si="486"/>
        <v/>
      </c>
      <c r="AG167" s="266"/>
      <c r="AH167" s="266" t="str">
        <f t="shared" si="487"/>
        <v/>
      </c>
      <c r="AI167" s="266"/>
      <c r="AJ167" s="266" t="str">
        <f t="shared" si="488"/>
        <v/>
      </c>
      <c r="AK167" s="267"/>
      <c r="AL167" s="268"/>
      <c r="AM167" s="266"/>
      <c r="AN167" s="266" t="str">
        <f t="shared" si="489"/>
        <v/>
      </c>
      <c r="AO167" s="266"/>
      <c r="AP167" s="266" t="str">
        <f t="shared" si="490"/>
        <v/>
      </c>
      <c r="AQ167" s="266"/>
      <c r="AR167" s="266" t="str">
        <f t="shared" si="491"/>
        <v/>
      </c>
      <c r="AS167" s="267"/>
      <c r="AT167" s="268"/>
      <c r="AU167" s="266"/>
      <c r="AV167" s="266" t="str">
        <f t="shared" si="492"/>
        <v/>
      </c>
      <c r="AW167" s="266"/>
      <c r="AX167" s="266" t="str">
        <f t="shared" si="493"/>
        <v/>
      </c>
      <c r="AY167" s="266"/>
      <c r="AZ167" s="266" t="str">
        <f t="shared" si="494"/>
        <v/>
      </c>
      <c r="BA167" s="267"/>
      <c r="BB167" s="268"/>
      <c r="BC167" s="266"/>
      <c r="BD167" s="266" t="str">
        <f t="shared" si="495"/>
        <v/>
      </c>
      <c r="BE167" s="266"/>
      <c r="BF167" s="266" t="str">
        <f t="shared" si="496"/>
        <v/>
      </c>
      <c r="BG167" s="266"/>
      <c r="BH167" s="266" t="str">
        <f t="shared" si="497"/>
        <v/>
      </c>
      <c r="BI167" s="267"/>
      <c r="BJ167" s="268"/>
      <c r="BK167" s="264"/>
      <c r="BL167" s="266">
        <f t="shared" si="498"/>
        <v>1</v>
      </c>
      <c r="BM167" s="266"/>
      <c r="BN167" s="266">
        <f t="shared" si="499"/>
        <v>0</v>
      </c>
      <c r="BO167" s="266"/>
      <c r="BP167" s="266">
        <f t="shared" si="500"/>
        <v>1</v>
      </c>
      <c r="BQ167" s="267"/>
      <c r="BR167" s="268"/>
      <c r="BS167" s="264"/>
      <c r="BT167" s="266" t="str">
        <f t="shared" si="501"/>
        <v/>
      </c>
      <c r="BU167" s="266"/>
      <c r="BV167" s="266" t="str">
        <f t="shared" si="502"/>
        <v/>
      </c>
      <c r="BW167" s="266"/>
      <c r="BX167" s="266" t="str">
        <f t="shared" si="503"/>
        <v/>
      </c>
      <c r="BY167" s="267"/>
      <c r="BZ167" s="268"/>
      <c r="CA167" s="269"/>
      <c r="CB167" s="266" t="str">
        <f t="shared" si="504"/>
        <v/>
      </c>
      <c r="CC167" s="266"/>
      <c r="CD167" s="266" t="str">
        <f t="shared" si="505"/>
        <v/>
      </c>
      <c r="CE167" s="266"/>
      <c r="CF167" s="266" t="str">
        <f t="shared" si="506"/>
        <v/>
      </c>
      <c r="CG167" s="267"/>
      <c r="CJ167" s="266" t="str">
        <f t="shared" si="507"/>
        <v/>
      </c>
      <c r="CK167" s="266"/>
      <c r="CL167" s="266" t="str">
        <f t="shared" si="508"/>
        <v/>
      </c>
      <c r="CM167" s="266"/>
      <c r="CN167" s="266" t="str">
        <f t="shared" si="509"/>
        <v/>
      </c>
      <c r="CO167" s="267"/>
    </row>
    <row r="168" spans="1:94" s="262" customFormat="1" ht="66.75" customHeight="1" x14ac:dyDescent="0.25">
      <c r="B168" s="259" t="s">
        <v>67</v>
      </c>
      <c r="C168" s="276" t="s">
        <v>264</v>
      </c>
      <c r="D168" s="164" t="s">
        <v>338</v>
      </c>
      <c r="E168" s="164"/>
      <c r="F168" s="261">
        <f>VLOOKUP(H168,Feuil1!A$1:B$5,2,0)</f>
        <v>0.2</v>
      </c>
      <c r="G168" s="259">
        <f t="shared" si="579"/>
        <v>5</v>
      </c>
      <c r="H168" s="274" t="s">
        <v>167</v>
      </c>
      <c r="I168" s="133" t="s">
        <v>347</v>
      </c>
      <c r="J168" s="263">
        <v>32</v>
      </c>
      <c r="K168" s="263">
        <f t="shared" si="580"/>
        <v>32</v>
      </c>
      <c r="L168" s="263">
        <f>IF(J168&lt;&gt;"",MAX(L$1:L167)+1,"")</f>
        <v>138</v>
      </c>
      <c r="M168" s="219" t="s">
        <v>771</v>
      </c>
      <c r="N168" s="299">
        <v>3</v>
      </c>
      <c r="O168" s="221" t="s">
        <v>0</v>
      </c>
      <c r="P168" s="222"/>
      <c r="Q168" s="300" t="str">
        <f t="shared" si="523"/>
        <v/>
      </c>
      <c r="R168" s="219" t="s">
        <v>772</v>
      </c>
      <c r="S168" s="312" t="s">
        <v>70</v>
      </c>
      <c r="T168" s="134"/>
      <c r="V168" s="264">
        <f t="shared" si="581"/>
        <v>3</v>
      </c>
      <c r="W168" s="264">
        <f t="shared" si="582"/>
        <v>1</v>
      </c>
      <c r="X168" s="264">
        <f t="shared" si="583"/>
        <v>3</v>
      </c>
      <c r="Y168" s="264"/>
      <c r="Z168" s="264">
        <f t="shared" si="584"/>
        <v>0</v>
      </c>
      <c r="AA168" s="264"/>
      <c r="AB168" s="264">
        <f t="shared" si="585"/>
        <v>3</v>
      </c>
      <c r="AC168" s="264"/>
      <c r="AD168" s="265"/>
      <c r="AE168" s="265"/>
      <c r="AF168" s="266" t="str">
        <f t="shared" si="486"/>
        <v/>
      </c>
      <c r="AG168" s="266"/>
      <c r="AH168" s="266" t="str">
        <f t="shared" si="487"/>
        <v/>
      </c>
      <c r="AI168" s="266"/>
      <c r="AJ168" s="266" t="str">
        <f t="shared" si="488"/>
        <v/>
      </c>
      <c r="AK168" s="267"/>
      <c r="AL168" s="268"/>
      <c r="AM168" s="266"/>
      <c r="AN168" s="266" t="str">
        <f t="shared" si="489"/>
        <v/>
      </c>
      <c r="AO168" s="266"/>
      <c r="AP168" s="266" t="str">
        <f t="shared" si="490"/>
        <v/>
      </c>
      <c r="AQ168" s="266"/>
      <c r="AR168" s="266" t="str">
        <f t="shared" si="491"/>
        <v/>
      </c>
      <c r="AS168" s="267"/>
      <c r="AT168" s="268"/>
      <c r="AU168" s="266"/>
      <c r="AV168" s="266" t="str">
        <f t="shared" si="492"/>
        <v/>
      </c>
      <c r="AW168" s="266"/>
      <c r="AX168" s="266" t="str">
        <f t="shared" si="493"/>
        <v/>
      </c>
      <c r="AY168" s="266"/>
      <c r="AZ168" s="266" t="str">
        <f t="shared" si="494"/>
        <v/>
      </c>
      <c r="BA168" s="267"/>
      <c r="BB168" s="268"/>
      <c r="BC168" s="266"/>
      <c r="BD168" s="266" t="str">
        <f t="shared" si="495"/>
        <v/>
      </c>
      <c r="BE168" s="266"/>
      <c r="BF168" s="266" t="str">
        <f t="shared" si="496"/>
        <v/>
      </c>
      <c r="BG168" s="266"/>
      <c r="BH168" s="266" t="str">
        <f t="shared" si="497"/>
        <v/>
      </c>
      <c r="BI168" s="267"/>
      <c r="BJ168" s="268"/>
      <c r="BK168" s="264"/>
      <c r="BL168" s="266">
        <f t="shared" si="498"/>
        <v>3</v>
      </c>
      <c r="BM168" s="266"/>
      <c r="BN168" s="266">
        <f t="shared" si="499"/>
        <v>0</v>
      </c>
      <c r="BO168" s="266"/>
      <c r="BP168" s="266">
        <f t="shared" si="500"/>
        <v>3</v>
      </c>
      <c r="BQ168" s="267"/>
      <c r="BR168" s="268"/>
      <c r="BS168" s="264"/>
      <c r="BT168" s="266" t="str">
        <f t="shared" si="501"/>
        <v/>
      </c>
      <c r="BU168" s="266"/>
      <c r="BV168" s="266" t="str">
        <f t="shared" si="502"/>
        <v/>
      </c>
      <c r="BW168" s="266"/>
      <c r="BX168" s="266" t="str">
        <f t="shared" si="503"/>
        <v/>
      </c>
      <c r="BY168" s="267"/>
      <c r="BZ168" s="268"/>
      <c r="CA168" s="269"/>
      <c r="CB168" s="266" t="str">
        <f t="shared" si="504"/>
        <v/>
      </c>
      <c r="CC168" s="266"/>
      <c r="CD168" s="266" t="str">
        <f t="shared" si="505"/>
        <v/>
      </c>
      <c r="CE168" s="266"/>
      <c r="CF168" s="266" t="str">
        <f t="shared" si="506"/>
        <v/>
      </c>
      <c r="CG168" s="267"/>
      <c r="CJ168" s="266" t="str">
        <f t="shared" si="507"/>
        <v/>
      </c>
      <c r="CK168" s="266"/>
      <c r="CL168" s="266" t="str">
        <f t="shared" si="508"/>
        <v/>
      </c>
      <c r="CM168" s="266"/>
      <c r="CN168" s="266" t="str">
        <f t="shared" si="509"/>
        <v/>
      </c>
      <c r="CO168" s="267"/>
    </row>
    <row r="169" spans="1:94" s="262" customFormat="1" ht="37.5" customHeight="1" x14ac:dyDescent="0.25">
      <c r="B169" s="259" t="s">
        <v>56</v>
      </c>
      <c r="C169" s="276" t="s">
        <v>264</v>
      </c>
      <c r="D169" s="164" t="s">
        <v>338</v>
      </c>
      <c r="E169" s="113"/>
      <c r="F169" s="261">
        <f>VLOOKUP(H169,Feuil1!A$1:B$5,2,0)</f>
        <v>0.1</v>
      </c>
      <c r="G169" s="259">
        <f t="shared" si="579"/>
        <v>1</v>
      </c>
      <c r="H169" s="274" t="s">
        <v>57</v>
      </c>
      <c r="I169" s="166" t="s">
        <v>349</v>
      </c>
      <c r="J169" s="263">
        <v>50</v>
      </c>
      <c r="K169" s="263">
        <f t="shared" si="580"/>
        <v>50</v>
      </c>
      <c r="L169" s="263">
        <f>IF(J169&lt;&gt;"",MAX(L$1:L168)+1,"")</f>
        <v>139</v>
      </c>
      <c r="M169" s="305" t="s">
        <v>350</v>
      </c>
      <c r="N169" s="301">
        <v>1</v>
      </c>
      <c r="O169" s="302" t="s">
        <v>0</v>
      </c>
      <c r="P169" s="303"/>
      <c r="Q169" s="304" t="str">
        <f t="shared" si="523"/>
        <v/>
      </c>
      <c r="R169" s="305" t="s">
        <v>351</v>
      </c>
      <c r="S169" s="313" t="s">
        <v>70</v>
      </c>
      <c r="T169" s="134"/>
      <c r="V169" s="264">
        <f t="shared" si="581"/>
        <v>1</v>
      </c>
      <c r="W169" s="264">
        <f t="shared" si="582"/>
        <v>1</v>
      </c>
      <c r="X169" s="264">
        <f t="shared" si="583"/>
        <v>1</v>
      </c>
      <c r="Y169" s="264"/>
      <c r="Z169" s="264">
        <f t="shared" si="584"/>
        <v>0</v>
      </c>
      <c r="AA169" s="264"/>
      <c r="AB169" s="264">
        <f t="shared" si="585"/>
        <v>1</v>
      </c>
      <c r="AC169" s="264"/>
      <c r="AD169" s="265"/>
      <c r="AE169" s="265"/>
      <c r="AF169" s="266">
        <f t="shared" si="486"/>
        <v>1</v>
      </c>
      <c r="AG169" s="266"/>
      <c r="AH169" s="266">
        <f t="shared" si="487"/>
        <v>0</v>
      </c>
      <c r="AI169" s="266"/>
      <c r="AJ169" s="266">
        <f t="shared" si="488"/>
        <v>1</v>
      </c>
      <c r="AK169" s="267"/>
      <c r="AL169" s="268"/>
      <c r="AM169" s="266"/>
      <c r="AN169" s="266" t="str">
        <f t="shared" si="489"/>
        <v/>
      </c>
      <c r="AO169" s="266"/>
      <c r="AP169" s="266" t="str">
        <f t="shared" si="490"/>
        <v/>
      </c>
      <c r="AQ169" s="266"/>
      <c r="AR169" s="266" t="str">
        <f t="shared" si="491"/>
        <v/>
      </c>
      <c r="AS169" s="267"/>
      <c r="AT169" s="268"/>
      <c r="AU169" s="266"/>
      <c r="AV169" s="266" t="str">
        <f t="shared" si="492"/>
        <v/>
      </c>
      <c r="AW169" s="266"/>
      <c r="AX169" s="266" t="str">
        <f t="shared" si="493"/>
        <v/>
      </c>
      <c r="AY169" s="266"/>
      <c r="AZ169" s="266" t="str">
        <f t="shared" si="494"/>
        <v/>
      </c>
      <c r="BA169" s="267"/>
      <c r="BB169" s="268"/>
      <c r="BC169" s="266"/>
      <c r="BD169" s="266" t="str">
        <f t="shared" si="495"/>
        <v/>
      </c>
      <c r="BE169" s="266"/>
      <c r="BF169" s="266" t="str">
        <f t="shared" si="496"/>
        <v/>
      </c>
      <c r="BG169" s="266"/>
      <c r="BH169" s="266" t="str">
        <f t="shared" si="497"/>
        <v/>
      </c>
      <c r="BI169" s="267"/>
      <c r="BJ169" s="268"/>
      <c r="BK169" s="264"/>
      <c r="BL169" s="266" t="str">
        <f t="shared" si="498"/>
        <v/>
      </c>
      <c r="BM169" s="266"/>
      <c r="BN169" s="266" t="str">
        <f t="shared" si="499"/>
        <v/>
      </c>
      <c r="BO169" s="266"/>
      <c r="BP169" s="266" t="str">
        <f t="shared" si="500"/>
        <v/>
      </c>
      <c r="BQ169" s="267"/>
      <c r="BR169" s="268"/>
      <c r="BS169" s="264"/>
      <c r="BT169" s="266" t="str">
        <f t="shared" si="501"/>
        <v/>
      </c>
      <c r="BU169" s="266"/>
      <c r="BV169" s="266" t="str">
        <f t="shared" si="502"/>
        <v/>
      </c>
      <c r="BW169" s="266"/>
      <c r="BX169" s="266" t="str">
        <f t="shared" si="503"/>
        <v/>
      </c>
      <c r="BY169" s="267"/>
      <c r="BZ169" s="268"/>
      <c r="CA169" s="269"/>
      <c r="CB169" s="266" t="str">
        <f t="shared" si="504"/>
        <v/>
      </c>
      <c r="CC169" s="266"/>
      <c r="CD169" s="266" t="str">
        <f t="shared" si="505"/>
        <v/>
      </c>
      <c r="CE169" s="266"/>
      <c r="CF169" s="266" t="str">
        <f t="shared" si="506"/>
        <v/>
      </c>
      <c r="CG169" s="267"/>
      <c r="CJ169" s="266" t="str">
        <f t="shared" si="507"/>
        <v/>
      </c>
      <c r="CK169" s="266"/>
      <c r="CL169" s="266" t="str">
        <f t="shared" si="508"/>
        <v/>
      </c>
      <c r="CM169" s="266"/>
      <c r="CN169" s="266" t="str">
        <f t="shared" si="509"/>
        <v/>
      </c>
      <c r="CO169" s="267"/>
    </row>
    <row r="170" spans="1:94" s="162" customFormat="1" ht="18" customHeight="1" x14ac:dyDescent="0.25">
      <c r="B170" s="113"/>
      <c r="C170" s="276" t="s">
        <v>264</v>
      </c>
      <c r="D170" s="164"/>
      <c r="E170" s="164"/>
      <c r="F170" s="261" t="e">
        <f>VLOOKUP(H170,Feuil1!A$1:B$5,2,0)</f>
        <v>#N/A</v>
      </c>
      <c r="G170" s="113"/>
      <c r="H170" s="218"/>
      <c r="I170" s="163"/>
      <c r="J170" s="138"/>
      <c r="K170" s="263"/>
      <c r="L170" s="263" t="str">
        <f>IF(J170&lt;&gt;"",MAX(L$1:L169)+1,"")</f>
        <v/>
      </c>
      <c r="M170" s="164" t="s">
        <v>352</v>
      </c>
      <c r="N170" s="130"/>
      <c r="O170" s="204"/>
      <c r="P170" s="293"/>
      <c r="Q170" s="202" t="str">
        <f t="shared" si="523"/>
        <v/>
      </c>
      <c r="R170" s="165"/>
      <c r="S170" s="165"/>
      <c r="T170" s="165"/>
      <c r="V170" s="139"/>
      <c r="W170" s="139"/>
      <c r="X170" s="139"/>
      <c r="Y170" s="139"/>
      <c r="Z170" s="139"/>
      <c r="AA170" s="139"/>
      <c r="AB170" s="139"/>
      <c r="AC170" s="139"/>
      <c r="AD170" s="141"/>
      <c r="AE170" s="141"/>
      <c r="AF170" s="266" t="str">
        <f t="shared" si="486"/>
        <v/>
      </c>
      <c r="AG170" s="266"/>
      <c r="AH170" s="266" t="str">
        <f t="shared" si="487"/>
        <v/>
      </c>
      <c r="AI170" s="266"/>
      <c r="AJ170" s="266" t="str">
        <f t="shared" si="488"/>
        <v/>
      </c>
      <c r="AK170" s="267"/>
      <c r="AL170" s="268"/>
      <c r="AM170" s="266"/>
      <c r="AN170" s="266" t="str">
        <f t="shared" si="489"/>
        <v/>
      </c>
      <c r="AO170" s="266"/>
      <c r="AP170" s="266" t="str">
        <f t="shared" si="490"/>
        <v/>
      </c>
      <c r="AQ170" s="266"/>
      <c r="AR170" s="266" t="str">
        <f t="shared" si="491"/>
        <v/>
      </c>
      <c r="AS170" s="267"/>
      <c r="AT170" s="268"/>
      <c r="AU170" s="266"/>
      <c r="AV170" s="266" t="str">
        <f t="shared" si="492"/>
        <v/>
      </c>
      <c r="AW170" s="266"/>
      <c r="AX170" s="266" t="str">
        <f t="shared" si="493"/>
        <v/>
      </c>
      <c r="AY170" s="266"/>
      <c r="AZ170" s="266" t="str">
        <f t="shared" si="494"/>
        <v/>
      </c>
      <c r="BA170" s="267"/>
      <c r="BB170" s="268"/>
      <c r="BC170" s="266"/>
      <c r="BD170" s="266" t="str">
        <f t="shared" si="495"/>
        <v/>
      </c>
      <c r="BE170" s="266"/>
      <c r="BF170" s="266" t="str">
        <f t="shared" si="496"/>
        <v/>
      </c>
      <c r="BG170" s="266"/>
      <c r="BH170" s="266" t="str">
        <f t="shared" si="497"/>
        <v/>
      </c>
      <c r="BI170" s="267"/>
      <c r="BJ170" s="268"/>
      <c r="BK170" s="264"/>
      <c r="BL170" s="266" t="str">
        <f t="shared" si="498"/>
        <v/>
      </c>
      <c r="BM170" s="266"/>
      <c r="BN170" s="266" t="str">
        <f t="shared" si="499"/>
        <v/>
      </c>
      <c r="BO170" s="266"/>
      <c r="BP170" s="266" t="str">
        <f t="shared" si="500"/>
        <v/>
      </c>
      <c r="BQ170" s="267"/>
      <c r="BR170" s="268"/>
      <c r="BS170" s="264"/>
      <c r="BT170" s="266" t="str">
        <f t="shared" si="501"/>
        <v/>
      </c>
      <c r="BU170" s="266"/>
      <c r="BV170" s="266" t="str">
        <f t="shared" si="502"/>
        <v/>
      </c>
      <c r="BW170" s="266"/>
      <c r="BX170" s="266" t="str">
        <f t="shared" si="503"/>
        <v/>
      </c>
      <c r="BY170" s="267"/>
      <c r="BZ170" s="268"/>
      <c r="CA170" s="269"/>
      <c r="CB170" s="266" t="str">
        <f t="shared" si="504"/>
        <v/>
      </c>
      <c r="CC170" s="266"/>
      <c r="CD170" s="266" t="str">
        <f t="shared" si="505"/>
        <v/>
      </c>
      <c r="CE170" s="266"/>
      <c r="CF170" s="266" t="str">
        <f t="shared" si="506"/>
        <v/>
      </c>
      <c r="CG170" s="267"/>
      <c r="CH170" s="262"/>
      <c r="CI170" s="262"/>
      <c r="CJ170" s="266" t="str">
        <f t="shared" si="507"/>
        <v/>
      </c>
      <c r="CK170" s="266"/>
      <c r="CL170" s="266" t="str">
        <f t="shared" si="508"/>
        <v/>
      </c>
      <c r="CM170" s="266"/>
      <c r="CN170" s="266" t="str">
        <f t="shared" si="509"/>
        <v/>
      </c>
      <c r="CO170" s="267"/>
      <c r="CP170" s="262"/>
    </row>
    <row r="171" spans="1:94" s="262" customFormat="1" ht="38.25" customHeight="1" x14ac:dyDescent="0.25">
      <c r="A171" s="262">
        <v>33</v>
      </c>
      <c r="B171" s="259" t="s">
        <v>67</v>
      </c>
      <c r="C171" s="276" t="s">
        <v>264</v>
      </c>
      <c r="D171" s="164" t="s">
        <v>352</v>
      </c>
      <c r="E171" s="164"/>
      <c r="F171" s="261">
        <f>VLOOKUP(H171,Feuil1!A$1:B$5,2,0)</f>
        <v>0.25</v>
      </c>
      <c r="G171" s="259">
        <f t="shared" ref="G171:G174" si="586">IF(H171="Information et Communication",1,IF(H171="Savoir-faire Savoir-être",2,IF(H171="Confort et hygiène",3,IF(H171="Qualité de la prestation",5,IF(H171="Développement Durable",4)))))</f>
        <v>3</v>
      </c>
      <c r="H171" s="274" t="s">
        <v>173</v>
      </c>
      <c r="I171" s="166" t="s">
        <v>353</v>
      </c>
      <c r="J171" s="263">
        <v>90</v>
      </c>
      <c r="K171" s="263">
        <f t="shared" ref="K171:K174" si="587">IF(J171&gt;71,J171-17,J171)</f>
        <v>73</v>
      </c>
      <c r="L171" s="263">
        <f>IF(J171&lt;&gt;"",MAX(L$1:L170)+1,"")</f>
        <v>140</v>
      </c>
      <c r="M171" s="294" t="s">
        <v>793</v>
      </c>
      <c r="N171" s="295">
        <v>1</v>
      </c>
      <c r="O171" s="296" t="s">
        <v>0</v>
      </c>
      <c r="P171" s="297"/>
      <c r="Q171" s="298" t="str">
        <f t="shared" si="523"/>
        <v/>
      </c>
      <c r="R171" s="294" t="s">
        <v>794</v>
      </c>
      <c r="S171" s="311" t="s">
        <v>70</v>
      </c>
      <c r="T171" s="134"/>
      <c r="V171" s="264">
        <f t="shared" ref="V171:V173" si="588">N171</f>
        <v>1</v>
      </c>
      <c r="W171" s="264">
        <f t="shared" ref="W171" si="589">IF(O171="OUI",1,IF(O171="NON",0,IF(O171="Non Mesuré","",0)))</f>
        <v>1</v>
      </c>
      <c r="X171" s="264">
        <f t="shared" ref="X171:X173" si="590">IF(O171&lt;&gt;"Non Mesuré",V171*W171,"")</f>
        <v>1</v>
      </c>
      <c r="Y171" s="264"/>
      <c r="Z171" s="264">
        <f t="shared" ref="Z171:Z173" si="591">IF(O171="Non Mesuré",V171,0)</f>
        <v>0</v>
      </c>
      <c r="AA171" s="264"/>
      <c r="AB171" s="264">
        <f t="shared" ref="AB171:AB173" si="592">V171-Z171</f>
        <v>1</v>
      </c>
      <c r="AC171" s="264"/>
      <c r="AD171" s="265"/>
      <c r="AE171" s="265"/>
      <c r="AF171" s="266" t="str">
        <f t="shared" si="486"/>
        <v/>
      </c>
      <c r="AG171" s="266"/>
      <c r="AH171" s="266" t="str">
        <f t="shared" si="487"/>
        <v/>
      </c>
      <c r="AI171" s="266"/>
      <c r="AJ171" s="266" t="str">
        <f t="shared" si="488"/>
        <v/>
      </c>
      <c r="AK171" s="267"/>
      <c r="AL171" s="268"/>
      <c r="AM171" s="266"/>
      <c r="AN171" s="266" t="str">
        <f t="shared" si="489"/>
        <v/>
      </c>
      <c r="AO171" s="266"/>
      <c r="AP171" s="266" t="str">
        <f t="shared" si="490"/>
        <v/>
      </c>
      <c r="AQ171" s="266"/>
      <c r="AR171" s="266" t="str">
        <f t="shared" si="491"/>
        <v/>
      </c>
      <c r="AS171" s="267"/>
      <c r="AT171" s="268"/>
      <c r="AU171" s="266"/>
      <c r="AV171" s="266">
        <f t="shared" si="492"/>
        <v>1</v>
      </c>
      <c r="AW171" s="266"/>
      <c r="AX171" s="266">
        <f t="shared" si="493"/>
        <v>0</v>
      </c>
      <c r="AY171" s="266"/>
      <c r="AZ171" s="266">
        <f t="shared" si="494"/>
        <v>1</v>
      </c>
      <c r="BA171" s="267"/>
      <c r="BB171" s="268"/>
      <c r="BC171" s="266"/>
      <c r="BD171" s="266" t="str">
        <f t="shared" si="495"/>
        <v/>
      </c>
      <c r="BE171" s="266"/>
      <c r="BF171" s="266" t="str">
        <f t="shared" si="496"/>
        <v/>
      </c>
      <c r="BG171" s="266"/>
      <c r="BH171" s="266" t="str">
        <f t="shared" si="497"/>
        <v/>
      </c>
      <c r="BI171" s="267"/>
      <c r="BJ171" s="268"/>
      <c r="BK171" s="264"/>
      <c r="BL171" s="266" t="str">
        <f t="shared" si="498"/>
        <v/>
      </c>
      <c r="BM171" s="266"/>
      <c r="BN171" s="266" t="str">
        <f t="shared" si="499"/>
        <v/>
      </c>
      <c r="BO171" s="266"/>
      <c r="BP171" s="266" t="str">
        <f t="shared" si="500"/>
        <v/>
      </c>
      <c r="BQ171" s="267"/>
      <c r="BR171" s="268"/>
      <c r="BS171" s="264"/>
      <c r="BT171" s="266" t="str">
        <f t="shared" si="501"/>
        <v/>
      </c>
      <c r="BU171" s="266"/>
      <c r="BV171" s="266" t="str">
        <f t="shared" si="502"/>
        <v/>
      </c>
      <c r="BW171" s="266"/>
      <c r="BX171" s="266" t="str">
        <f t="shared" si="503"/>
        <v/>
      </c>
      <c r="BY171" s="267"/>
      <c r="BZ171" s="268"/>
      <c r="CA171" s="269"/>
      <c r="CB171" s="266" t="str">
        <f t="shared" si="504"/>
        <v/>
      </c>
      <c r="CC171" s="266"/>
      <c r="CD171" s="266" t="str">
        <f t="shared" si="505"/>
        <v/>
      </c>
      <c r="CE171" s="266"/>
      <c r="CF171" s="266" t="str">
        <f t="shared" si="506"/>
        <v/>
      </c>
      <c r="CG171" s="267"/>
      <c r="CJ171" s="266">
        <f t="shared" si="507"/>
        <v>1</v>
      </c>
      <c r="CK171" s="266"/>
      <c r="CL171" s="266">
        <f t="shared" si="508"/>
        <v>0</v>
      </c>
      <c r="CM171" s="266"/>
      <c r="CN171" s="266">
        <f t="shared" si="509"/>
        <v>1</v>
      </c>
      <c r="CO171" s="267"/>
    </row>
    <row r="172" spans="1:94" s="262" customFormat="1" ht="38.25" customHeight="1" x14ac:dyDescent="0.25">
      <c r="A172" s="262">
        <v>31</v>
      </c>
      <c r="B172" s="259" t="s">
        <v>56</v>
      </c>
      <c r="C172" s="276" t="s">
        <v>264</v>
      </c>
      <c r="D172" s="164" t="s">
        <v>352</v>
      </c>
      <c r="E172" s="164"/>
      <c r="F172" s="261">
        <f>VLOOKUP(H172,Feuil1!A$1:B$5,2,0)</f>
        <v>0.25</v>
      </c>
      <c r="G172" s="259">
        <f t="shared" si="586"/>
        <v>3</v>
      </c>
      <c r="H172" s="274" t="s">
        <v>173</v>
      </c>
      <c r="I172" s="166" t="s">
        <v>354</v>
      </c>
      <c r="J172" s="263">
        <v>90</v>
      </c>
      <c r="K172" s="263">
        <f t="shared" si="587"/>
        <v>73</v>
      </c>
      <c r="L172" s="263">
        <f>IF(J172&lt;&gt;"",MAX(L$1:L171)+1,"")</f>
        <v>141</v>
      </c>
      <c r="M172" s="219" t="s">
        <v>355</v>
      </c>
      <c r="N172" s="299">
        <v>3</v>
      </c>
      <c r="O172" s="221" t="s">
        <v>72</v>
      </c>
      <c r="P172" s="222"/>
      <c r="Q172" s="300" t="str">
        <f t="shared" si="523"/>
        <v/>
      </c>
      <c r="R172" s="219" t="s">
        <v>356</v>
      </c>
      <c r="S172" s="312" t="s">
        <v>70</v>
      </c>
      <c r="T172" s="134"/>
      <c r="V172" s="264">
        <f t="shared" si="588"/>
        <v>3</v>
      </c>
      <c r="W172" s="264">
        <f t="shared" ref="W172:W173" si="593">IF(O172="Très Satisfaisant",1,IF(O172="Satisfaisant",0.75,IF(O172="Insatisfaisant",0.25,IF(O172="Très Insatisfaisant",0,IF(O172="Non Mesuré","",0)))))</f>
        <v>1</v>
      </c>
      <c r="X172" s="264">
        <f t="shared" si="590"/>
        <v>3</v>
      </c>
      <c r="Y172" s="264"/>
      <c r="Z172" s="264">
        <f t="shared" si="591"/>
        <v>0</v>
      </c>
      <c r="AA172" s="264"/>
      <c r="AB172" s="264">
        <f t="shared" si="592"/>
        <v>3</v>
      </c>
      <c r="AC172" s="264"/>
      <c r="AD172" s="135"/>
      <c r="AE172" s="269"/>
      <c r="AF172" s="266" t="str">
        <f t="shared" si="486"/>
        <v/>
      </c>
      <c r="AG172" s="266"/>
      <c r="AH172" s="266" t="str">
        <f t="shared" si="487"/>
        <v/>
      </c>
      <c r="AI172" s="266"/>
      <c r="AJ172" s="266" t="str">
        <f t="shared" si="488"/>
        <v/>
      </c>
      <c r="AK172" s="267"/>
      <c r="AL172" s="268"/>
      <c r="AM172" s="266"/>
      <c r="AN172" s="266" t="str">
        <f t="shared" si="489"/>
        <v/>
      </c>
      <c r="AO172" s="266"/>
      <c r="AP172" s="266" t="str">
        <f t="shared" si="490"/>
        <v/>
      </c>
      <c r="AQ172" s="266"/>
      <c r="AR172" s="266" t="str">
        <f t="shared" si="491"/>
        <v/>
      </c>
      <c r="AS172" s="267"/>
      <c r="AT172" s="268"/>
      <c r="AU172" s="266"/>
      <c r="AV172" s="266">
        <f t="shared" si="492"/>
        <v>3</v>
      </c>
      <c r="AW172" s="266"/>
      <c r="AX172" s="266">
        <f t="shared" si="493"/>
        <v>0</v>
      </c>
      <c r="AY172" s="266"/>
      <c r="AZ172" s="266">
        <f t="shared" si="494"/>
        <v>3</v>
      </c>
      <c r="BA172" s="267"/>
      <c r="BB172" s="268"/>
      <c r="BC172" s="266"/>
      <c r="BD172" s="266" t="str">
        <f t="shared" si="495"/>
        <v/>
      </c>
      <c r="BE172" s="266"/>
      <c r="BF172" s="266" t="str">
        <f t="shared" si="496"/>
        <v/>
      </c>
      <c r="BG172" s="266"/>
      <c r="BH172" s="266" t="str">
        <f t="shared" si="497"/>
        <v/>
      </c>
      <c r="BI172" s="267"/>
      <c r="BJ172" s="268"/>
      <c r="BK172" s="264"/>
      <c r="BL172" s="266" t="str">
        <f t="shared" si="498"/>
        <v/>
      </c>
      <c r="BM172" s="266"/>
      <c r="BN172" s="266" t="str">
        <f t="shared" si="499"/>
        <v/>
      </c>
      <c r="BO172" s="266"/>
      <c r="BP172" s="266" t="str">
        <f t="shared" si="500"/>
        <v/>
      </c>
      <c r="BQ172" s="267"/>
      <c r="BR172" s="268"/>
      <c r="BS172" s="264"/>
      <c r="BT172" s="266">
        <f t="shared" si="501"/>
        <v>3</v>
      </c>
      <c r="BU172" s="266"/>
      <c r="BV172" s="266">
        <f t="shared" si="502"/>
        <v>0</v>
      </c>
      <c r="BW172" s="266"/>
      <c r="BX172" s="266">
        <f t="shared" si="503"/>
        <v>3</v>
      </c>
      <c r="BY172" s="267"/>
      <c r="BZ172" s="268"/>
      <c r="CA172" s="269"/>
      <c r="CB172" s="266" t="str">
        <f t="shared" si="504"/>
        <v/>
      </c>
      <c r="CC172" s="266"/>
      <c r="CD172" s="266" t="str">
        <f t="shared" si="505"/>
        <v/>
      </c>
      <c r="CE172" s="266"/>
      <c r="CF172" s="266" t="str">
        <f t="shared" si="506"/>
        <v/>
      </c>
      <c r="CG172" s="267"/>
      <c r="CJ172" s="266" t="str">
        <f t="shared" si="507"/>
        <v/>
      </c>
      <c r="CK172" s="266"/>
      <c r="CL172" s="266" t="str">
        <f t="shared" si="508"/>
        <v/>
      </c>
      <c r="CM172" s="266"/>
      <c r="CN172" s="266" t="str">
        <f t="shared" si="509"/>
        <v/>
      </c>
      <c r="CO172" s="267"/>
    </row>
    <row r="173" spans="1:94" s="262" customFormat="1" ht="40.5" customHeight="1" x14ac:dyDescent="0.25">
      <c r="A173" s="262">
        <v>32</v>
      </c>
      <c r="B173" s="259" t="s">
        <v>67</v>
      </c>
      <c r="C173" s="276" t="s">
        <v>264</v>
      </c>
      <c r="D173" s="164" t="s">
        <v>352</v>
      </c>
      <c r="E173" s="164"/>
      <c r="F173" s="261">
        <f>VLOOKUP(H173,Feuil1!A$1:B$5,2,0)</f>
        <v>0.25</v>
      </c>
      <c r="G173" s="259">
        <f t="shared" si="586"/>
        <v>3</v>
      </c>
      <c r="H173" s="274" t="s">
        <v>173</v>
      </c>
      <c r="I173" s="166" t="s">
        <v>354</v>
      </c>
      <c r="J173" s="263">
        <v>90</v>
      </c>
      <c r="K173" s="263">
        <f t="shared" si="587"/>
        <v>73</v>
      </c>
      <c r="L173" s="263">
        <f>IF(J173&lt;&gt;"",MAX(L$1:L172)+1,"")</f>
        <v>142</v>
      </c>
      <c r="M173" s="219" t="s">
        <v>357</v>
      </c>
      <c r="N173" s="299">
        <v>3</v>
      </c>
      <c r="O173" s="221" t="s">
        <v>72</v>
      </c>
      <c r="P173" s="222"/>
      <c r="Q173" s="300" t="str">
        <f t="shared" si="523"/>
        <v/>
      </c>
      <c r="R173" s="219" t="s">
        <v>358</v>
      </c>
      <c r="S173" s="312" t="s">
        <v>70</v>
      </c>
      <c r="T173" s="134"/>
      <c r="V173" s="264">
        <f t="shared" si="588"/>
        <v>3</v>
      </c>
      <c r="W173" s="264">
        <f t="shared" si="593"/>
        <v>1</v>
      </c>
      <c r="X173" s="264">
        <f t="shared" si="590"/>
        <v>3</v>
      </c>
      <c r="Y173" s="264"/>
      <c r="Z173" s="264">
        <f t="shared" si="591"/>
        <v>0</v>
      </c>
      <c r="AA173" s="264"/>
      <c r="AB173" s="264">
        <f t="shared" si="592"/>
        <v>3</v>
      </c>
      <c r="AC173" s="264"/>
      <c r="AD173" s="135"/>
      <c r="AE173" s="269"/>
      <c r="AF173" s="266" t="str">
        <f t="shared" si="486"/>
        <v/>
      </c>
      <c r="AG173" s="266"/>
      <c r="AH173" s="266" t="str">
        <f t="shared" si="487"/>
        <v/>
      </c>
      <c r="AI173" s="266"/>
      <c r="AJ173" s="266" t="str">
        <f t="shared" si="488"/>
        <v/>
      </c>
      <c r="AK173" s="267"/>
      <c r="AL173" s="268"/>
      <c r="AM173" s="266"/>
      <c r="AN173" s="266" t="str">
        <f t="shared" si="489"/>
        <v/>
      </c>
      <c r="AO173" s="266"/>
      <c r="AP173" s="266" t="str">
        <f t="shared" si="490"/>
        <v/>
      </c>
      <c r="AQ173" s="266"/>
      <c r="AR173" s="266" t="str">
        <f t="shared" si="491"/>
        <v/>
      </c>
      <c r="AS173" s="267"/>
      <c r="AT173" s="268"/>
      <c r="AU173" s="266"/>
      <c r="AV173" s="266">
        <f t="shared" si="492"/>
        <v>3</v>
      </c>
      <c r="AW173" s="266"/>
      <c r="AX173" s="266">
        <f t="shared" si="493"/>
        <v>0</v>
      </c>
      <c r="AY173" s="266"/>
      <c r="AZ173" s="266">
        <f t="shared" si="494"/>
        <v>3</v>
      </c>
      <c r="BA173" s="267"/>
      <c r="BB173" s="268"/>
      <c r="BC173" s="266"/>
      <c r="BD173" s="266" t="str">
        <f t="shared" si="495"/>
        <v/>
      </c>
      <c r="BE173" s="266"/>
      <c r="BF173" s="266" t="str">
        <f t="shared" si="496"/>
        <v/>
      </c>
      <c r="BG173" s="266"/>
      <c r="BH173" s="266" t="str">
        <f t="shared" si="497"/>
        <v/>
      </c>
      <c r="BI173" s="267"/>
      <c r="BJ173" s="268"/>
      <c r="BK173" s="264"/>
      <c r="BL173" s="266" t="str">
        <f t="shared" si="498"/>
        <v/>
      </c>
      <c r="BM173" s="266"/>
      <c r="BN173" s="266" t="str">
        <f t="shared" si="499"/>
        <v/>
      </c>
      <c r="BO173" s="266"/>
      <c r="BP173" s="266" t="str">
        <f t="shared" si="500"/>
        <v/>
      </c>
      <c r="BQ173" s="267"/>
      <c r="BR173" s="268"/>
      <c r="BS173" s="264"/>
      <c r="BT173" s="266" t="str">
        <f t="shared" si="501"/>
        <v/>
      </c>
      <c r="BU173" s="266"/>
      <c r="BV173" s="266" t="str">
        <f t="shared" si="502"/>
        <v/>
      </c>
      <c r="BW173" s="266"/>
      <c r="BX173" s="266" t="str">
        <f t="shared" si="503"/>
        <v/>
      </c>
      <c r="BY173" s="267"/>
      <c r="BZ173" s="268"/>
      <c r="CA173" s="269"/>
      <c r="CB173" s="266">
        <f t="shared" si="504"/>
        <v>3</v>
      </c>
      <c r="CC173" s="266"/>
      <c r="CD173" s="266">
        <f t="shared" si="505"/>
        <v>0</v>
      </c>
      <c r="CE173" s="266"/>
      <c r="CF173" s="266">
        <f t="shared" si="506"/>
        <v>3</v>
      </c>
      <c r="CG173" s="267"/>
      <c r="CJ173" s="266" t="str">
        <f t="shared" si="507"/>
        <v/>
      </c>
      <c r="CK173" s="266"/>
      <c r="CL173" s="266" t="str">
        <f t="shared" si="508"/>
        <v/>
      </c>
      <c r="CM173" s="266"/>
      <c r="CN173" s="266" t="str">
        <f t="shared" si="509"/>
        <v/>
      </c>
      <c r="CO173" s="267"/>
    </row>
    <row r="174" spans="1:94" s="262" customFormat="1" ht="57.75" customHeight="1" x14ac:dyDescent="0.25">
      <c r="B174" s="259" t="s">
        <v>67</v>
      </c>
      <c r="C174" s="276" t="s">
        <v>264</v>
      </c>
      <c r="D174" s="164" t="s">
        <v>352</v>
      </c>
      <c r="E174" s="164"/>
      <c r="F174" s="261">
        <f>VLOOKUP(H174,Feuil1!A$1:B$5,2,0)</f>
        <v>0.1</v>
      </c>
      <c r="G174" s="259">
        <f t="shared" si="586"/>
        <v>1</v>
      </c>
      <c r="H174" s="274" t="s">
        <v>57</v>
      </c>
      <c r="I174" s="133" t="s">
        <v>359</v>
      </c>
      <c r="J174" s="263">
        <v>89</v>
      </c>
      <c r="K174" s="263">
        <f t="shared" si="587"/>
        <v>72</v>
      </c>
      <c r="L174" s="263">
        <f>IF(J174&lt;&gt;"",MAX(L$1:L173)+1,"")</f>
        <v>143</v>
      </c>
      <c r="M174" s="305" t="s">
        <v>360</v>
      </c>
      <c r="N174" s="301">
        <v>1</v>
      </c>
      <c r="O174" s="302" t="s">
        <v>0</v>
      </c>
      <c r="P174" s="303"/>
      <c r="Q174" s="304" t="str">
        <f t="shared" si="523"/>
        <v/>
      </c>
      <c r="R174" s="305" t="s">
        <v>361</v>
      </c>
      <c r="S174" s="305" t="s">
        <v>70</v>
      </c>
      <c r="T174" s="134"/>
      <c r="V174" s="264">
        <f>N174</f>
        <v>1</v>
      </c>
      <c r="W174" s="264">
        <f>IF(O174="OUI",1,IF(O174="NON",0,IF(O174="Non Mesuré","",0)))</f>
        <v>1</v>
      </c>
      <c r="X174" s="264">
        <f>IF(O174&lt;&gt;"Non Mesuré",V174*W174,"")</f>
        <v>1</v>
      </c>
      <c r="Y174" s="264"/>
      <c r="Z174" s="264">
        <f>IF(O174="Non Mesuré",V174,0)</f>
        <v>0</v>
      </c>
      <c r="AA174" s="264"/>
      <c r="AB174" s="264">
        <f>V174-Z174</f>
        <v>1</v>
      </c>
      <c r="AC174" s="264"/>
      <c r="AD174" s="265"/>
      <c r="AE174" s="265"/>
      <c r="AF174" s="266">
        <f>IF(G174=1,X174,"")</f>
        <v>1</v>
      </c>
      <c r="AG174" s="266"/>
      <c r="AH174" s="266">
        <f>IF(G174=1,Z174,"")</f>
        <v>0</v>
      </c>
      <c r="AI174" s="266"/>
      <c r="AJ174" s="266">
        <f>IF(G174=1,AB174,"")</f>
        <v>1</v>
      </c>
      <c r="AK174" s="267"/>
      <c r="AL174" s="268"/>
      <c r="AM174" s="266"/>
      <c r="AN174" s="266" t="str">
        <f>IF(G174=2,X174,"")</f>
        <v/>
      </c>
      <c r="AO174" s="266"/>
      <c r="AP174" s="266" t="str">
        <f>IF(G174=2,Z174,"")</f>
        <v/>
      </c>
      <c r="AQ174" s="266"/>
      <c r="AR174" s="266" t="str">
        <f>IF(G174=2,AB174,"")</f>
        <v/>
      </c>
      <c r="AS174" s="267"/>
      <c r="AT174" s="268"/>
      <c r="AU174" s="266"/>
      <c r="AV174" s="266" t="str">
        <f>IF(G174=3,X174,"")</f>
        <v/>
      </c>
      <c r="AW174" s="266"/>
      <c r="AX174" s="266" t="str">
        <f>IF(G174=3,Z174,"")</f>
        <v/>
      </c>
      <c r="AY174" s="266"/>
      <c r="AZ174" s="266" t="str">
        <f>IF(G174=3,AB174,"")</f>
        <v/>
      </c>
      <c r="BA174" s="267"/>
      <c r="BB174" s="268"/>
      <c r="BC174" s="266"/>
      <c r="BD174" s="266" t="str">
        <f>IF(G174=4,X174,"")</f>
        <v/>
      </c>
      <c r="BE174" s="266"/>
      <c r="BF174" s="266" t="str">
        <f>IF(G174=4,Z174,"")</f>
        <v/>
      </c>
      <c r="BG174" s="266"/>
      <c r="BH174" s="266" t="str">
        <f>IF(G174=4,AB174,"")</f>
        <v/>
      </c>
      <c r="BI174" s="267"/>
      <c r="BJ174" s="268"/>
      <c r="BK174" s="264"/>
      <c r="BL174" s="266" t="str">
        <f>IF(G174=5,X174,"")</f>
        <v/>
      </c>
      <c r="BM174" s="266"/>
      <c r="BN174" s="266" t="str">
        <f>IF(G174=5,Z174,"")</f>
        <v/>
      </c>
      <c r="BO174" s="266"/>
      <c r="BP174" s="266" t="str">
        <f>IF(G174=5,AB174,"")</f>
        <v/>
      </c>
      <c r="BQ174" s="267"/>
      <c r="BR174" s="268"/>
      <c r="BS174" s="264"/>
      <c r="BT174" s="266" t="str">
        <f>IF(A174=31,X174,"")</f>
        <v/>
      </c>
      <c r="BU174" s="266"/>
      <c r="BV174" s="266" t="str">
        <f>IF(A174=31,Z174,"")</f>
        <v/>
      </c>
      <c r="BW174" s="266"/>
      <c r="BX174" s="266" t="str">
        <f>IF(A174=31,AB174,"")</f>
        <v/>
      </c>
      <c r="BY174" s="267"/>
      <c r="BZ174" s="268"/>
      <c r="CA174" s="269"/>
      <c r="CB174" s="266" t="str">
        <f>IF(A174=32,X174,"")</f>
        <v/>
      </c>
      <c r="CC174" s="266"/>
      <c r="CD174" s="266" t="str">
        <f>IF(A174=32,Z174,"")</f>
        <v/>
      </c>
      <c r="CE174" s="266"/>
      <c r="CF174" s="266" t="str">
        <f>IF(A174=32,AB174,"")</f>
        <v/>
      </c>
      <c r="CG174" s="267"/>
      <c r="CJ174" s="266" t="str">
        <f>IF(A174=33,X174,"")</f>
        <v/>
      </c>
      <c r="CK174" s="266"/>
      <c r="CL174" s="266" t="str">
        <f>IF(A174=33,Z174,"")</f>
        <v/>
      </c>
      <c r="CM174" s="266"/>
      <c r="CN174" s="266" t="str">
        <f>IF(A174=33,AB174,"")</f>
        <v/>
      </c>
      <c r="CO174" s="267"/>
    </row>
    <row r="175" spans="1:94" s="262" customFormat="1" ht="30" customHeight="1" x14ac:dyDescent="0.25">
      <c r="B175" s="259"/>
      <c r="C175" s="259"/>
      <c r="D175" s="259"/>
      <c r="E175" s="259"/>
      <c r="F175" s="261" t="e">
        <f>VLOOKUP(H175,Feuil1!A$1:B$5,2,0)</f>
        <v>#N/A</v>
      </c>
      <c r="G175" s="259"/>
      <c r="H175" s="214"/>
      <c r="I175" s="147"/>
      <c r="J175" s="263"/>
      <c r="K175" s="263"/>
      <c r="L175" s="263" t="str">
        <f>IF(J175&lt;&gt;"",MAX(L$1:L174)+1,"")</f>
        <v/>
      </c>
      <c r="M175" s="368" t="s">
        <v>362</v>
      </c>
      <c r="N175" s="369" t="s">
        <v>29</v>
      </c>
      <c r="O175" s="370" t="s">
        <v>30</v>
      </c>
      <c r="P175" s="441" t="s">
        <v>31</v>
      </c>
      <c r="Q175" s="374" t="str">
        <f t="shared" si="523"/>
        <v/>
      </c>
      <c r="R175" s="372" t="s">
        <v>32</v>
      </c>
      <c r="S175" s="373" t="s">
        <v>686</v>
      </c>
      <c r="T175" s="134"/>
      <c r="V175" s="264"/>
      <c r="W175" s="264"/>
      <c r="X175" s="264"/>
      <c r="Y175" s="264">
        <f>SUM(X125:X174)</f>
        <v>99</v>
      </c>
      <c r="Z175" s="269"/>
      <c r="AA175" s="264">
        <f>SUM(Z125:Z174)</f>
        <v>0</v>
      </c>
      <c r="AB175" s="269"/>
      <c r="AC175" s="264">
        <f>SUM(AB125:AB174)</f>
        <v>99</v>
      </c>
      <c r="AD175" s="265">
        <f>Y175/AC175</f>
        <v>1</v>
      </c>
      <c r="AE175" s="161"/>
      <c r="AF175" s="266" t="str">
        <f t="shared" si="486"/>
        <v/>
      </c>
      <c r="AG175" s="266"/>
      <c r="AH175" s="266" t="str">
        <f t="shared" si="487"/>
        <v/>
      </c>
      <c r="AI175" s="266"/>
      <c r="AJ175" s="266" t="str">
        <f t="shared" si="488"/>
        <v/>
      </c>
      <c r="AK175" s="267"/>
      <c r="AL175" s="268"/>
      <c r="AM175" s="266"/>
      <c r="AN175" s="266" t="str">
        <f t="shared" si="489"/>
        <v/>
      </c>
      <c r="AO175" s="266"/>
      <c r="AP175" s="266" t="str">
        <f t="shared" si="490"/>
        <v/>
      </c>
      <c r="AQ175" s="266"/>
      <c r="AR175" s="266" t="str">
        <f t="shared" si="491"/>
        <v/>
      </c>
      <c r="AS175" s="267"/>
      <c r="AT175" s="268"/>
      <c r="AU175" s="266"/>
      <c r="AV175" s="266" t="str">
        <f t="shared" si="492"/>
        <v/>
      </c>
      <c r="AW175" s="266"/>
      <c r="AX175" s="266" t="str">
        <f t="shared" si="493"/>
        <v/>
      </c>
      <c r="AY175" s="266"/>
      <c r="AZ175" s="266" t="str">
        <f t="shared" si="494"/>
        <v/>
      </c>
      <c r="BA175" s="267"/>
      <c r="BB175" s="268"/>
      <c r="BC175" s="266"/>
      <c r="BD175" s="266" t="str">
        <f t="shared" si="495"/>
        <v/>
      </c>
      <c r="BE175" s="266"/>
      <c r="BF175" s="266" t="str">
        <f t="shared" si="496"/>
        <v/>
      </c>
      <c r="BG175" s="266"/>
      <c r="BH175" s="266" t="str">
        <f t="shared" si="497"/>
        <v/>
      </c>
      <c r="BI175" s="267"/>
      <c r="BJ175" s="268"/>
      <c r="BK175" s="264"/>
      <c r="BL175" s="266" t="str">
        <f t="shared" si="498"/>
        <v/>
      </c>
      <c r="BM175" s="266"/>
      <c r="BN175" s="266" t="str">
        <f t="shared" si="499"/>
        <v/>
      </c>
      <c r="BO175" s="266"/>
      <c r="BP175" s="266" t="str">
        <f t="shared" si="500"/>
        <v/>
      </c>
      <c r="BQ175" s="267"/>
      <c r="BR175" s="268"/>
      <c r="BS175" s="264"/>
      <c r="BT175" s="266" t="str">
        <f t="shared" si="501"/>
        <v/>
      </c>
      <c r="BU175" s="266"/>
      <c r="BV175" s="266" t="str">
        <f t="shared" si="502"/>
        <v/>
      </c>
      <c r="BW175" s="266"/>
      <c r="BX175" s="266" t="str">
        <f t="shared" si="503"/>
        <v/>
      </c>
      <c r="BY175" s="267"/>
      <c r="BZ175" s="268"/>
      <c r="CA175" s="269"/>
      <c r="CB175" s="266" t="str">
        <f t="shared" si="504"/>
        <v/>
      </c>
      <c r="CC175" s="266"/>
      <c r="CD175" s="266" t="str">
        <f t="shared" si="505"/>
        <v/>
      </c>
      <c r="CE175" s="266"/>
      <c r="CF175" s="266" t="str">
        <f t="shared" si="506"/>
        <v/>
      </c>
      <c r="CG175" s="267"/>
      <c r="CJ175" s="266" t="str">
        <f t="shared" si="507"/>
        <v/>
      </c>
      <c r="CK175" s="266"/>
      <c r="CL175" s="266" t="str">
        <f t="shared" si="508"/>
        <v/>
      </c>
      <c r="CM175" s="266"/>
      <c r="CN175" s="266" t="str">
        <f t="shared" si="509"/>
        <v/>
      </c>
      <c r="CO175" s="267"/>
    </row>
    <row r="176" spans="1:94" s="162" customFormat="1" ht="18" customHeight="1" x14ac:dyDescent="0.25">
      <c r="B176" s="113"/>
      <c r="C176" s="113"/>
      <c r="D176" s="113"/>
      <c r="E176" s="113"/>
      <c r="F176" s="261" t="e">
        <f>VLOOKUP(H176,Feuil1!A$1:B$5,2,0)</f>
        <v>#N/A</v>
      </c>
      <c r="G176" s="113"/>
      <c r="H176" s="218"/>
      <c r="I176" s="163"/>
      <c r="J176" s="138"/>
      <c r="K176" s="263"/>
      <c r="L176" s="263" t="str">
        <f>IF(J176&lt;&gt;"",MAX(L$1:L175)+1,"")</f>
        <v/>
      </c>
      <c r="M176" s="164" t="s">
        <v>363</v>
      </c>
      <c r="N176" s="130"/>
      <c r="O176" s="204"/>
      <c r="P176" s="293"/>
      <c r="Q176" s="202" t="str">
        <f t="shared" si="523"/>
        <v/>
      </c>
      <c r="R176" s="164" t="s">
        <v>364</v>
      </c>
      <c r="S176" s="165"/>
      <c r="T176" s="165"/>
      <c r="V176" s="155"/>
      <c r="W176" s="155"/>
      <c r="X176" s="155"/>
      <c r="Y176" s="146"/>
      <c r="Z176" s="155"/>
      <c r="AA176" s="155"/>
      <c r="AB176" s="155"/>
      <c r="AC176" s="155"/>
      <c r="AD176" s="156"/>
      <c r="AE176" s="148"/>
      <c r="AF176" s="266" t="str">
        <f t="shared" si="486"/>
        <v/>
      </c>
      <c r="AG176" s="266"/>
      <c r="AH176" s="266" t="str">
        <f t="shared" si="487"/>
        <v/>
      </c>
      <c r="AI176" s="266"/>
      <c r="AJ176" s="266" t="str">
        <f t="shared" si="488"/>
        <v/>
      </c>
      <c r="AK176" s="267"/>
      <c r="AL176" s="268"/>
      <c r="AM176" s="266"/>
      <c r="AN176" s="266" t="str">
        <f t="shared" si="489"/>
        <v/>
      </c>
      <c r="AO176" s="266"/>
      <c r="AP176" s="266" t="str">
        <f t="shared" si="490"/>
        <v/>
      </c>
      <c r="AQ176" s="266"/>
      <c r="AR176" s="266" t="str">
        <f t="shared" si="491"/>
        <v/>
      </c>
      <c r="AS176" s="267"/>
      <c r="AT176" s="268"/>
      <c r="AU176" s="266"/>
      <c r="AV176" s="266" t="str">
        <f t="shared" si="492"/>
        <v/>
      </c>
      <c r="AW176" s="266"/>
      <c r="AX176" s="266" t="str">
        <f t="shared" si="493"/>
        <v/>
      </c>
      <c r="AY176" s="266"/>
      <c r="AZ176" s="266" t="str">
        <f t="shared" si="494"/>
        <v/>
      </c>
      <c r="BA176" s="267"/>
      <c r="BB176" s="268"/>
      <c r="BC176" s="266"/>
      <c r="BD176" s="266" t="str">
        <f t="shared" si="495"/>
        <v/>
      </c>
      <c r="BE176" s="266"/>
      <c r="BF176" s="266" t="str">
        <f t="shared" si="496"/>
        <v/>
      </c>
      <c r="BG176" s="266"/>
      <c r="BH176" s="266" t="str">
        <f t="shared" si="497"/>
        <v/>
      </c>
      <c r="BI176" s="267"/>
      <c r="BJ176" s="268"/>
      <c r="BK176" s="264"/>
      <c r="BL176" s="266" t="str">
        <f t="shared" si="498"/>
        <v/>
      </c>
      <c r="BM176" s="266"/>
      <c r="BN176" s="266" t="str">
        <f t="shared" si="499"/>
        <v/>
      </c>
      <c r="BO176" s="266"/>
      <c r="BP176" s="266" t="str">
        <f t="shared" si="500"/>
        <v/>
      </c>
      <c r="BQ176" s="267"/>
      <c r="BR176" s="268"/>
      <c r="BS176" s="264"/>
      <c r="BT176" s="266" t="str">
        <f t="shared" si="501"/>
        <v/>
      </c>
      <c r="BU176" s="266"/>
      <c r="BV176" s="266" t="str">
        <f t="shared" si="502"/>
        <v/>
      </c>
      <c r="BW176" s="266"/>
      <c r="BX176" s="266" t="str">
        <f t="shared" si="503"/>
        <v/>
      </c>
      <c r="BY176" s="267"/>
      <c r="BZ176" s="268"/>
      <c r="CA176" s="269"/>
      <c r="CB176" s="266" t="str">
        <f t="shared" si="504"/>
        <v/>
      </c>
      <c r="CC176" s="266"/>
      <c r="CD176" s="266" t="str">
        <f t="shared" si="505"/>
        <v/>
      </c>
      <c r="CE176" s="266"/>
      <c r="CF176" s="266" t="str">
        <f t="shared" si="506"/>
        <v/>
      </c>
      <c r="CG176" s="267"/>
      <c r="CH176" s="262"/>
      <c r="CI176" s="262"/>
      <c r="CJ176" s="266" t="str">
        <f t="shared" si="507"/>
        <v/>
      </c>
      <c r="CK176" s="266"/>
      <c r="CL176" s="266" t="str">
        <f t="shared" si="508"/>
        <v/>
      </c>
      <c r="CM176" s="266"/>
      <c r="CN176" s="266" t="str">
        <f t="shared" si="509"/>
        <v/>
      </c>
      <c r="CO176" s="267"/>
      <c r="CP176" s="262"/>
    </row>
    <row r="177" spans="1:95" s="262" customFormat="1" ht="56.25" customHeight="1" x14ac:dyDescent="0.25">
      <c r="A177" s="262">
        <v>33</v>
      </c>
      <c r="B177" s="259" t="s">
        <v>56</v>
      </c>
      <c r="C177" s="276" t="s">
        <v>362</v>
      </c>
      <c r="D177" s="164" t="s">
        <v>363</v>
      </c>
      <c r="E177" s="164"/>
      <c r="F177" s="261">
        <f>VLOOKUP(H177,Feuil1!A$1:B$5,2,0)</f>
        <v>0.25</v>
      </c>
      <c r="G177" s="259">
        <f t="shared" ref="G177:G192" si="594">IF(H177="Information et Communication",1,IF(H177="Savoir-faire Savoir-être",2,IF(H177="Confort et hygiène",3,IF(H177="Qualité de la prestation",5,IF(H177="Développement Durable",4)))))</f>
        <v>3</v>
      </c>
      <c r="H177" s="274" t="s">
        <v>173</v>
      </c>
      <c r="I177" s="271" t="s">
        <v>365</v>
      </c>
      <c r="J177" s="263">
        <v>46</v>
      </c>
      <c r="K177" s="263">
        <f t="shared" ref="K177:K192" si="595">IF(J177&gt;71,J177-17,J177)</f>
        <v>46</v>
      </c>
      <c r="L177" s="263">
        <f>IF(J177&lt;&gt;"",MAX(L$1:L176)+1,"")</f>
        <v>144</v>
      </c>
      <c r="M177" s="294" t="s">
        <v>366</v>
      </c>
      <c r="N177" s="295">
        <v>3</v>
      </c>
      <c r="O177" s="296" t="s">
        <v>0</v>
      </c>
      <c r="P177" s="297"/>
      <c r="Q177" s="298" t="str">
        <f t="shared" si="523"/>
        <v/>
      </c>
      <c r="R177" s="294" t="s">
        <v>367</v>
      </c>
      <c r="S177" s="294" t="s">
        <v>70</v>
      </c>
      <c r="T177" s="134"/>
      <c r="V177" s="264">
        <f t="shared" ref="V177:V190" si="596">N177</f>
        <v>3</v>
      </c>
      <c r="W177" s="264">
        <f t="shared" ref="W177:W184" si="597">IF(O177="OUI",1,IF(O177="NON",0,IF(O177="Non Mesuré","",0)))</f>
        <v>1</v>
      </c>
      <c r="X177" s="264">
        <f t="shared" ref="X177:X190" si="598">IF(O177&lt;&gt;"Non Mesuré",V177*W177,"")</f>
        <v>3</v>
      </c>
      <c r="Y177" s="264"/>
      <c r="Z177" s="264">
        <f t="shared" ref="Z177:Z190" si="599">IF(O177="Non Mesuré",V177,0)</f>
        <v>0</v>
      </c>
      <c r="AA177" s="264"/>
      <c r="AB177" s="264">
        <f t="shared" ref="AB177:AB190" si="600">V177-Z177</f>
        <v>3</v>
      </c>
      <c r="AC177" s="264"/>
      <c r="AD177" s="265"/>
      <c r="AE177" s="265"/>
      <c r="AF177" s="266" t="str">
        <f t="shared" si="486"/>
        <v/>
      </c>
      <c r="AG177" s="266"/>
      <c r="AH177" s="266" t="str">
        <f t="shared" si="487"/>
        <v/>
      </c>
      <c r="AI177" s="266"/>
      <c r="AJ177" s="266" t="str">
        <f t="shared" si="488"/>
        <v/>
      </c>
      <c r="AK177" s="267"/>
      <c r="AL177" s="268"/>
      <c r="AM177" s="266"/>
      <c r="AN177" s="266" t="str">
        <f t="shared" si="489"/>
        <v/>
      </c>
      <c r="AO177" s="266"/>
      <c r="AP177" s="266" t="str">
        <f t="shared" si="490"/>
        <v/>
      </c>
      <c r="AQ177" s="266"/>
      <c r="AR177" s="266" t="str">
        <f t="shared" si="491"/>
        <v/>
      </c>
      <c r="AS177" s="267"/>
      <c r="AT177" s="268"/>
      <c r="AU177" s="266"/>
      <c r="AV177" s="266">
        <f t="shared" si="492"/>
        <v>3</v>
      </c>
      <c r="AW177" s="266"/>
      <c r="AX177" s="266">
        <f t="shared" si="493"/>
        <v>0</v>
      </c>
      <c r="AY177" s="266"/>
      <c r="AZ177" s="266">
        <f t="shared" si="494"/>
        <v>3</v>
      </c>
      <c r="BA177" s="267"/>
      <c r="BB177" s="268"/>
      <c r="BC177" s="266"/>
      <c r="BD177" s="266" t="str">
        <f t="shared" si="495"/>
        <v/>
      </c>
      <c r="BE177" s="266"/>
      <c r="BF177" s="266" t="str">
        <f t="shared" si="496"/>
        <v/>
      </c>
      <c r="BG177" s="266"/>
      <c r="BH177" s="266" t="str">
        <f t="shared" si="497"/>
        <v/>
      </c>
      <c r="BI177" s="267"/>
      <c r="BJ177" s="268"/>
      <c r="BK177" s="264"/>
      <c r="BL177" s="266" t="str">
        <f t="shared" si="498"/>
        <v/>
      </c>
      <c r="BM177" s="266"/>
      <c r="BN177" s="266" t="str">
        <f t="shared" si="499"/>
        <v/>
      </c>
      <c r="BO177" s="266"/>
      <c r="BP177" s="266" t="str">
        <f t="shared" si="500"/>
        <v/>
      </c>
      <c r="BQ177" s="267"/>
      <c r="BR177" s="268"/>
      <c r="BS177" s="264"/>
      <c r="BT177" s="266" t="str">
        <f t="shared" si="501"/>
        <v/>
      </c>
      <c r="BU177" s="266"/>
      <c r="BV177" s="266" t="str">
        <f t="shared" si="502"/>
        <v/>
      </c>
      <c r="BW177" s="266"/>
      <c r="BX177" s="266" t="str">
        <f t="shared" si="503"/>
        <v/>
      </c>
      <c r="BY177" s="267"/>
      <c r="BZ177" s="268"/>
      <c r="CA177" s="269"/>
      <c r="CB177" s="266" t="str">
        <f t="shared" si="504"/>
        <v/>
      </c>
      <c r="CC177" s="266"/>
      <c r="CD177" s="266" t="str">
        <f t="shared" si="505"/>
        <v/>
      </c>
      <c r="CE177" s="266"/>
      <c r="CF177" s="266" t="str">
        <f t="shared" si="506"/>
        <v/>
      </c>
      <c r="CG177" s="267"/>
      <c r="CJ177" s="266">
        <f t="shared" si="507"/>
        <v>3</v>
      </c>
      <c r="CK177" s="266"/>
      <c r="CL177" s="266">
        <f t="shared" si="508"/>
        <v>0</v>
      </c>
      <c r="CM177" s="266"/>
      <c r="CN177" s="266">
        <f t="shared" si="509"/>
        <v>3</v>
      </c>
      <c r="CO177" s="267"/>
    </row>
    <row r="178" spans="1:95" s="262" customFormat="1" ht="20.25" customHeight="1" x14ac:dyDescent="0.25">
      <c r="A178" s="262">
        <v>33</v>
      </c>
      <c r="B178" s="259" t="s">
        <v>56</v>
      </c>
      <c r="C178" s="276" t="s">
        <v>362</v>
      </c>
      <c r="D178" s="164" t="s">
        <v>363</v>
      </c>
      <c r="E178" s="164"/>
      <c r="F178" s="261">
        <f>VLOOKUP(H178,Feuil1!A$1:B$5,2,0)</f>
        <v>0.25</v>
      </c>
      <c r="G178" s="259">
        <f t="shared" si="594"/>
        <v>3</v>
      </c>
      <c r="H178" s="274" t="s">
        <v>173</v>
      </c>
      <c r="I178" s="271" t="s">
        <v>365</v>
      </c>
      <c r="J178" s="263">
        <v>46</v>
      </c>
      <c r="K178" s="263">
        <f t="shared" si="595"/>
        <v>46</v>
      </c>
      <c r="L178" s="263">
        <f>IF(J178&lt;&gt;"",MAX(L$1:L177)+1,"")</f>
        <v>145</v>
      </c>
      <c r="M178" s="219" t="s">
        <v>368</v>
      </c>
      <c r="N178" s="299">
        <v>3</v>
      </c>
      <c r="O178" s="221" t="s">
        <v>0</v>
      </c>
      <c r="P178" s="222"/>
      <c r="Q178" s="300" t="str">
        <f t="shared" si="523"/>
        <v/>
      </c>
      <c r="R178" s="219" t="s">
        <v>369</v>
      </c>
      <c r="S178" s="219" t="s">
        <v>70</v>
      </c>
      <c r="T178" s="134"/>
      <c r="V178" s="264">
        <f t="shared" si="596"/>
        <v>3</v>
      </c>
      <c r="W178" s="264">
        <f t="shared" si="597"/>
        <v>1</v>
      </c>
      <c r="X178" s="264">
        <f t="shared" si="598"/>
        <v>3</v>
      </c>
      <c r="Y178" s="264"/>
      <c r="Z178" s="264">
        <f t="shared" si="599"/>
        <v>0</v>
      </c>
      <c r="AA178" s="264"/>
      <c r="AB178" s="264">
        <f t="shared" si="600"/>
        <v>3</v>
      </c>
      <c r="AC178" s="264"/>
      <c r="AD178" s="265"/>
      <c r="AE178" s="265"/>
      <c r="AF178" s="266" t="str">
        <f t="shared" si="486"/>
        <v/>
      </c>
      <c r="AG178" s="266"/>
      <c r="AH178" s="266" t="str">
        <f t="shared" si="487"/>
        <v/>
      </c>
      <c r="AI178" s="266"/>
      <c r="AJ178" s="266" t="str">
        <f t="shared" si="488"/>
        <v/>
      </c>
      <c r="AK178" s="267"/>
      <c r="AL178" s="268"/>
      <c r="AM178" s="266"/>
      <c r="AN178" s="266" t="str">
        <f t="shared" si="489"/>
        <v/>
      </c>
      <c r="AO178" s="266"/>
      <c r="AP178" s="266" t="str">
        <f t="shared" si="490"/>
        <v/>
      </c>
      <c r="AQ178" s="266"/>
      <c r="AR178" s="266" t="str">
        <f t="shared" si="491"/>
        <v/>
      </c>
      <c r="AS178" s="267"/>
      <c r="AT178" s="268"/>
      <c r="AU178" s="266"/>
      <c r="AV178" s="266">
        <f t="shared" si="492"/>
        <v>3</v>
      </c>
      <c r="AW178" s="266"/>
      <c r="AX178" s="266">
        <f t="shared" si="493"/>
        <v>0</v>
      </c>
      <c r="AY178" s="266"/>
      <c r="AZ178" s="266">
        <f t="shared" si="494"/>
        <v>3</v>
      </c>
      <c r="BA178" s="267"/>
      <c r="BB178" s="268"/>
      <c r="BC178" s="266"/>
      <c r="BD178" s="266" t="str">
        <f t="shared" si="495"/>
        <v/>
      </c>
      <c r="BE178" s="266"/>
      <c r="BF178" s="266" t="str">
        <f t="shared" si="496"/>
        <v/>
      </c>
      <c r="BG178" s="266"/>
      <c r="BH178" s="266" t="str">
        <f t="shared" si="497"/>
        <v/>
      </c>
      <c r="BI178" s="267"/>
      <c r="BJ178" s="268"/>
      <c r="BK178" s="264"/>
      <c r="BL178" s="266" t="str">
        <f t="shared" si="498"/>
        <v/>
      </c>
      <c r="BM178" s="266"/>
      <c r="BN178" s="266" t="str">
        <f t="shared" si="499"/>
        <v/>
      </c>
      <c r="BO178" s="266"/>
      <c r="BP178" s="266" t="str">
        <f t="shared" si="500"/>
        <v/>
      </c>
      <c r="BQ178" s="267"/>
      <c r="BR178" s="268"/>
      <c r="BS178" s="264"/>
      <c r="BT178" s="266" t="str">
        <f t="shared" si="501"/>
        <v/>
      </c>
      <c r="BU178" s="266"/>
      <c r="BV178" s="266" t="str">
        <f t="shared" si="502"/>
        <v/>
      </c>
      <c r="BW178" s="266"/>
      <c r="BX178" s="266" t="str">
        <f t="shared" si="503"/>
        <v/>
      </c>
      <c r="BY178" s="267"/>
      <c r="BZ178" s="268"/>
      <c r="CA178" s="269"/>
      <c r="CB178" s="266" t="str">
        <f t="shared" si="504"/>
        <v/>
      </c>
      <c r="CC178" s="266"/>
      <c r="CD178" s="266" t="str">
        <f t="shared" si="505"/>
        <v/>
      </c>
      <c r="CE178" s="266"/>
      <c r="CF178" s="266" t="str">
        <f t="shared" si="506"/>
        <v/>
      </c>
      <c r="CG178" s="267"/>
      <c r="CJ178" s="266">
        <f t="shared" si="507"/>
        <v>3</v>
      </c>
      <c r="CK178" s="266"/>
      <c r="CL178" s="266">
        <f t="shared" si="508"/>
        <v>0</v>
      </c>
      <c r="CM178" s="266"/>
      <c r="CN178" s="266">
        <f t="shared" si="509"/>
        <v>3</v>
      </c>
      <c r="CO178" s="267"/>
    </row>
    <row r="179" spans="1:95" s="262" customFormat="1" ht="20.25" customHeight="1" x14ac:dyDescent="0.25">
      <c r="A179" s="262">
        <v>33</v>
      </c>
      <c r="B179" s="259" t="s">
        <v>56</v>
      </c>
      <c r="C179" s="276" t="s">
        <v>362</v>
      </c>
      <c r="D179" s="164" t="s">
        <v>363</v>
      </c>
      <c r="E179" s="164"/>
      <c r="F179" s="261">
        <f>VLOOKUP(H179,Feuil1!A$1:B$5,2,0)</f>
        <v>0.25</v>
      </c>
      <c r="G179" s="259">
        <f t="shared" si="594"/>
        <v>3</v>
      </c>
      <c r="H179" s="274" t="s">
        <v>173</v>
      </c>
      <c r="I179" s="166" t="s">
        <v>370</v>
      </c>
      <c r="J179" s="263">
        <v>53</v>
      </c>
      <c r="K179" s="263">
        <f t="shared" si="595"/>
        <v>53</v>
      </c>
      <c r="L179" s="263">
        <f>IF(J179&lt;&gt;"",MAX(L$1:L178)+1,"")</f>
        <v>146</v>
      </c>
      <c r="M179" s="219" t="s">
        <v>371</v>
      </c>
      <c r="N179" s="299">
        <v>3</v>
      </c>
      <c r="O179" s="221" t="s">
        <v>0</v>
      </c>
      <c r="P179" s="222"/>
      <c r="Q179" s="300" t="str">
        <f t="shared" si="523"/>
        <v/>
      </c>
      <c r="R179" s="219" t="s">
        <v>372</v>
      </c>
      <c r="S179" s="219" t="s">
        <v>70</v>
      </c>
      <c r="T179" s="134"/>
      <c r="V179" s="264">
        <f t="shared" si="596"/>
        <v>3</v>
      </c>
      <c r="W179" s="264">
        <f t="shared" si="597"/>
        <v>1</v>
      </c>
      <c r="X179" s="264">
        <f t="shared" si="598"/>
        <v>3</v>
      </c>
      <c r="Y179" s="264"/>
      <c r="Z179" s="264">
        <f t="shared" si="599"/>
        <v>0</v>
      </c>
      <c r="AA179" s="264"/>
      <c r="AB179" s="264">
        <f t="shared" si="600"/>
        <v>3</v>
      </c>
      <c r="AC179" s="264"/>
      <c r="AD179" s="265"/>
      <c r="AE179" s="265"/>
      <c r="AF179" s="266" t="str">
        <f t="shared" si="486"/>
        <v/>
      </c>
      <c r="AG179" s="266"/>
      <c r="AH179" s="266" t="str">
        <f t="shared" si="487"/>
        <v/>
      </c>
      <c r="AI179" s="266"/>
      <c r="AJ179" s="266" t="str">
        <f t="shared" si="488"/>
        <v/>
      </c>
      <c r="AK179" s="267"/>
      <c r="AL179" s="268"/>
      <c r="AM179" s="266"/>
      <c r="AN179" s="266" t="str">
        <f t="shared" si="489"/>
        <v/>
      </c>
      <c r="AO179" s="266"/>
      <c r="AP179" s="266" t="str">
        <f t="shared" si="490"/>
        <v/>
      </c>
      <c r="AQ179" s="266"/>
      <c r="AR179" s="266" t="str">
        <f t="shared" si="491"/>
        <v/>
      </c>
      <c r="AS179" s="267"/>
      <c r="AT179" s="268"/>
      <c r="AU179" s="266"/>
      <c r="AV179" s="266">
        <f t="shared" si="492"/>
        <v>3</v>
      </c>
      <c r="AW179" s="266"/>
      <c r="AX179" s="266">
        <f t="shared" si="493"/>
        <v>0</v>
      </c>
      <c r="AY179" s="266"/>
      <c r="AZ179" s="266">
        <f t="shared" si="494"/>
        <v>3</v>
      </c>
      <c r="BA179" s="267"/>
      <c r="BB179" s="268"/>
      <c r="BC179" s="266"/>
      <c r="BD179" s="266" t="str">
        <f t="shared" si="495"/>
        <v/>
      </c>
      <c r="BE179" s="266"/>
      <c r="BF179" s="266" t="str">
        <f t="shared" si="496"/>
        <v/>
      </c>
      <c r="BG179" s="266"/>
      <c r="BH179" s="266" t="str">
        <f t="shared" si="497"/>
        <v/>
      </c>
      <c r="BI179" s="267"/>
      <c r="BJ179" s="268"/>
      <c r="BK179" s="264"/>
      <c r="BL179" s="266" t="str">
        <f t="shared" si="498"/>
        <v/>
      </c>
      <c r="BM179" s="266"/>
      <c r="BN179" s="266" t="str">
        <f t="shared" si="499"/>
        <v/>
      </c>
      <c r="BO179" s="266"/>
      <c r="BP179" s="266" t="str">
        <f t="shared" si="500"/>
        <v/>
      </c>
      <c r="BQ179" s="267"/>
      <c r="BR179" s="268"/>
      <c r="BS179" s="264"/>
      <c r="BT179" s="266" t="str">
        <f t="shared" si="501"/>
        <v/>
      </c>
      <c r="BU179" s="266"/>
      <c r="BV179" s="266" t="str">
        <f t="shared" si="502"/>
        <v/>
      </c>
      <c r="BW179" s="266"/>
      <c r="BX179" s="266" t="str">
        <f t="shared" si="503"/>
        <v/>
      </c>
      <c r="BY179" s="267"/>
      <c r="BZ179" s="268"/>
      <c r="CA179" s="269"/>
      <c r="CB179" s="266" t="str">
        <f t="shared" si="504"/>
        <v/>
      </c>
      <c r="CC179" s="266"/>
      <c r="CD179" s="266" t="str">
        <f t="shared" si="505"/>
        <v/>
      </c>
      <c r="CE179" s="266"/>
      <c r="CF179" s="266" t="str">
        <f t="shared" si="506"/>
        <v/>
      </c>
      <c r="CG179" s="267"/>
      <c r="CJ179" s="266">
        <f t="shared" si="507"/>
        <v>3</v>
      </c>
      <c r="CK179" s="266"/>
      <c r="CL179" s="266">
        <f t="shared" si="508"/>
        <v>0</v>
      </c>
      <c r="CM179" s="266"/>
      <c r="CN179" s="266">
        <f t="shared" si="509"/>
        <v>3</v>
      </c>
      <c r="CO179" s="267"/>
    </row>
    <row r="180" spans="1:95" s="272" customFormat="1" ht="20.25" customHeight="1" x14ac:dyDescent="0.25">
      <c r="A180" s="272">
        <v>33</v>
      </c>
      <c r="B180" s="259" t="s">
        <v>56</v>
      </c>
      <c r="C180" s="276" t="s">
        <v>362</v>
      </c>
      <c r="D180" s="164" t="s">
        <v>363</v>
      </c>
      <c r="E180" s="164"/>
      <c r="F180" s="261">
        <f>VLOOKUP(H180,Feuil1!A$1:B$5,2,0)</f>
        <v>0.25</v>
      </c>
      <c r="G180" s="159">
        <f t="shared" si="594"/>
        <v>3</v>
      </c>
      <c r="H180" s="275" t="s">
        <v>173</v>
      </c>
      <c r="I180" s="271" t="s">
        <v>373</v>
      </c>
      <c r="J180" s="263">
        <v>54</v>
      </c>
      <c r="K180" s="263">
        <f t="shared" si="595"/>
        <v>54</v>
      </c>
      <c r="L180" s="263">
        <f>IF(J180&lt;&gt;"",MAX(L$1:L179)+1,"")</f>
        <v>147</v>
      </c>
      <c r="M180" s="219" t="s">
        <v>374</v>
      </c>
      <c r="N180" s="299">
        <v>3</v>
      </c>
      <c r="O180" s="221" t="s">
        <v>0</v>
      </c>
      <c r="P180" s="222"/>
      <c r="Q180" s="300" t="str">
        <f t="shared" si="523"/>
        <v/>
      </c>
      <c r="R180" s="219" t="s">
        <v>375</v>
      </c>
      <c r="S180" s="219" t="s">
        <v>70</v>
      </c>
      <c r="T180" s="134"/>
      <c r="V180" s="264">
        <f t="shared" si="596"/>
        <v>3</v>
      </c>
      <c r="W180" s="264">
        <f t="shared" si="597"/>
        <v>1</v>
      </c>
      <c r="X180" s="264">
        <f t="shared" si="598"/>
        <v>3</v>
      </c>
      <c r="Y180" s="264"/>
      <c r="Z180" s="264">
        <f t="shared" si="599"/>
        <v>0</v>
      </c>
      <c r="AA180" s="264"/>
      <c r="AB180" s="264">
        <f t="shared" si="600"/>
        <v>3</v>
      </c>
      <c r="AC180" s="264"/>
      <c r="AD180" s="265"/>
      <c r="AE180" s="265"/>
      <c r="AF180" s="266" t="str">
        <f t="shared" si="486"/>
        <v/>
      </c>
      <c r="AG180" s="266"/>
      <c r="AH180" s="266" t="str">
        <f t="shared" si="487"/>
        <v/>
      </c>
      <c r="AI180" s="266"/>
      <c r="AJ180" s="266" t="str">
        <f t="shared" si="488"/>
        <v/>
      </c>
      <c r="AK180" s="267"/>
      <c r="AL180" s="268"/>
      <c r="AM180" s="266"/>
      <c r="AN180" s="266" t="str">
        <f t="shared" si="489"/>
        <v/>
      </c>
      <c r="AO180" s="266"/>
      <c r="AP180" s="266" t="str">
        <f t="shared" si="490"/>
        <v/>
      </c>
      <c r="AQ180" s="266"/>
      <c r="AR180" s="266" t="str">
        <f t="shared" si="491"/>
        <v/>
      </c>
      <c r="AS180" s="267"/>
      <c r="AT180" s="268"/>
      <c r="AU180" s="266"/>
      <c r="AV180" s="266">
        <f t="shared" si="492"/>
        <v>3</v>
      </c>
      <c r="AW180" s="266"/>
      <c r="AX180" s="266">
        <f t="shared" si="493"/>
        <v>0</v>
      </c>
      <c r="AY180" s="266"/>
      <c r="AZ180" s="266">
        <f t="shared" si="494"/>
        <v>3</v>
      </c>
      <c r="BA180" s="267"/>
      <c r="BB180" s="268"/>
      <c r="BC180" s="266"/>
      <c r="BD180" s="266" t="str">
        <f t="shared" si="495"/>
        <v/>
      </c>
      <c r="BE180" s="266"/>
      <c r="BF180" s="266" t="str">
        <f t="shared" si="496"/>
        <v/>
      </c>
      <c r="BG180" s="266"/>
      <c r="BH180" s="266" t="str">
        <f t="shared" si="497"/>
        <v/>
      </c>
      <c r="BI180" s="267"/>
      <c r="BJ180" s="268"/>
      <c r="BK180" s="264"/>
      <c r="BL180" s="266" t="str">
        <f t="shared" si="498"/>
        <v/>
      </c>
      <c r="BM180" s="266"/>
      <c r="BN180" s="266" t="str">
        <f t="shared" si="499"/>
        <v/>
      </c>
      <c r="BO180" s="266"/>
      <c r="BP180" s="266" t="str">
        <f t="shared" si="500"/>
        <v/>
      </c>
      <c r="BQ180" s="267"/>
      <c r="BR180" s="268"/>
      <c r="BS180" s="264"/>
      <c r="BT180" s="266" t="str">
        <f t="shared" si="501"/>
        <v/>
      </c>
      <c r="BU180" s="266"/>
      <c r="BV180" s="266" t="str">
        <f t="shared" si="502"/>
        <v/>
      </c>
      <c r="BW180" s="266"/>
      <c r="BX180" s="266" t="str">
        <f t="shared" si="503"/>
        <v/>
      </c>
      <c r="BY180" s="267"/>
      <c r="BZ180" s="268"/>
      <c r="CA180" s="269"/>
      <c r="CB180" s="266" t="str">
        <f t="shared" si="504"/>
        <v/>
      </c>
      <c r="CC180" s="266"/>
      <c r="CD180" s="266" t="str">
        <f t="shared" si="505"/>
        <v/>
      </c>
      <c r="CE180" s="266"/>
      <c r="CF180" s="266" t="str">
        <f t="shared" si="506"/>
        <v/>
      </c>
      <c r="CG180" s="267"/>
      <c r="CH180" s="262"/>
      <c r="CI180" s="262"/>
      <c r="CJ180" s="266">
        <f t="shared" si="507"/>
        <v>3</v>
      </c>
      <c r="CK180" s="266"/>
      <c r="CL180" s="266">
        <f t="shared" si="508"/>
        <v>0</v>
      </c>
      <c r="CM180" s="266"/>
      <c r="CN180" s="266">
        <f t="shared" si="509"/>
        <v>3</v>
      </c>
      <c r="CO180" s="267"/>
      <c r="CP180" s="262"/>
      <c r="CQ180" s="262"/>
    </row>
    <row r="181" spans="1:95" s="272" customFormat="1" ht="20.25" customHeight="1" x14ac:dyDescent="0.25">
      <c r="A181" s="272">
        <v>33</v>
      </c>
      <c r="B181" s="259" t="s">
        <v>56</v>
      </c>
      <c r="C181" s="276" t="s">
        <v>362</v>
      </c>
      <c r="D181" s="164" t="s">
        <v>363</v>
      </c>
      <c r="E181" s="164"/>
      <c r="F181" s="261">
        <f>VLOOKUP(H181,Feuil1!A$1:B$5,2,0)</f>
        <v>0.25</v>
      </c>
      <c r="G181" s="159">
        <f t="shared" si="594"/>
        <v>3</v>
      </c>
      <c r="H181" s="275" t="s">
        <v>173</v>
      </c>
      <c r="I181" s="271" t="s">
        <v>373</v>
      </c>
      <c r="J181" s="263">
        <v>54</v>
      </c>
      <c r="K181" s="263">
        <f t="shared" si="595"/>
        <v>54</v>
      </c>
      <c r="L181" s="263">
        <f>IF(J181&lt;&gt;"",MAX(L$1:L180)+1,"")</f>
        <v>148</v>
      </c>
      <c r="M181" s="219" t="s">
        <v>376</v>
      </c>
      <c r="N181" s="299">
        <v>3</v>
      </c>
      <c r="O181" s="221" t="s">
        <v>0</v>
      </c>
      <c r="P181" s="222"/>
      <c r="Q181" s="300" t="str">
        <f t="shared" si="523"/>
        <v/>
      </c>
      <c r="R181" s="219" t="s">
        <v>377</v>
      </c>
      <c r="S181" s="219" t="s">
        <v>70</v>
      </c>
      <c r="T181" s="134"/>
      <c r="V181" s="264">
        <f t="shared" si="596"/>
        <v>3</v>
      </c>
      <c r="W181" s="264">
        <f t="shared" si="597"/>
        <v>1</v>
      </c>
      <c r="X181" s="264">
        <f t="shared" si="598"/>
        <v>3</v>
      </c>
      <c r="Y181" s="264"/>
      <c r="Z181" s="264">
        <f t="shared" si="599"/>
        <v>0</v>
      </c>
      <c r="AA181" s="264"/>
      <c r="AB181" s="264">
        <f t="shared" si="600"/>
        <v>3</v>
      </c>
      <c r="AC181" s="264"/>
      <c r="AD181" s="265"/>
      <c r="AE181" s="265"/>
      <c r="AF181" s="266" t="str">
        <f t="shared" si="486"/>
        <v/>
      </c>
      <c r="AG181" s="266"/>
      <c r="AH181" s="266" t="str">
        <f t="shared" si="487"/>
        <v/>
      </c>
      <c r="AI181" s="266"/>
      <c r="AJ181" s="266" t="str">
        <f t="shared" si="488"/>
        <v/>
      </c>
      <c r="AK181" s="267"/>
      <c r="AL181" s="268"/>
      <c r="AM181" s="266"/>
      <c r="AN181" s="266" t="str">
        <f t="shared" si="489"/>
        <v/>
      </c>
      <c r="AO181" s="266"/>
      <c r="AP181" s="266" t="str">
        <f t="shared" si="490"/>
        <v/>
      </c>
      <c r="AQ181" s="266"/>
      <c r="AR181" s="266" t="str">
        <f t="shared" si="491"/>
        <v/>
      </c>
      <c r="AS181" s="267"/>
      <c r="AT181" s="268"/>
      <c r="AU181" s="266"/>
      <c r="AV181" s="266">
        <f t="shared" si="492"/>
        <v>3</v>
      </c>
      <c r="AW181" s="266"/>
      <c r="AX181" s="266">
        <f t="shared" si="493"/>
        <v>0</v>
      </c>
      <c r="AY181" s="266"/>
      <c r="AZ181" s="266">
        <f t="shared" si="494"/>
        <v>3</v>
      </c>
      <c r="BA181" s="267"/>
      <c r="BB181" s="268"/>
      <c r="BC181" s="266"/>
      <c r="BD181" s="266" t="str">
        <f t="shared" si="495"/>
        <v/>
      </c>
      <c r="BE181" s="266"/>
      <c r="BF181" s="266" t="str">
        <f t="shared" si="496"/>
        <v/>
      </c>
      <c r="BG181" s="266"/>
      <c r="BH181" s="266" t="str">
        <f t="shared" si="497"/>
        <v/>
      </c>
      <c r="BI181" s="267"/>
      <c r="BJ181" s="268"/>
      <c r="BK181" s="264"/>
      <c r="BL181" s="266" t="str">
        <f t="shared" si="498"/>
        <v/>
      </c>
      <c r="BM181" s="266"/>
      <c r="BN181" s="266" t="str">
        <f t="shared" si="499"/>
        <v/>
      </c>
      <c r="BO181" s="266"/>
      <c r="BP181" s="266" t="str">
        <f t="shared" si="500"/>
        <v/>
      </c>
      <c r="BQ181" s="267"/>
      <c r="BR181" s="268"/>
      <c r="BS181" s="264"/>
      <c r="BT181" s="266" t="str">
        <f t="shared" si="501"/>
        <v/>
      </c>
      <c r="BU181" s="266"/>
      <c r="BV181" s="266" t="str">
        <f t="shared" si="502"/>
        <v/>
      </c>
      <c r="BW181" s="266"/>
      <c r="BX181" s="266" t="str">
        <f t="shared" si="503"/>
        <v/>
      </c>
      <c r="BY181" s="267"/>
      <c r="BZ181" s="268"/>
      <c r="CA181" s="269"/>
      <c r="CB181" s="266" t="str">
        <f t="shared" si="504"/>
        <v/>
      </c>
      <c r="CC181" s="266"/>
      <c r="CD181" s="266" t="str">
        <f t="shared" si="505"/>
        <v/>
      </c>
      <c r="CE181" s="266"/>
      <c r="CF181" s="266" t="str">
        <f t="shared" si="506"/>
        <v/>
      </c>
      <c r="CG181" s="267"/>
      <c r="CH181" s="262"/>
      <c r="CI181" s="262"/>
      <c r="CJ181" s="266">
        <f t="shared" si="507"/>
        <v>3</v>
      </c>
      <c r="CK181" s="266"/>
      <c r="CL181" s="266">
        <f t="shared" si="508"/>
        <v>0</v>
      </c>
      <c r="CM181" s="266"/>
      <c r="CN181" s="266">
        <f t="shared" si="509"/>
        <v>3</v>
      </c>
      <c r="CO181" s="267"/>
      <c r="CP181" s="262"/>
      <c r="CQ181" s="262"/>
    </row>
    <row r="182" spans="1:95" s="262" customFormat="1" ht="20.25" customHeight="1" x14ac:dyDescent="0.25">
      <c r="A182" s="262">
        <v>31</v>
      </c>
      <c r="B182" s="259" t="s">
        <v>56</v>
      </c>
      <c r="C182" s="276" t="s">
        <v>362</v>
      </c>
      <c r="D182" s="164" t="s">
        <v>363</v>
      </c>
      <c r="E182" s="164"/>
      <c r="F182" s="261">
        <f>VLOOKUP(H182,Feuil1!A$1:B$5,2,0)</f>
        <v>0.25</v>
      </c>
      <c r="G182" s="259">
        <f t="shared" si="594"/>
        <v>3</v>
      </c>
      <c r="H182" s="214" t="s">
        <v>173</v>
      </c>
      <c r="I182" s="166" t="s">
        <v>266</v>
      </c>
      <c r="J182" s="263">
        <v>28</v>
      </c>
      <c r="K182" s="263">
        <f t="shared" si="595"/>
        <v>28</v>
      </c>
      <c r="L182" s="263">
        <f>IF(J182&lt;&gt;"",MAX(L$1:L181)+1,"")</f>
        <v>149</v>
      </c>
      <c r="M182" s="219" t="s">
        <v>378</v>
      </c>
      <c r="N182" s="299">
        <v>3</v>
      </c>
      <c r="O182" s="221" t="s">
        <v>0</v>
      </c>
      <c r="P182" s="222"/>
      <c r="Q182" s="300" t="str">
        <f t="shared" si="523"/>
        <v/>
      </c>
      <c r="R182" s="219"/>
      <c r="S182" s="312" t="s">
        <v>70</v>
      </c>
      <c r="T182" s="134"/>
      <c r="V182" s="264">
        <f t="shared" si="596"/>
        <v>3</v>
      </c>
      <c r="W182" s="264">
        <f t="shared" si="597"/>
        <v>1</v>
      </c>
      <c r="X182" s="264">
        <f t="shared" si="598"/>
        <v>3</v>
      </c>
      <c r="Y182" s="264"/>
      <c r="Z182" s="264">
        <f t="shared" si="599"/>
        <v>0</v>
      </c>
      <c r="AA182" s="264"/>
      <c r="AB182" s="264">
        <f t="shared" si="600"/>
        <v>3</v>
      </c>
      <c r="AC182" s="264"/>
      <c r="AD182" s="265"/>
      <c r="AE182" s="265"/>
      <c r="AF182" s="266" t="str">
        <f t="shared" si="486"/>
        <v/>
      </c>
      <c r="AG182" s="266"/>
      <c r="AH182" s="266" t="str">
        <f t="shared" si="487"/>
        <v/>
      </c>
      <c r="AI182" s="266"/>
      <c r="AJ182" s="266" t="str">
        <f t="shared" si="488"/>
        <v/>
      </c>
      <c r="AK182" s="267"/>
      <c r="AL182" s="268"/>
      <c r="AM182" s="266"/>
      <c r="AN182" s="266" t="str">
        <f t="shared" si="489"/>
        <v/>
      </c>
      <c r="AO182" s="266"/>
      <c r="AP182" s="266" t="str">
        <f t="shared" si="490"/>
        <v/>
      </c>
      <c r="AQ182" s="266"/>
      <c r="AR182" s="266" t="str">
        <f t="shared" si="491"/>
        <v/>
      </c>
      <c r="AS182" s="267"/>
      <c r="AT182" s="268"/>
      <c r="AU182" s="266"/>
      <c r="AV182" s="266">
        <f t="shared" si="492"/>
        <v>3</v>
      </c>
      <c r="AW182" s="266"/>
      <c r="AX182" s="266">
        <f t="shared" si="493"/>
        <v>0</v>
      </c>
      <c r="AY182" s="266"/>
      <c r="AZ182" s="266">
        <f t="shared" si="494"/>
        <v>3</v>
      </c>
      <c r="BA182" s="267"/>
      <c r="BB182" s="268"/>
      <c r="BC182" s="266"/>
      <c r="BD182" s="266" t="str">
        <f t="shared" si="495"/>
        <v/>
      </c>
      <c r="BE182" s="266"/>
      <c r="BF182" s="266" t="str">
        <f t="shared" si="496"/>
        <v/>
      </c>
      <c r="BG182" s="266"/>
      <c r="BH182" s="266" t="str">
        <f t="shared" si="497"/>
        <v/>
      </c>
      <c r="BI182" s="267"/>
      <c r="BJ182" s="268"/>
      <c r="BK182" s="264"/>
      <c r="BL182" s="266" t="str">
        <f t="shared" si="498"/>
        <v/>
      </c>
      <c r="BM182" s="266"/>
      <c r="BN182" s="266" t="str">
        <f t="shared" si="499"/>
        <v/>
      </c>
      <c r="BO182" s="266"/>
      <c r="BP182" s="266" t="str">
        <f t="shared" si="500"/>
        <v/>
      </c>
      <c r="BQ182" s="267"/>
      <c r="BR182" s="268"/>
      <c r="BS182" s="264"/>
      <c r="BT182" s="266">
        <f t="shared" si="501"/>
        <v>3</v>
      </c>
      <c r="BU182" s="266"/>
      <c r="BV182" s="266">
        <f t="shared" si="502"/>
        <v>0</v>
      </c>
      <c r="BW182" s="266"/>
      <c r="BX182" s="266">
        <f t="shared" si="503"/>
        <v>3</v>
      </c>
      <c r="BY182" s="267"/>
      <c r="BZ182" s="268"/>
      <c r="CA182" s="269"/>
      <c r="CB182" s="266" t="str">
        <f t="shared" si="504"/>
        <v/>
      </c>
      <c r="CC182" s="266"/>
      <c r="CD182" s="266" t="str">
        <f t="shared" si="505"/>
        <v/>
      </c>
      <c r="CE182" s="266"/>
      <c r="CF182" s="266" t="str">
        <f t="shared" si="506"/>
        <v/>
      </c>
      <c r="CG182" s="267"/>
      <c r="CJ182" s="266" t="str">
        <f t="shared" si="507"/>
        <v/>
      </c>
      <c r="CK182" s="266"/>
      <c r="CL182" s="266" t="str">
        <f t="shared" si="508"/>
        <v/>
      </c>
      <c r="CM182" s="266"/>
      <c r="CN182" s="266" t="str">
        <f t="shared" si="509"/>
        <v/>
      </c>
      <c r="CO182" s="267"/>
    </row>
    <row r="183" spans="1:95" s="262" customFormat="1" ht="20.25" customHeight="1" x14ac:dyDescent="0.25">
      <c r="A183" s="262">
        <v>33</v>
      </c>
      <c r="B183" s="259" t="s">
        <v>56</v>
      </c>
      <c r="C183" s="276" t="s">
        <v>362</v>
      </c>
      <c r="D183" s="164" t="s">
        <v>363</v>
      </c>
      <c r="E183" s="164"/>
      <c r="F183" s="261">
        <f>VLOOKUP(H183,Feuil1!A$1:B$5,2,0)</f>
        <v>0.25</v>
      </c>
      <c r="G183" s="259">
        <f t="shared" si="594"/>
        <v>3</v>
      </c>
      <c r="H183" s="274" t="s">
        <v>173</v>
      </c>
      <c r="I183" s="166" t="s">
        <v>379</v>
      </c>
      <c r="J183" s="263">
        <v>52</v>
      </c>
      <c r="K183" s="263">
        <f t="shared" si="595"/>
        <v>52</v>
      </c>
      <c r="L183" s="263">
        <f>IF(J183&lt;&gt;"",MAX(L$1:L182)+1,"")</f>
        <v>150</v>
      </c>
      <c r="M183" s="219" t="s">
        <v>380</v>
      </c>
      <c r="N183" s="299">
        <v>3</v>
      </c>
      <c r="O183" s="221" t="s">
        <v>0</v>
      </c>
      <c r="P183" s="222"/>
      <c r="Q183" s="300" t="str">
        <f t="shared" si="523"/>
        <v/>
      </c>
      <c r="R183" s="219"/>
      <c r="S183" s="312" t="s">
        <v>70</v>
      </c>
      <c r="T183" s="134"/>
      <c r="V183" s="264">
        <f t="shared" si="596"/>
        <v>3</v>
      </c>
      <c r="W183" s="264">
        <f t="shared" si="597"/>
        <v>1</v>
      </c>
      <c r="X183" s="264">
        <f t="shared" si="598"/>
        <v>3</v>
      </c>
      <c r="Y183" s="264"/>
      <c r="Z183" s="264">
        <f t="shared" si="599"/>
        <v>0</v>
      </c>
      <c r="AA183" s="264"/>
      <c r="AB183" s="264">
        <f t="shared" si="600"/>
        <v>3</v>
      </c>
      <c r="AC183" s="264"/>
      <c r="AD183" s="265"/>
      <c r="AE183" s="265"/>
      <c r="AF183" s="266" t="str">
        <f t="shared" si="486"/>
        <v/>
      </c>
      <c r="AG183" s="266"/>
      <c r="AH183" s="266" t="str">
        <f t="shared" si="487"/>
        <v/>
      </c>
      <c r="AI183" s="266"/>
      <c r="AJ183" s="266" t="str">
        <f t="shared" si="488"/>
        <v/>
      </c>
      <c r="AK183" s="267"/>
      <c r="AL183" s="268"/>
      <c r="AM183" s="266"/>
      <c r="AN183" s="266" t="str">
        <f t="shared" si="489"/>
        <v/>
      </c>
      <c r="AO183" s="266"/>
      <c r="AP183" s="266" t="str">
        <f t="shared" si="490"/>
        <v/>
      </c>
      <c r="AQ183" s="266"/>
      <c r="AR183" s="266" t="str">
        <f t="shared" si="491"/>
        <v/>
      </c>
      <c r="AS183" s="267"/>
      <c r="AT183" s="268"/>
      <c r="AU183" s="266"/>
      <c r="AV183" s="266">
        <f t="shared" si="492"/>
        <v>3</v>
      </c>
      <c r="AW183" s="266"/>
      <c r="AX183" s="266">
        <f t="shared" si="493"/>
        <v>0</v>
      </c>
      <c r="AY183" s="266"/>
      <c r="AZ183" s="266">
        <f t="shared" si="494"/>
        <v>3</v>
      </c>
      <c r="BA183" s="267"/>
      <c r="BB183" s="268"/>
      <c r="BC183" s="266"/>
      <c r="BD183" s="266" t="str">
        <f t="shared" si="495"/>
        <v/>
      </c>
      <c r="BE183" s="266"/>
      <c r="BF183" s="266" t="str">
        <f t="shared" si="496"/>
        <v/>
      </c>
      <c r="BG183" s="266"/>
      <c r="BH183" s="266" t="str">
        <f t="shared" si="497"/>
        <v/>
      </c>
      <c r="BI183" s="267"/>
      <c r="BJ183" s="268"/>
      <c r="BK183" s="264"/>
      <c r="BL183" s="266" t="str">
        <f t="shared" si="498"/>
        <v/>
      </c>
      <c r="BM183" s="266"/>
      <c r="BN183" s="266" t="str">
        <f t="shared" si="499"/>
        <v/>
      </c>
      <c r="BO183" s="266"/>
      <c r="BP183" s="266" t="str">
        <f t="shared" si="500"/>
        <v/>
      </c>
      <c r="BQ183" s="267"/>
      <c r="BR183" s="268"/>
      <c r="BS183" s="264"/>
      <c r="BT183" s="266" t="str">
        <f t="shared" si="501"/>
        <v/>
      </c>
      <c r="BU183" s="266"/>
      <c r="BV183" s="266" t="str">
        <f t="shared" si="502"/>
        <v/>
      </c>
      <c r="BW183" s="266"/>
      <c r="BX183" s="266" t="str">
        <f t="shared" si="503"/>
        <v/>
      </c>
      <c r="BY183" s="267"/>
      <c r="BZ183" s="268"/>
      <c r="CA183" s="269"/>
      <c r="CB183" s="266" t="str">
        <f t="shared" si="504"/>
        <v/>
      </c>
      <c r="CC183" s="266"/>
      <c r="CD183" s="266" t="str">
        <f t="shared" si="505"/>
        <v/>
      </c>
      <c r="CE183" s="266"/>
      <c r="CF183" s="266" t="str">
        <f t="shared" si="506"/>
        <v/>
      </c>
      <c r="CG183" s="267"/>
      <c r="CJ183" s="266">
        <f t="shared" si="507"/>
        <v>3</v>
      </c>
      <c r="CK183" s="266"/>
      <c r="CL183" s="266">
        <f t="shared" si="508"/>
        <v>0</v>
      </c>
      <c r="CM183" s="266"/>
      <c r="CN183" s="266">
        <f t="shared" si="509"/>
        <v>3</v>
      </c>
      <c r="CO183" s="267"/>
    </row>
    <row r="184" spans="1:95" s="262" customFormat="1" ht="33.75" customHeight="1" x14ac:dyDescent="0.25">
      <c r="A184" s="262">
        <v>33</v>
      </c>
      <c r="B184" s="259" t="s">
        <v>56</v>
      </c>
      <c r="C184" s="276" t="s">
        <v>362</v>
      </c>
      <c r="D184" s="164" t="s">
        <v>363</v>
      </c>
      <c r="E184" s="164"/>
      <c r="F184" s="261">
        <f>VLOOKUP(H184,Feuil1!A$1:B$5,2,0)</f>
        <v>0.25</v>
      </c>
      <c r="G184" s="259">
        <f t="shared" si="594"/>
        <v>3</v>
      </c>
      <c r="H184" s="274" t="s">
        <v>173</v>
      </c>
      <c r="I184" s="166" t="s">
        <v>381</v>
      </c>
      <c r="J184" s="263">
        <v>45</v>
      </c>
      <c r="K184" s="263">
        <f t="shared" si="595"/>
        <v>45</v>
      </c>
      <c r="L184" s="263">
        <f>IF(J184&lt;&gt;"",MAX(L$1:L183)+1,"")</f>
        <v>151</v>
      </c>
      <c r="M184" s="219" t="s">
        <v>382</v>
      </c>
      <c r="N184" s="299">
        <v>3</v>
      </c>
      <c r="O184" s="221" t="s">
        <v>0</v>
      </c>
      <c r="P184" s="222"/>
      <c r="Q184" s="300" t="str">
        <f t="shared" si="523"/>
        <v/>
      </c>
      <c r="R184" s="219" t="s">
        <v>383</v>
      </c>
      <c r="S184" s="312" t="s">
        <v>70</v>
      </c>
      <c r="T184" s="134"/>
      <c r="V184" s="264">
        <f t="shared" si="596"/>
        <v>3</v>
      </c>
      <c r="W184" s="264">
        <f t="shared" si="597"/>
        <v>1</v>
      </c>
      <c r="X184" s="264">
        <f t="shared" si="598"/>
        <v>3</v>
      </c>
      <c r="Y184" s="264"/>
      <c r="Z184" s="264">
        <f t="shared" si="599"/>
        <v>0</v>
      </c>
      <c r="AA184" s="264"/>
      <c r="AB184" s="264">
        <f t="shared" si="600"/>
        <v>3</v>
      </c>
      <c r="AC184" s="264"/>
      <c r="AD184" s="265"/>
      <c r="AE184" s="265"/>
      <c r="AF184" s="266" t="str">
        <f t="shared" si="486"/>
        <v/>
      </c>
      <c r="AG184" s="266"/>
      <c r="AH184" s="266" t="str">
        <f t="shared" si="487"/>
        <v/>
      </c>
      <c r="AI184" s="266"/>
      <c r="AJ184" s="266" t="str">
        <f t="shared" si="488"/>
        <v/>
      </c>
      <c r="AK184" s="267"/>
      <c r="AL184" s="268"/>
      <c r="AM184" s="266"/>
      <c r="AN184" s="266" t="str">
        <f t="shared" si="489"/>
        <v/>
      </c>
      <c r="AO184" s="266"/>
      <c r="AP184" s="266" t="str">
        <f t="shared" si="490"/>
        <v/>
      </c>
      <c r="AQ184" s="266"/>
      <c r="AR184" s="266" t="str">
        <f t="shared" si="491"/>
        <v/>
      </c>
      <c r="AS184" s="267"/>
      <c r="AT184" s="268"/>
      <c r="AU184" s="266"/>
      <c r="AV184" s="266">
        <f t="shared" si="492"/>
        <v>3</v>
      </c>
      <c r="AW184" s="266"/>
      <c r="AX184" s="266">
        <f t="shared" si="493"/>
        <v>0</v>
      </c>
      <c r="AY184" s="266"/>
      <c r="AZ184" s="266">
        <f t="shared" si="494"/>
        <v>3</v>
      </c>
      <c r="BA184" s="267"/>
      <c r="BB184" s="268"/>
      <c r="BC184" s="266"/>
      <c r="BD184" s="266" t="str">
        <f t="shared" si="495"/>
        <v/>
      </c>
      <c r="BE184" s="266"/>
      <c r="BF184" s="266" t="str">
        <f t="shared" si="496"/>
        <v/>
      </c>
      <c r="BG184" s="266"/>
      <c r="BH184" s="266" t="str">
        <f t="shared" si="497"/>
        <v/>
      </c>
      <c r="BI184" s="267"/>
      <c r="BJ184" s="268"/>
      <c r="BK184" s="264"/>
      <c r="BL184" s="266" t="str">
        <f t="shared" si="498"/>
        <v/>
      </c>
      <c r="BM184" s="266"/>
      <c r="BN184" s="266" t="str">
        <f t="shared" si="499"/>
        <v/>
      </c>
      <c r="BO184" s="266"/>
      <c r="BP184" s="266" t="str">
        <f t="shared" si="500"/>
        <v/>
      </c>
      <c r="BQ184" s="267"/>
      <c r="BR184" s="268"/>
      <c r="BS184" s="264"/>
      <c r="BT184" s="266" t="str">
        <f t="shared" si="501"/>
        <v/>
      </c>
      <c r="BU184" s="266"/>
      <c r="BV184" s="266" t="str">
        <f t="shared" si="502"/>
        <v/>
      </c>
      <c r="BW184" s="266"/>
      <c r="BX184" s="266" t="str">
        <f t="shared" si="503"/>
        <v/>
      </c>
      <c r="BY184" s="267"/>
      <c r="BZ184" s="268"/>
      <c r="CA184" s="269"/>
      <c r="CB184" s="266" t="str">
        <f t="shared" si="504"/>
        <v/>
      </c>
      <c r="CC184" s="266"/>
      <c r="CD184" s="266" t="str">
        <f t="shared" si="505"/>
        <v/>
      </c>
      <c r="CE184" s="266"/>
      <c r="CF184" s="266" t="str">
        <f t="shared" si="506"/>
        <v/>
      </c>
      <c r="CG184" s="267"/>
      <c r="CJ184" s="266">
        <f t="shared" si="507"/>
        <v>3</v>
      </c>
      <c r="CK184" s="266"/>
      <c r="CL184" s="266">
        <f t="shared" si="508"/>
        <v>0</v>
      </c>
      <c r="CM184" s="266"/>
      <c r="CN184" s="266">
        <f t="shared" si="509"/>
        <v>3</v>
      </c>
      <c r="CO184" s="267"/>
    </row>
    <row r="185" spans="1:95" s="262" customFormat="1" ht="20.25" customHeight="1" x14ac:dyDescent="0.25">
      <c r="A185" s="262">
        <v>31</v>
      </c>
      <c r="B185" s="259" t="s">
        <v>56</v>
      </c>
      <c r="C185" s="276" t="s">
        <v>362</v>
      </c>
      <c r="D185" s="164" t="s">
        <v>363</v>
      </c>
      <c r="E185" s="164"/>
      <c r="F185" s="261">
        <f>VLOOKUP(H185,Feuil1!A$1:B$5,2,0)</f>
        <v>0.25</v>
      </c>
      <c r="G185" s="259">
        <f t="shared" si="594"/>
        <v>3</v>
      </c>
      <c r="H185" s="274" t="s">
        <v>173</v>
      </c>
      <c r="I185" s="166" t="s">
        <v>384</v>
      </c>
      <c r="J185" s="263">
        <v>51</v>
      </c>
      <c r="K185" s="263">
        <f t="shared" si="595"/>
        <v>51</v>
      </c>
      <c r="L185" s="263">
        <f>IF(J185&lt;&gt;"",MAX(L$1:L184)+1,"")</f>
        <v>152</v>
      </c>
      <c r="M185" s="219" t="s">
        <v>385</v>
      </c>
      <c r="N185" s="299">
        <v>9</v>
      </c>
      <c r="O185" s="221" t="s">
        <v>72</v>
      </c>
      <c r="P185" s="222"/>
      <c r="Q185" s="300" t="str">
        <f t="shared" si="523"/>
        <v/>
      </c>
      <c r="R185" s="219"/>
      <c r="S185" s="312" t="s">
        <v>70</v>
      </c>
      <c r="T185" s="134"/>
      <c r="V185" s="264">
        <f t="shared" si="596"/>
        <v>9</v>
      </c>
      <c r="W185" s="264">
        <f t="shared" ref="W185:W190" si="601">IF(O185="Très Satisfaisant",1,IF(O185="Satisfaisant",0.75,IF(O185="Insatisfaisant",0.25,IF(O185="Très Insatisfaisant",0,IF(O185="Non Mesuré","",0)))))</f>
        <v>1</v>
      </c>
      <c r="X185" s="264">
        <f t="shared" si="598"/>
        <v>9</v>
      </c>
      <c r="Y185" s="264"/>
      <c r="Z185" s="264">
        <f t="shared" si="599"/>
        <v>0</v>
      </c>
      <c r="AA185" s="264"/>
      <c r="AB185" s="264">
        <f t="shared" si="600"/>
        <v>9</v>
      </c>
      <c r="AC185" s="264"/>
      <c r="AD185" s="135"/>
      <c r="AE185" s="269"/>
      <c r="AF185" s="266" t="str">
        <f t="shared" si="486"/>
        <v/>
      </c>
      <c r="AG185" s="266"/>
      <c r="AH185" s="266" t="str">
        <f t="shared" si="487"/>
        <v/>
      </c>
      <c r="AI185" s="266"/>
      <c r="AJ185" s="266" t="str">
        <f t="shared" si="488"/>
        <v/>
      </c>
      <c r="AK185" s="267"/>
      <c r="AL185" s="268"/>
      <c r="AM185" s="266"/>
      <c r="AN185" s="266" t="str">
        <f t="shared" si="489"/>
        <v/>
      </c>
      <c r="AO185" s="266"/>
      <c r="AP185" s="266" t="str">
        <f t="shared" si="490"/>
        <v/>
      </c>
      <c r="AQ185" s="266"/>
      <c r="AR185" s="266" t="str">
        <f t="shared" si="491"/>
        <v/>
      </c>
      <c r="AS185" s="267"/>
      <c r="AT185" s="268"/>
      <c r="AU185" s="266"/>
      <c r="AV185" s="266">
        <f t="shared" si="492"/>
        <v>9</v>
      </c>
      <c r="AW185" s="266"/>
      <c r="AX185" s="266">
        <f t="shared" si="493"/>
        <v>0</v>
      </c>
      <c r="AY185" s="266"/>
      <c r="AZ185" s="266">
        <f t="shared" si="494"/>
        <v>9</v>
      </c>
      <c r="BA185" s="267"/>
      <c r="BB185" s="268"/>
      <c r="BC185" s="266"/>
      <c r="BD185" s="266" t="str">
        <f t="shared" si="495"/>
        <v/>
      </c>
      <c r="BE185" s="266"/>
      <c r="BF185" s="266" t="str">
        <f t="shared" si="496"/>
        <v/>
      </c>
      <c r="BG185" s="266"/>
      <c r="BH185" s="266" t="str">
        <f t="shared" si="497"/>
        <v/>
      </c>
      <c r="BI185" s="267"/>
      <c r="BJ185" s="268"/>
      <c r="BK185" s="264"/>
      <c r="BL185" s="266" t="str">
        <f t="shared" si="498"/>
        <v/>
      </c>
      <c r="BM185" s="266"/>
      <c r="BN185" s="266" t="str">
        <f t="shared" si="499"/>
        <v/>
      </c>
      <c r="BO185" s="266"/>
      <c r="BP185" s="266" t="str">
        <f t="shared" si="500"/>
        <v/>
      </c>
      <c r="BQ185" s="267"/>
      <c r="BR185" s="268"/>
      <c r="BS185" s="264"/>
      <c r="BT185" s="266">
        <f t="shared" si="501"/>
        <v>9</v>
      </c>
      <c r="BU185" s="266"/>
      <c r="BV185" s="266">
        <f t="shared" si="502"/>
        <v>0</v>
      </c>
      <c r="BW185" s="266"/>
      <c r="BX185" s="266">
        <f t="shared" si="503"/>
        <v>9</v>
      </c>
      <c r="BY185" s="267"/>
      <c r="BZ185" s="268"/>
      <c r="CA185" s="269"/>
      <c r="CB185" s="266" t="str">
        <f t="shared" si="504"/>
        <v/>
      </c>
      <c r="CC185" s="266"/>
      <c r="CD185" s="266" t="str">
        <f t="shared" si="505"/>
        <v/>
      </c>
      <c r="CE185" s="266"/>
      <c r="CF185" s="266" t="str">
        <f t="shared" si="506"/>
        <v/>
      </c>
      <c r="CG185" s="267"/>
      <c r="CJ185" s="266" t="str">
        <f t="shared" si="507"/>
        <v/>
      </c>
      <c r="CK185" s="266"/>
      <c r="CL185" s="266" t="str">
        <f t="shared" si="508"/>
        <v/>
      </c>
      <c r="CM185" s="266"/>
      <c r="CN185" s="266" t="str">
        <f t="shared" si="509"/>
        <v/>
      </c>
      <c r="CO185" s="267"/>
    </row>
    <row r="186" spans="1:95" s="262" customFormat="1" ht="20.25" customHeight="1" x14ac:dyDescent="0.25">
      <c r="A186" s="262">
        <v>32</v>
      </c>
      <c r="B186" s="259" t="s">
        <v>67</v>
      </c>
      <c r="C186" s="276" t="s">
        <v>362</v>
      </c>
      <c r="D186" s="164" t="s">
        <v>363</v>
      </c>
      <c r="E186" s="164"/>
      <c r="F186" s="261">
        <f>VLOOKUP(H186,Feuil1!A$1:B$5,2,0)</f>
        <v>0.25</v>
      </c>
      <c r="G186" s="259">
        <f t="shared" si="594"/>
        <v>3</v>
      </c>
      <c r="H186" s="274" t="s">
        <v>173</v>
      </c>
      <c r="I186" s="166" t="s">
        <v>384</v>
      </c>
      <c r="J186" s="263">
        <v>51</v>
      </c>
      <c r="K186" s="263">
        <f t="shared" si="595"/>
        <v>51</v>
      </c>
      <c r="L186" s="263">
        <f>IF(J186&lt;&gt;"",MAX(L$1:L185)+1,"")</f>
        <v>153</v>
      </c>
      <c r="M186" s="219" t="s">
        <v>386</v>
      </c>
      <c r="N186" s="299">
        <v>9</v>
      </c>
      <c r="O186" s="221" t="s">
        <v>72</v>
      </c>
      <c r="P186" s="222"/>
      <c r="Q186" s="300" t="str">
        <f t="shared" si="523"/>
        <v/>
      </c>
      <c r="R186" s="219"/>
      <c r="S186" s="312" t="s">
        <v>70</v>
      </c>
      <c r="T186" s="134"/>
      <c r="V186" s="264">
        <f t="shared" si="596"/>
        <v>9</v>
      </c>
      <c r="W186" s="264">
        <f t="shared" si="601"/>
        <v>1</v>
      </c>
      <c r="X186" s="264">
        <f t="shared" si="598"/>
        <v>9</v>
      </c>
      <c r="Y186" s="264"/>
      <c r="Z186" s="264">
        <f t="shared" si="599"/>
        <v>0</v>
      </c>
      <c r="AA186" s="264"/>
      <c r="AB186" s="264">
        <f t="shared" si="600"/>
        <v>9</v>
      </c>
      <c r="AC186" s="264"/>
      <c r="AD186" s="135"/>
      <c r="AE186" s="269"/>
      <c r="AF186" s="266" t="str">
        <f t="shared" si="486"/>
        <v/>
      </c>
      <c r="AG186" s="266"/>
      <c r="AH186" s="266" t="str">
        <f t="shared" si="487"/>
        <v/>
      </c>
      <c r="AI186" s="266"/>
      <c r="AJ186" s="266" t="str">
        <f t="shared" si="488"/>
        <v/>
      </c>
      <c r="AK186" s="267"/>
      <c r="AL186" s="268"/>
      <c r="AM186" s="266"/>
      <c r="AN186" s="266" t="str">
        <f t="shared" si="489"/>
        <v/>
      </c>
      <c r="AO186" s="266"/>
      <c r="AP186" s="266" t="str">
        <f t="shared" si="490"/>
        <v/>
      </c>
      <c r="AQ186" s="266"/>
      <c r="AR186" s="266" t="str">
        <f t="shared" si="491"/>
        <v/>
      </c>
      <c r="AS186" s="267"/>
      <c r="AT186" s="268"/>
      <c r="AU186" s="266"/>
      <c r="AV186" s="266">
        <f t="shared" si="492"/>
        <v>9</v>
      </c>
      <c r="AW186" s="266"/>
      <c r="AX186" s="266">
        <f t="shared" si="493"/>
        <v>0</v>
      </c>
      <c r="AY186" s="266"/>
      <c r="AZ186" s="266">
        <f t="shared" si="494"/>
        <v>9</v>
      </c>
      <c r="BA186" s="267"/>
      <c r="BB186" s="268"/>
      <c r="BC186" s="266"/>
      <c r="BD186" s="266" t="str">
        <f t="shared" si="495"/>
        <v/>
      </c>
      <c r="BE186" s="266"/>
      <c r="BF186" s="266" t="str">
        <f t="shared" si="496"/>
        <v/>
      </c>
      <c r="BG186" s="266"/>
      <c r="BH186" s="266" t="str">
        <f t="shared" si="497"/>
        <v/>
      </c>
      <c r="BI186" s="267"/>
      <c r="BJ186" s="268"/>
      <c r="BK186" s="264"/>
      <c r="BL186" s="266" t="str">
        <f t="shared" si="498"/>
        <v/>
      </c>
      <c r="BM186" s="266"/>
      <c r="BN186" s="266" t="str">
        <f t="shared" si="499"/>
        <v/>
      </c>
      <c r="BO186" s="266"/>
      <c r="BP186" s="266" t="str">
        <f t="shared" si="500"/>
        <v/>
      </c>
      <c r="BQ186" s="267"/>
      <c r="BR186" s="268"/>
      <c r="BS186" s="264"/>
      <c r="BT186" s="266" t="str">
        <f t="shared" si="501"/>
        <v/>
      </c>
      <c r="BU186" s="266"/>
      <c r="BV186" s="266" t="str">
        <f t="shared" si="502"/>
        <v/>
      </c>
      <c r="BW186" s="266"/>
      <c r="BX186" s="266" t="str">
        <f t="shared" si="503"/>
        <v/>
      </c>
      <c r="BY186" s="267"/>
      <c r="BZ186" s="268"/>
      <c r="CA186" s="269"/>
      <c r="CB186" s="266">
        <f t="shared" si="504"/>
        <v>9</v>
      </c>
      <c r="CC186" s="266"/>
      <c r="CD186" s="266">
        <f t="shared" si="505"/>
        <v>0</v>
      </c>
      <c r="CE186" s="266"/>
      <c r="CF186" s="266">
        <f t="shared" si="506"/>
        <v>9</v>
      </c>
      <c r="CG186" s="267"/>
      <c r="CJ186" s="266" t="str">
        <f t="shared" si="507"/>
        <v/>
      </c>
      <c r="CK186" s="266"/>
      <c r="CL186" s="266" t="str">
        <f t="shared" si="508"/>
        <v/>
      </c>
      <c r="CM186" s="266"/>
      <c r="CN186" s="266" t="str">
        <f t="shared" si="509"/>
        <v/>
      </c>
      <c r="CO186" s="267"/>
    </row>
    <row r="187" spans="1:95" s="262" customFormat="1" ht="33.75" customHeight="1" x14ac:dyDescent="0.25">
      <c r="A187" s="262">
        <v>31</v>
      </c>
      <c r="B187" s="259" t="s">
        <v>56</v>
      </c>
      <c r="C187" s="276" t="s">
        <v>362</v>
      </c>
      <c r="D187" s="164" t="s">
        <v>363</v>
      </c>
      <c r="E187" s="164"/>
      <c r="F187" s="261">
        <f>VLOOKUP(H187,Feuil1!A$1:B$5,2,0)</f>
        <v>0.25</v>
      </c>
      <c r="G187" s="259">
        <f t="shared" si="594"/>
        <v>3</v>
      </c>
      <c r="H187" s="274" t="s">
        <v>173</v>
      </c>
      <c r="I187" s="166" t="s">
        <v>384</v>
      </c>
      <c r="J187" s="263">
        <v>51</v>
      </c>
      <c r="K187" s="263">
        <f t="shared" si="595"/>
        <v>51</v>
      </c>
      <c r="L187" s="263">
        <f>IF(J187&lt;&gt;"",MAX(L$1:L186)+1,"")</f>
        <v>154</v>
      </c>
      <c r="M187" s="219" t="s">
        <v>387</v>
      </c>
      <c r="N187" s="299">
        <v>3</v>
      </c>
      <c r="O187" s="221" t="s">
        <v>72</v>
      </c>
      <c r="P187" s="222"/>
      <c r="Q187" s="300" t="str">
        <f t="shared" si="523"/>
        <v/>
      </c>
      <c r="R187" s="219" t="s">
        <v>388</v>
      </c>
      <c r="S187" s="312" t="s">
        <v>70</v>
      </c>
      <c r="T187" s="134"/>
      <c r="V187" s="264">
        <f t="shared" si="596"/>
        <v>3</v>
      </c>
      <c r="W187" s="264">
        <f t="shared" si="601"/>
        <v>1</v>
      </c>
      <c r="X187" s="264">
        <f t="shared" si="598"/>
        <v>3</v>
      </c>
      <c r="Y187" s="264"/>
      <c r="Z187" s="264">
        <f t="shared" si="599"/>
        <v>0</v>
      </c>
      <c r="AA187" s="264"/>
      <c r="AB187" s="264">
        <f t="shared" si="600"/>
        <v>3</v>
      </c>
      <c r="AC187" s="264"/>
      <c r="AD187" s="135"/>
      <c r="AE187" s="269"/>
      <c r="AF187" s="266" t="str">
        <f t="shared" si="486"/>
        <v/>
      </c>
      <c r="AG187" s="266"/>
      <c r="AH187" s="266" t="str">
        <f t="shared" si="487"/>
        <v/>
      </c>
      <c r="AI187" s="266"/>
      <c r="AJ187" s="266" t="str">
        <f t="shared" si="488"/>
        <v/>
      </c>
      <c r="AK187" s="267"/>
      <c r="AL187" s="268"/>
      <c r="AM187" s="266"/>
      <c r="AN187" s="266" t="str">
        <f t="shared" si="489"/>
        <v/>
      </c>
      <c r="AO187" s="266"/>
      <c r="AP187" s="266" t="str">
        <f t="shared" si="490"/>
        <v/>
      </c>
      <c r="AQ187" s="266"/>
      <c r="AR187" s="266" t="str">
        <f t="shared" si="491"/>
        <v/>
      </c>
      <c r="AS187" s="267"/>
      <c r="AT187" s="268"/>
      <c r="AU187" s="266"/>
      <c r="AV187" s="266">
        <f t="shared" si="492"/>
        <v>3</v>
      </c>
      <c r="AW187" s="266"/>
      <c r="AX187" s="266">
        <f t="shared" si="493"/>
        <v>0</v>
      </c>
      <c r="AY187" s="266"/>
      <c r="AZ187" s="266">
        <f t="shared" si="494"/>
        <v>3</v>
      </c>
      <c r="BA187" s="267"/>
      <c r="BB187" s="268"/>
      <c r="BC187" s="266"/>
      <c r="BD187" s="266" t="str">
        <f t="shared" si="495"/>
        <v/>
      </c>
      <c r="BE187" s="266"/>
      <c r="BF187" s="266" t="str">
        <f t="shared" si="496"/>
        <v/>
      </c>
      <c r="BG187" s="266"/>
      <c r="BH187" s="266" t="str">
        <f t="shared" si="497"/>
        <v/>
      </c>
      <c r="BI187" s="267"/>
      <c r="BJ187" s="268"/>
      <c r="BK187" s="264"/>
      <c r="BL187" s="266" t="str">
        <f t="shared" si="498"/>
        <v/>
      </c>
      <c r="BM187" s="266"/>
      <c r="BN187" s="266" t="str">
        <f t="shared" si="499"/>
        <v/>
      </c>
      <c r="BO187" s="266"/>
      <c r="BP187" s="266" t="str">
        <f t="shared" si="500"/>
        <v/>
      </c>
      <c r="BQ187" s="267"/>
      <c r="BR187" s="268"/>
      <c r="BS187" s="264"/>
      <c r="BT187" s="266">
        <f t="shared" si="501"/>
        <v>3</v>
      </c>
      <c r="BU187" s="266"/>
      <c r="BV187" s="266">
        <f t="shared" si="502"/>
        <v>0</v>
      </c>
      <c r="BW187" s="266"/>
      <c r="BX187" s="266">
        <f t="shared" si="503"/>
        <v>3</v>
      </c>
      <c r="BY187" s="267"/>
      <c r="BZ187" s="268"/>
      <c r="CA187" s="269"/>
      <c r="CB187" s="266" t="str">
        <f t="shared" si="504"/>
        <v/>
      </c>
      <c r="CC187" s="266"/>
      <c r="CD187" s="266" t="str">
        <f t="shared" si="505"/>
        <v/>
      </c>
      <c r="CE187" s="266"/>
      <c r="CF187" s="266" t="str">
        <f t="shared" si="506"/>
        <v/>
      </c>
      <c r="CG187" s="267"/>
      <c r="CJ187" s="266" t="str">
        <f t="shared" si="507"/>
        <v/>
      </c>
      <c r="CK187" s="266"/>
      <c r="CL187" s="266" t="str">
        <f t="shared" si="508"/>
        <v/>
      </c>
      <c r="CM187" s="266"/>
      <c r="CN187" s="266" t="str">
        <f t="shared" si="509"/>
        <v/>
      </c>
      <c r="CO187" s="267"/>
    </row>
    <row r="188" spans="1:95" s="262" customFormat="1" ht="33.75" customHeight="1" x14ac:dyDescent="0.25">
      <c r="A188" s="262">
        <v>32</v>
      </c>
      <c r="B188" s="259" t="s">
        <v>67</v>
      </c>
      <c r="C188" s="276" t="s">
        <v>362</v>
      </c>
      <c r="D188" s="164" t="s">
        <v>363</v>
      </c>
      <c r="E188" s="164"/>
      <c r="F188" s="261">
        <f>VLOOKUP(H188,Feuil1!A$1:B$5,2,0)</f>
        <v>0.25</v>
      </c>
      <c r="G188" s="259">
        <f t="shared" si="594"/>
        <v>3</v>
      </c>
      <c r="H188" s="274" t="s">
        <v>173</v>
      </c>
      <c r="I188" s="166" t="s">
        <v>384</v>
      </c>
      <c r="J188" s="263">
        <v>51</v>
      </c>
      <c r="K188" s="263">
        <f t="shared" si="595"/>
        <v>51</v>
      </c>
      <c r="L188" s="263">
        <f>IF(J188&lt;&gt;"",MAX(L$1:L187)+1,"")</f>
        <v>155</v>
      </c>
      <c r="M188" s="219" t="s">
        <v>389</v>
      </c>
      <c r="N188" s="299">
        <v>3</v>
      </c>
      <c r="O188" s="221" t="s">
        <v>72</v>
      </c>
      <c r="P188" s="222"/>
      <c r="Q188" s="300" t="str">
        <f t="shared" si="523"/>
        <v/>
      </c>
      <c r="R188" s="219" t="s">
        <v>390</v>
      </c>
      <c r="S188" s="312" t="s">
        <v>70</v>
      </c>
      <c r="T188" s="134"/>
      <c r="V188" s="264">
        <f t="shared" si="596"/>
        <v>3</v>
      </c>
      <c r="W188" s="264">
        <f t="shared" si="601"/>
        <v>1</v>
      </c>
      <c r="X188" s="264">
        <f t="shared" si="598"/>
        <v>3</v>
      </c>
      <c r="Y188" s="264"/>
      <c r="Z188" s="264">
        <f t="shared" si="599"/>
        <v>0</v>
      </c>
      <c r="AA188" s="264"/>
      <c r="AB188" s="264">
        <f t="shared" si="600"/>
        <v>3</v>
      </c>
      <c r="AC188" s="264"/>
      <c r="AD188" s="135"/>
      <c r="AE188" s="269"/>
      <c r="AF188" s="266" t="str">
        <f t="shared" ref="AF188:AF190" si="602">IF(G188=1,X188,"")</f>
        <v/>
      </c>
      <c r="AG188" s="266"/>
      <c r="AH188" s="266" t="str">
        <f t="shared" ref="AH188:AH190" si="603">IF(G188=1,Z188,"")</f>
        <v/>
      </c>
      <c r="AI188" s="266"/>
      <c r="AJ188" s="266" t="str">
        <f t="shared" ref="AJ188:AJ190" si="604">IF(G188=1,AB188,"")</f>
        <v/>
      </c>
      <c r="AK188" s="267"/>
      <c r="AL188" s="268"/>
      <c r="AM188" s="266"/>
      <c r="AN188" s="266" t="str">
        <f t="shared" ref="AN188:AN190" si="605">IF(G188=2,X188,"")</f>
        <v/>
      </c>
      <c r="AO188" s="266"/>
      <c r="AP188" s="266" t="str">
        <f t="shared" ref="AP188:AP190" si="606">IF(G188=2,Z188,"")</f>
        <v/>
      </c>
      <c r="AQ188" s="266"/>
      <c r="AR188" s="266" t="str">
        <f t="shared" ref="AR188:AR190" si="607">IF(G188=2,AB188,"")</f>
        <v/>
      </c>
      <c r="AS188" s="267"/>
      <c r="AT188" s="268"/>
      <c r="AU188" s="266"/>
      <c r="AV188" s="266">
        <f t="shared" ref="AV188:AV190" si="608">IF(G188=3,X188,"")</f>
        <v>3</v>
      </c>
      <c r="AW188" s="266"/>
      <c r="AX188" s="266">
        <f t="shared" ref="AX188:AX190" si="609">IF(G188=3,Z188,"")</f>
        <v>0</v>
      </c>
      <c r="AY188" s="266"/>
      <c r="AZ188" s="266">
        <f t="shared" ref="AZ188:AZ190" si="610">IF(G188=3,AB188,"")</f>
        <v>3</v>
      </c>
      <c r="BA188" s="267"/>
      <c r="BB188" s="268"/>
      <c r="BC188" s="266"/>
      <c r="BD188" s="266" t="str">
        <f t="shared" ref="BD188:BD190" si="611">IF(G188=4,X188,"")</f>
        <v/>
      </c>
      <c r="BE188" s="266"/>
      <c r="BF188" s="266" t="str">
        <f t="shared" ref="BF188:BF190" si="612">IF(G188=4,Z188,"")</f>
        <v/>
      </c>
      <c r="BG188" s="266"/>
      <c r="BH188" s="266" t="str">
        <f t="shared" ref="BH188:BH190" si="613">IF(G188=4,AB188,"")</f>
        <v/>
      </c>
      <c r="BI188" s="267"/>
      <c r="BJ188" s="268"/>
      <c r="BK188" s="264"/>
      <c r="BL188" s="266" t="str">
        <f t="shared" ref="BL188:BL190" si="614">IF(G188=5,X188,"")</f>
        <v/>
      </c>
      <c r="BM188" s="266"/>
      <c r="BN188" s="266" t="str">
        <f t="shared" ref="BN188:BN190" si="615">IF(G188=5,Z188,"")</f>
        <v/>
      </c>
      <c r="BO188" s="266"/>
      <c r="BP188" s="266" t="str">
        <f t="shared" ref="BP188:BP190" si="616">IF(G188=5,AB188,"")</f>
        <v/>
      </c>
      <c r="BQ188" s="267"/>
      <c r="BR188" s="268"/>
      <c r="BS188" s="264"/>
      <c r="BT188" s="266" t="str">
        <f t="shared" ref="BT188:BT190" si="617">IF(A188=31,X188,"")</f>
        <v/>
      </c>
      <c r="BU188" s="266"/>
      <c r="BV188" s="266" t="str">
        <f t="shared" ref="BV188:BV190" si="618">IF(A188=31,Z188,"")</f>
        <v/>
      </c>
      <c r="BW188" s="266"/>
      <c r="BX188" s="266" t="str">
        <f t="shared" ref="BX188:BX190" si="619">IF(A188=31,AB188,"")</f>
        <v/>
      </c>
      <c r="BY188" s="267"/>
      <c r="BZ188" s="268"/>
      <c r="CA188" s="269"/>
      <c r="CB188" s="266">
        <f t="shared" ref="CB188:CB190" si="620">IF(A188=32,X188,"")</f>
        <v>3</v>
      </c>
      <c r="CC188" s="266"/>
      <c r="CD188" s="266">
        <f t="shared" ref="CD188:CD190" si="621">IF(A188=32,Z188,"")</f>
        <v>0</v>
      </c>
      <c r="CE188" s="266"/>
      <c r="CF188" s="266">
        <f t="shared" ref="CF188:CF190" si="622">IF(A188=32,AB188,"")</f>
        <v>3</v>
      </c>
      <c r="CG188" s="267"/>
      <c r="CJ188" s="266" t="str">
        <f t="shared" ref="CJ188:CJ190" si="623">IF(A188=33,X188,"")</f>
        <v/>
      </c>
      <c r="CK188" s="266"/>
      <c r="CL188" s="266" t="str">
        <f t="shared" ref="CL188:CL190" si="624">IF(A188=33,Z188,"")</f>
        <v/>
      </c>
      <c r="CM188" s="266"/>
      <c r="CN188" s="266" t="str">
        <f t="shared" ref="CN188:CN190" si="625">IF(A188=33,AB188,"")</f>
        <v/>
      </c>
      <c r="CO188" s="267"/>
    </row>
    <row r="189" spans="1:95" s="262" customFormat="1" ht="20.25" customHeight="1" x14ac:dyDescent="0.25">
      <c r="A189" s="262">
        <v>31</v>
      </c>
      <c r="B189" s="259" t="s">
        <v>56</v>
      </c>
      <c r="C189" s="276" t="s">
        <v>362</v>
      </c>
      <c r="D189" s="164" t="s">
        <v>363</v>
      </c>
      <c r="E189" s="164"/>
      <c r="F189" s="261">
        <f>VLOOKUP(H189,Feuil1!A$1:B$5,2,0)</f>
        <v>0.25</v>
      </c>
      <c r="G189" s="259">
        <f t="shared" si="594"/>
        <v>3</v>
      </c>
      <c r="H189" s="274" t="s">
        <v>173</v>
      </c>
      <c r="I189" s="166" t="s">
        <v>384</v>
      </c>
      <c r="J189" s="263">
        <v>51</v>
      </c>
      <c r="K189" s="263">
        <f t="shared" si="595"/>
        <v>51</v>
      </c>
      <c r="L189" s="263">
        <f>IF(J189&lt;&gt;"",MAX(L$1:L188)+1,"")</f>
        <v>156</v>
      </c>
      <c r="M189" s="219" t="s">
        <v>391</v>
      </c>
      <c r="N189" s="299">
        <v>3</v>
      </c>
      <c r="O189" s="221" t="s">
        <v>72</v>
      </c>
      <c r="P189" s="222"/>
      <c r="Q189" s="300" t="str">
        <f t="shared" si="523"/>
        <v/>
      </c>
      <c r="R189" s="219"/>
      <c r="S189" s="312" t="s">
        <v>70</v>
      </c>
      <c r="T189" s="134"/>
      <c r="V189" s="264">
        <f t="shared" si="596"/>
        <v>3</v>
      </c>
      <c r="W189" s="264">
        <f t="shared" si="601"/>
        <v>1</v>
      </c>
      <c r="X189" s="264">
        <f t="shared" si="598"/>
        <v>3</v>
      </c>
      <c r="Y189" s="264"/>
      <c r="Z189" s="264">
        <f t="shared" si="599"/>
        <v>0</v>
      </c>
      <c r="AA189" s="264"/>
      <c r="AB189" s="264">
        <f t="shared" si="600"/>
        <v>3</v>
      </c>
      <c r="AC189" s="264"/>
      <c r="AD189" s="135"/>
      <c r="AE189" s="269"/>
      <c r="AF189" s="266" t="str">
        <f t="shared" si="602"/>
        <v/>
      </c>
      <c r="AG189" s="266"/>
      <c r="AH189" s="266" t="str">
        <f t="shared" si="603"/>
        <v/>
      </c>
      <c r="AI189" s="266"/>
      <c r="AJ189" s="266" t="str">
        <f t="shared" si="604"/>
        <v/>
      </c>
      <c r="AK189" s="267"/>
      <c r="AL189" s="268"/>
      <c r="AM189" s="266"/>
      <c r="AN189" s="266" t="str">
        <f t="shared" si="605"/>
        <v/>
      </c>
      <c r="AO189" s="266"/>
      <c r="AP189" s="266" t="str">
        <f t="shared" si="606"/>
        <v/>
      </c>
      <c r="AQ189" s="266"/>
      <c r="AR189" s="266" t="str">
        <f t="shared" si="607"/>
        <v/>
      </c>
      <c r="AS189" s="267"/>
      <c r="AT189" s="268"/>
      <c r="AU189" s="266"/>
      <c r="AV189" s="266">
        <f t="shared" si="608"/>
        <v>3</v>
      </c>
      <c r="AW189" s="266"/>
      <c r="AX189" s="266">
        <f t="shared" si="609"/>
        <v>0</v>
      </c>
      <c r="AY189" s="266"/>
      <c r="AZ189" s="266">
        <f t="shared" si="610"/>
        <v>3</v>
      </c>
      <c r="BA189" s="267"/>
      <c r="BB189" s="268"/>
      <c r="BC189" s="266"/>
      <c r="BD189" s="266" t="str">
        <f t="shared" si="611"/>
        <v/>
      </c>
      <c r="BE189" s="266"/>
      <c r="BF189" s="266" t="str">
        <f t="shared" si="612"/>
        <v/>
      </c>
      <c r="BG189" s="266"/>
      <c r="BH189" s="266" t="str">
        <f t="shared" si="613"/>
        <v/>
      </c>
      <c r="BI189" s="267"/>
      <c r="BJ189" s="268"/>
      <c r="BK189" s="264"/>
      <c r="BL189" s="266" t="str">
        <f t="shared" si="614"/>
        <v/>
      </c>
      <c r="BM189" s="266"/>
      <c r="BN189" s="266" t="str">
        <f t="shared" si="615"/>
        <v/>
      </c>
      <c r="BO189" s="266"/>
      <c r="BP189" s="266" t="str">
        <f t="shared" si="616"/>
        <v/>
      </c>
      <c r="BQ189" s="267"/>
      <c r="BR189" s="268"/>
      <c r="BS189" s="264"/>
      <c r="BT189" s="266">
        <f t="shared" si="617"/>
        <v>3</v>
      </c>
      <c r="BU189" s="266"/>
      <c r="BV189" s="266">
        <f t="shared" si="618"/>
        <v>0</v>
      </c>
      <c r="BW189" s="266"/>
      <c r="BX189" s="266">
        <f t="shared" si="619"/>
        <v>3</v>
      </c>
      <c r="BY189" s="267"/>
      <c r="BZ189" s="268"/>
      <c r="CA189" s="269"/>
      <c r="CB189" s="266" t="str">
        <f t="shared" si="620"/>
        <v/>
      </c>
      <c r="CC189" s="266"/>
      <c r="CD189" s="266" t="str">
        <f t="shared" si="621"/>
        <v/>
      </c>
      <c r="CE189" s="266"/>
      <c r="CF189" s="266" t="str">
        <f t="shared" si="622"/>
        <v/>
      </c>
      <c r="CG189" s="267"/>
      <c r="CJ189" s="266" t="str">
        <f t="shared" si="623"/>
        <v/>
      </c>
      <c r="CK189" s="266"/>
      <c r="CL189" s="266" t="str">
        <f t="shared" si="624"/>
        <v/>
      </c>
      <c r="CM189" s="266"/>
      <c r="CN189" s="266" t="str">
        <f t="shared" si="625"/>
        <v/>
      </c>
      <c r="CO189" s="267"/>
    </row>
    <row r="190" spans="1:95" s="262" customFormat="1" ht="20.25" customHeight="1" x14ac:dyDescent="0.25">
      <c r="A190" s="262">
        <v>32</v>
      </c>
      <c r="B190" s="259" t="s">
        <v>67</v>
      </c>
      <c r="C190" s="276" t="s">
        <v>362</v>
      </c>
      <c r="D190" s="164" t="s">
        <v>363</v>
      </c>
      <c r="E190" s="164"/>
      <c r="F190" s="261">
        <f>VLOOKUP(H190,Feuil1!A$1:B$5,2,0)</f>
        <v>0.25</v>
      </c>
      <c r="G190" s="259">
        <f t="shared" si="594"/>
        <v>3</v>
      </c>
      <c r="H190" s="274" t="s">
        <v>173</v>
      </c>
      <c r="I190" s="166" t="s">
        <v>384</v>
      </c>
      <c r="J190" s="263">
        <v>51</v>
      </c>
      <c r="K190" s="263">
        <f t="shared" si="595"/>
        <v>51</v>
      </c>
      <c r="L190" s="263">
        <f>IF(J190&lt;&gt;"",MAX(L$1:L189)+1,"")</f>
        <v>157</v>
      </c>
      <c r="M190" s="219" t="s">
        <v>392</v>
      </c>
      <c r="N190" s="299">
        <v>3</v>
      </c>
      <c r="O190" s="221" t="s">
        <v>72</v>
      </c>
      <c r="P190" s="222"/>
      <c r="Q190" s="300" t="str">
        <f t="shared" si="523"/>
        <v/>
      </c>
      <c r="R190" s="219"/>
      <c r="S190" s="312" t="s">
        <v>70</v>
      </c>
      <c r="T190" s="134"/>
      <c r="V190" s="264">
        <f t="shared" si="596"/>
        <v>3</v>
      </c>
      <c r="W190" s="264">
        <f t="shared" si="601"/>
        <v>1</v>
      </c>
      <c r="X190" s="264">
        <f t="shared" si="598"/>
        <v>3</v>
      </c>
      <c r="Y190" s="264"/>
      <c r="Z190" s="264">
        <f t="shared" si="599"/>
        <v>0</v>
      </c>
      <c r="AA190" s="264"/>
      <c r="AB190" s="264">
        <f t="shared" si="600"/>
        <v>3</v>
      </c>
      <c r="AC190" s="264"/>
      <c r="AD190" s="135"/>
      <c r="AE190" s="269"/>
      <c r="AF190" s="266" t="str">
        <f t="shared" si="602"/>
        <v/>
      </c>
      <c r="AG190" s="266"/>
      <c r="AH190" s="266" t="str">
        <f t="shared" si="603"/>
        <v/>
      </c>
      <c r="AI190" s="266"/>
      <c r="AJ190" s="266" t="str">
        <f t="shared" si="604"/>
        <v/>
      </c>
      <c r="AK190" s="267"/>
      <c r="AL190" s="268"/>
      <c r="AM190" s="266"/>
      <c r="AN190" s="266" t="str">
        <f t="shared" si="605"/>
        <v/>
      </c>
      <c r="AO190" s="266"/>
      <c r="AP190" s="266" t="str">
        <f t="shared" si="606"/>
        <v/>
      </c>
      <c r="AQ190" s="266"/>
      <c r="AR190" s="266" t="str">
        <f t="shared" si="607"/>
        <v/>
      </c>
      <c r="AS190" s="267"/>
      <c r="AT190" s="268"/>
      <c r="AU190" s="266"/>
      <c r="AV190" s="266">
        <f t="shared" si="608"/>
        <v>3</v>
      </c>
      <c r="AW190" s="266"/>
      <c r="AX190" s="266">
        <f t="shared" si="609"/>
        <v>0</v>
      </c>
      <c r="AY190" s="266"/>
      <c r="AZ190" s="266">
        <f t="shared" si="610"/>
        <v>3</v>
      </c>
      <c r="BA190" s="267"/>
      <c r="BB190" s="268"/>
      <c r="BC190" s="266"/>
      <c r="BD190" s="266" t="str">
        <f t="shared" si="611"/>
        <v/>
      </c>
      <c r="BE190" s="266"/>
      <c r="BF190" s="266" t="str">
        <f t="shared" si="612"/>
        <v/>
      </c>
      <c r="BG190" s="266"/>
      <c r="BH190" s="266" t="str">
        <f t="shared" si="613"/>
        <v/>
      </c>
      <c r="BI190" s="267"/>
      <c r="BJ190" s="268"/>
      <c r="BK190" s="264"/>
      <c r="BL190" s="266" t="str">
        <f t="shared" si="614"/>
        <v/>
      </c>
      <c r="BM190" s="266"/>
      <c r="BN190" s="266" t="str">
        <f t="shared" si="615"/>
        <v/>
      </c>
      <c r="BO190" s="266"/>
      <c r="BP190" s="266" t="str">
        <f t="shared" si="616"/>
        <v/>
      </c>
      <c r="BQ190" s="267"/>
      <c r="BR190" s="268"/>
      <c r="BS190" s="264"/>
      <c r="BT190" s="266" t="str">
        <f t="shared" si="617"/>
        <v/>
      </c>
      <c r="BU190" s="266"/>
      <c r="BV190" s="266" t="str">
        <f t="shared" si="618"/>
        <v/>
      </c>
      <c r="BW190" s="266"/>
      <c r="BX190" s="266" t="str">
        <f t="shared" si="619"/>
        <v/>
      </c>
      <c r="BY190" s="267"/>
      <c r="BZ190" s="268"/>
      <c r="CA190" s="269"/>
      <c r="CB190" s="266">
        <f t="shared" si="620"/>
        <v>3</v>
      </c>
      <c r="CC190" s="266"/>
      <c r="CD190" s="266">
        <f t="shared" si="621"/>
        <v>0</v>
      </c>
      <c r="CE190" s="266"/>
      <c r="CF190" s="266">
        <f t="shared" si="622"/>
        <v>3</v>
      </c>
      <c r="CG190" s="267"/>
      <c r="CJ190" s="266" t="str">
        <f t="shared" si="623"/>
        <v/>
      </c>
      <c r="CK190" s="266"/>
      <c r="CL190" s="266" t="str">
        <f t="shared" si="624"/>
        <v/>
      </c>
      <c r="CM190" s="266"/>
      <c r="CN190" s="266" t="str">
        <f t="shared" si="625"/>
        <v/>
      </c>
      <c r="CO190" s="267"/>
    </row>
    <row r="191" spans="1:95" s="262" customFormat="1" ht="33.75" customHeight="1" x14ac:dyDescent="0.25">
      <c r="A191" s="262">
        <v>33</v>
      </c>
      <c r="B191" s="259" t="s">
        <v>56</v>
      </c>
      <c r="C191" s="276" t="s">
        <v>362</v>
      </c>
      <c r="D191" s="164" t="s">
        <v>363</v>
      </c>
      <c r="E191" s="164"/>
      <c r="F191" s="261">
        <f>VLOOKUP(H191,Feuil1!A$1:B$5,2,0)</f>
        <v>0.25</v>
      </c>
      <c r="G191" s="259">
        <f t="shared" si="594"/>
        <v>3</v>
      </c>
      <c r="H191" s="274" t="s">
        <v>173</v>
      </c>
      <c r="I191" s="166" t="s">
        <v>370</v>
      </c>
      <c r="J191" s="263">
        <v>53</v>
      </c>
      <c r="K191" s="263">
        <f t="shared" si="595"/>
        <v>53</v>
      </c>
      <c r="L191" s="263">
        <f>IF(J191&lt;&gt;"",MAX(L$1:L190)+1,"")</f>
        <v>158</v>
      </c>
      <c r="M191" s="219" t="s">
        <v>393</v>
      </c>
      <c r="N191" s="299">
        <v>1</v>
      </c>
      <c r="O191" s="221" t="s">
        <v>0</v>
      </c>
      <c r="P191" s="222"/>
      <c r="Q191" s="300" t="str">
        <f t="shared" si="523"/>
        <v/>
      </c>
      <c r="R191" s="219" t="s">
        <v>394</v>
      </c>
      <c r="S191" s="219" t="s">
        <v>70</v>
      </c>
      <c r="T191" s="134"/>
      <c r="V191" s="264">
        <f t="shared" ref="V191:V192" si="626">N191</f>
        <v>1</v>
      </c>
      <c r="W191" s="264">
        <f t="shared" ref="W191:W192" si="627">IF(O191="OUI",1,IF(O191="NON",0,IF(O191="Non Mesuré","",0)))</f>
        <v>1</v>
      </c>
      <c r="X191" s="264">
        <f t="shared" ref="X191:X192" si="628">IF(O191&lt;&gt;"Non Mesuré",V191*W191,"")</f>
        <v>1</v>
      </c>
      <c r="Y191" s="264"/>
      <c r="Z191" s="264">
        <f t="shared" ref="Z191:Z192" si="629">IF(O191="Non Mesuré",V191,0)</f>
        <v>0</v>
      </c>
      <c r="AA191" s="264"/>
      <c r="AB191" s="264">
        <f t="shared" ref="AB191:AB192" si="630">V191-Z191</f>
        <v>1</v>
      </c>
      <c r="AC191" s="264"/>
      <c r="AD191" s="265"/>
      <c r="AE191" s="265"/>
      <c r="AF191" s="266" t="str">
        <f t="shared" ref="AF191:AF236" si="631">IF(G191=1,X191,"")</f>
        <v/>
      </c>
      <c r="AG191" s="266"/>
      <c r="AH191" s="266" t="str">
        <f t="shared" ref="AH191:AH236" si="632">IF(G191=1,Z191,"")</f>
        <v/>
      </c>
      <c r="AI191" s="266"/>
      <c r="AJ191" s="266" t="str">
        <f t="shared" ref="AJ191:AJ236" si="633">IF(G191=1,AB191,"")</f>
        <v/>
      </c>
      <c r="AK191" s="267"/>
      <c r="AL191" s="268"/>
      <c r="AM191" s="266"/>
      <c r="AN191" s="266" t="str">
        <f t="shared" ref="AN191:AN236" si="634">IF(G191=2,X191,"")</f>
        <v/>
      </c>
      <c r="AO191" s="266"/>
      <c r="AP191" s="266" t="str">
        <f t="shared" ref="AP191:AP236" si="635">IF(G191=2,Z191,"")</f>
        <v/>
      </c>
      <c r="AQ191" s="266"/>
      <c r="AR191" s="266" t="str">
        <f t="shared" ref="AR191:AR236" si="636">IF(G191=2,AB191,"")</f>
        <v/>
      </c>
      <c r="AS191" s="267"/>
      <c r="AT191" s="268"/>
      <c r="AU191" s="266"/>
      <c r="AV191" s="266">
        <f t="shared" ref="AV191:AV236" si="637">IF(G191=3,X191,"")</f>
        <v>1</v>
      </c>
      <c r="AW191" s="266"/>
      <c r="AX191" s="266">
        <f t="shared" ref="AX191:AX236" si="638">IF(G191=3,Z191,"")</f>
        <v>0</v>
      </c>
      <c r="AY191" s="266"/>
      <c r="AZ191" s="266">
        <f t="shared" ref="AZ191:AZ236" si="639">IF(G191=3,AB191,"")</f>
        <v>1</v>
      </c>
      <c r="BA191" s="267"/>
      <c r="BB191" s="268"/>
      <c r="BC191" s="266"/>
      <c r="BD191" s="266" t="str">
        <f t="shared" ref="BD191:BD236" si="640">IF(G191=4,X191,"")</f>
        <v/>
      </c>
      <c r="BE191" s="266"/>
      <c r="BF191" s="266" t="str">
        <f t="shared" ref="BF191:BF236" si="641">IF(G191=4,Z191,"")</f>
        <v/>
      </c>
      <c r="BG191" s="266"/>
      <c r="BH191" s="266" t="str">
        <f t="shared" ref="BH191:BH236" si="642">IF(G191=4,AB191,"")</f>
        <v/>
      </c>
      <c r="BI191" s="267"/>
      <c r="BJ191" s="268"/>
      <c r="BK191" s="264"/>
      <c r="BL191" s="266" t="str">
        <f t="shared" ref="BL191:BL236" si="643">IF(G191=5,X191,"")</f>
        <v/>
      </c>
      <c r="BM191" s="266"/>
      <c r="BN191" s="266" t="str">
        <f t="shared" ref="BN191:BN236" si="644">IF(G191=5,Z191,"")</f>
        <v/>
      </c>
      <c r="BO191" s="266"/>
      <c r="BP191" s="266" t="str">
        <f t="shared" ref="BP191:BP236" si="645">IF(G191=5,AB191,"")</f>
        <v/>
      </c>
      <c r="BQ191" s="267"/>
      <c r="BR191" s="268"/>
      <c r="BS191" s="264"/>
      <c r="BT191" s="266" t="str">
        <f t="shared" ref="BT191:BT236" si="646">IF(A191=31,X191,"")</f>
        <v/>
      </c>
      <c r="BU191" s="266"/>
      <c r="BV191" s="266" t="str">
        <f t="shared" ref="BV191:BV236" si="647">IF(A191=31,Z191,"")</f>
        <v/>
      </c>
      <c r="BW191" s="266"/>
      <c r="BX191" s="266" t="str">
        <f t="shared" ref="BX191:BX236" si="648">IF(A191=31,AB191,"")</f>
        <v/>
      </c>
      <c r="BY191" s="267"/>
      <c r="BZ191" s="268"/>
      <c r="CA191" s="269"/>
      <c r="CB191" s="266" t="str">
        <f t="shared" ref="CB191:CB236" si="649">IF(A191=32,X191,"")</f>
        <v/>
      </c>
      <c r="CC191" s="266"/>
      <c r="CD191" s="266" t="str">
        <f t="shared" ref="CD191:CD236" si="650">IF(A191=32,Z191,"")</f>
        <v/>
      </c>
      <c r="CE191" s="266"/>
      <c r="CF191" s="266" t="str">
        <f t="shared" ref="CF191:CF236" si="651">IF(A191=32,AB191,"")</f>
        <v/>
      </c>
      <c r="CG191" s="267"/>
      <c r="CJ191" s="266">
        <f t="shared" ref="CJ191:CJ236" si="652">IF(A191=33,X191,"")</f>
        <v>1</v>
      </c>
      <c r="CK191" s="266"/>
      <c r="CL191" s="266">
        <f t="shared" ref="CL191:CL236" si="653">IF(A191=33,Z191,"")</f>
        <v>0</v>
      </c>
      <c r="CM191" s="266"/>
      <c r="CN191" s="266">
        <f t="shared" ref="CN191:CN236" si="654">IF(A191=33,AB191,"")</f>
        <v>1</v>
      </c>
      <c r="CO191" s="267"/>
    </row>
    <row r="192" spans="1:95" s="262" customFormat="1" ht="20.25" customHeight="1" x14ac:dyDescent="0.25">
      <c r="A192" s="262">
        <v>33</v>
      </c>
      <c r="B192" s="259" t="s">
        <v>56</v>
      </c>
      <c r="C192" s="276" t="s">
        <v>362</v>
      </c>
      <c r="D192" s="164" t="s">
        <v>363</v>
      </c>
      <c r="E192" s="164"/>
      <c r="F192" s="261">
        <f>VLOOKUP(H192,Feuil1!A$1:B$5,2,0)</f>
        <v>0.25</v>
      </c>
      <c r="G192" s="259">
        <f t="shared" si="594"/>
        <v>3</v>
      </c>
      <c r="H192" s="274" t="s">
        <v>173</v>
      </c>
      <c r="I192" s="166" t="s">
        <v>379</v>
      </c>
      <c r="J192" s="263">
        <v>52</v>
      </c>
      <c r="K192" s="263">
        <f t="shared" si="595"/>
        <v>52</v>
      </c>
      <c r="L192" s="263">
        <f>IF(J192&lt;&gt;"",MAX(L$1:L191)+1,"")</f>
        <v>159</v>
      </c>
      <c r="M192" s="305" t="s">
        <v>395</v>
      </c>
      <c r="N192" s="301">
        <v>3</v>
      </c>
      <c r="O192" s="302" t="s">
        <v>0</v>
      </c>
      <c r="P192" s="303"/>
      <c r="Q192" s="304" t="str">
        <f t="shared" si="523"/>
        <v/>
      </c>
      <c r="R192" s="305" t="s">
        <v>396</v>
      </c>
      <c r="S192" s="305" t="s">
        <v>70</v>
      </c>
      <c r="T192" s="134"/>
      <c r="V192" s="264">
        <f t="shared" si="626"/>
        <v>3</v>
      </c>
      <c r="W192" s="264">
        <f t="shared" si="627"/>
        <v>1</v>
      </c>
      <c r="X192" s="264">
        <f t="shared" si="628"/>
        <v>3</v>
      </c>
      <c r="Y192" s="264"/>
      <c r="Z192" s="264">
        <f t="shared" si="629"/>
        <v>0</v>
      </c>
      <c r="AA192" s="264"/>
      <c r="AB192" s="264">
        <f t="shared" si="630"/>
        <v>3</v>
      </c>
      <c r="AC192" s="264"/>
      <c r="AD192" s="265"/>
      <c r="AE192" s="265"/>
      <c r="AF192" s="266" t="str">
        <f t="shared" si="631"/>
        <v/>
      </c>
      <c r="AG192" s="266"/>
      <c r="AH192" s="266" t="str">
        <f t="shared" si="632"/>
        <v/>
      </c>
      <c r="AI192" s="266"/>
      <c r="AJ192" s="266" t="str">
        <f t="shared" si="633"/>
        <v/>
      </c>
      <c r="AK192" s="267"/>
      <c r="AL192" s="268"/>
      <c r="AM192" s="266"/>
      <c r="AN192" s="266" t="str">
        <f t="shared" si="634"/>
        <v/>
      </c>
      <c r="AO192" s="266"/>
      <c r="AP192" s="266" t="str">
        <f t="shared" si="635"/>
        <v/>
      </c>
      <c r="AQ192" s="266"/>
      <c r="AR192" s="266" t="str">
        <f t="shared" si="636"/>
        <v/>
      </c>
      <c r="AS192" s="267"/>
      <c r="AT192" s="268"/>
      <c r="AU192" s="266"/>
      <c r="AV192" s="266">
        <f t="shared" si="637"/>
        <v>3</v>
      </c>
      <c r="AW192" s="266"/>
      <c r="AX192" s="266">
        <f t="shared" si="638"/>
        <v>0</v>
      </c>
      <c r="AY192" s="266"/>
      <c r="AZ192" s="266">
        <f t="shared" si="639"/>
        <v>3</v>
      </c>
      <c r="BA192" s="267"/>
      <c r="BB192" s="268"/>
      <c r="BC192" s="266"/>
      <c r="BD192" s="266" t="str">
        <f t="shared" si="640"/>
        <v/>
      </c>
      <c r="BE192" s="266"/>
      <c r="BF192" s="266" t="str">
        <f t="shared" si="641"/>
        <v/>
      </c>
      <c r="BG192" s="266"/>
      <c r="BH192" s="266" t="str">
        <f t="shared" si="642"/>
        <v/>
      </c>
      <c r="BI192" s="267"/>
      <c r="BJ192" s="268"/>
      <c r="BK192" s="264"/>
      <c r="BL192" s="266" t="str">
        <f t="shared" si="643"/>
        <v/>
      </c>
      <c r="BM192" s="266"/>
      <c r="BN192" s="266" t="str">
        <f t="shared" si="644"/>
        <v/>
      </c>
      <c r="BO192" s="266"/>
      <c r="BP192" s="266" t="str">
        <f t="shared" si="645"/>
        <v/>
      </c>
      <c r="BQ192" s="267"/>
      <c r="BR192" s="268"/>
      <c r="BS192" s="264"/>
      <c r="BT192" s="266" t="str">
        <f t="shared" si="646"/>
        <v/>
      </c>
      <c r="BU192" s="266"/>
      <c r="BV192" s="266" t="str">
        <f t="shared" si="647"/>
        <v/>
      </c>
      <c r="BW192" s="266"/>
      <c r="BX192" s="266" t="str">
        <f t="shared" si="648"/>
        <v/>
      </c>
      <c r="BY192" s="267"/>
      <c r="BZ192" s="268"/>
      <c r="CA192" s="269"/>
      <c r="CB192" s="266" t="str">
        <f t="shared" si="649"/>
        <v/>
      </c>
      <c r="CC192" s="266"/>
      <c r="CD192" s="266" t="str">
        <f t="shared" si="650"/>
        <v/>
      </c>
      <c r="CE192" s="266"/>
      <c r="CF192" s="266" t="str">
        <f t="shared" si="651"/>
        <v/>
      </c>
      <c r="CG192" s="267"/>
      <c r="CJ192" s="266">
        <f t="shared" si="652"/>
        <v>3</v>
      </c>
      <c r="CK192" s="266"/>
      <c r="CL192" s="266">
        <f t="shared" si="653"/>
        <v>0</v>
      </c>
      <c r="CM192" s="266"/>
      <c r="CN192" s="266">
        <f t="shared" si="654"/>
        <v>3</v>
      </c>
      <c r="CO192" s="267"/>
    </row>
    <row r="193" spans="1:94" s="162" customFormat="1" ht="18" customHeight="1" x14ac:dyDescent="0.25">
      <c r="B193" s="113"/>
      <c r="C193" s="276" t="s">
        <v>362</v>
      </c>
      <c r="D193" s="113"/>
      <c r="E193" s="113"/>
      <c r="F193" s="261" t="e">
        <f>VLOOKUP(H193,Feuil1!A$1:B$5,2,0)</f>
        <v>#N/A</v>
      </c>
      <c r="G193" s="113"/>
      <c r="H193" s="218"/>
      <c r="I193" s="163"/>
      <c r="J193" s="138"/>
      <c r="K193" s="263"/>
      <c r="L193" s="263" t="str">
        <f>IF(J193&lt;&gt;"",MAX(L$1:L192)+1,"")</f>
        <v/>
      </c>
      <c r="M193" s="164" t="s">
        <v>397</v>
      </c>
      <c r="N193" s="130"/>
      <c r="O193" s="204"/>
      <c r="P193" s="293"/>
      <c r="Q193" s="202" t="str">
        <f t="shared" si="523"/>
        <v/>
      </c>
      <c r="R193" s="164" t="s">
        <v>364</v>
      </c>
      <c r="S193" s="165"/>
      <c r="T193" s="165"/>
      <c r="V193" s="139"/>
      <c r="W193" s="139"/>
      <c r="X193" s="139"/>
      <c r="Y193" s="139"/>
      <c r="Z193" s="139"/>
      <c r="AA193" s="139"/>
      <c r="AB193" s="139"/>
      <c r="AC193" s="139"/>
      <c r="AD193" s="156"/>
      <c r="AE193" s="148"/>
      <c r="AF193" s="266" t="str">
        <f t="shared" si="631"/>
        <v/>
      </c>
      <c r="AG193" s="266"/>
      <c r="AH193" s="266" t="str">
        <f t="shared" si="632"/>
        <v/>
      </c>
      <c r="AI193" s="266"/>
      <c r="AJ193" s="266" t="str">
        <f t="shared" si="633"/>
        <v/>
      </c>
      <c r="AK193" s="267"/>
      <c r="AL193" s="268"/>
      <c r="AM193" s="266"/>
      <c r="AN193" s="266" t="str">
        <f t="shared" si="634"/>
        <v/>
      </c>
      <c r="AO193" s="266"/>
      <c r="AP193" s="266" t="str">
        <f t="shared" si="635"/>
        <v/>
      </c>
      <c r="AQ193" s="266"/>
      <c r="AR193" s="266" t="str">
        <f t="shared" si="636"/>
        <v/>
      </c>
      <c r="AS193" s="267"/>
      <c r="AT193" s="268"/>
      <c r="AU193" s="266"/>
      <c r="AV193" s="266" t="str">
        <f t="shared" si="637"/>
        <v/>
      </c>
      <c r="AW193" s="266"/>
      <c r="AX193" s="266" t="str">
        <f t="shared" si="638"/>
        <v/>
      </c>
      <c r="AY193" s="266"/>
      <c r="AZ193" s="266" t="str">
        <f t="shared" si="639"/>
        <v/>
      </c>
      <c r="BA193" s="267"/>
      <c r="BB193" s="268"/>
      <c r="BC193" s="266"/>
      <c r="BD193" s="266" t="str">
        <f t="shared" si="640"/>
        <v/>
      </c>
      <c r="BE193" s="266"/>
      <c r="BF193" s="266" t="str">
        <f t="shared" si="641"/>
        <v/>
      </c>
      <c r="BG193" s="266"/>
      <c r="BH193" s="266" t="str">
        <f t="shared" si="642"/>
        <v/>
      </c>
      <c r="BI193" s="267"/>
      <c r="BJ193" s="268"/>
      <c r="BK193" s="264"/>
      <c r="BL193" s="266" t="str">
        <f t="shared" si="643"/>
        <v/>
      </c>
      <c r="BM193" s="266"/>
      <c r="BN193" s="266" t="str">
        <f t="shared" si="644"/>
        <v/>
      </c>
      <c r="BO193" s="266"/>
      <c r="BP193" s="266" t="str">
        <f t="shared" si="645"/>
        <v/>
      </c>
      <c r="BQ193" s="267"/>
      <c r="BR193" s="268"/>
      <c r="BS193" s="264"/>
      <c r="BT193" s="266" t="str">
        <f t="shared" si="646"/>
        <v/>
      </c>
      <c r="BU193" s="266"/>
      <c r="BV193" s="266" t="str">
        <f t="shared" si="647"/>
        <v/>
      </c>
      <c r="BW193" s="266"/>
      <c r="BX193" s="266" t="str">
        <f t="shared" si="648"/>
        <v/>
      </c>
      <c r="BY193" s="267"/>
      <c r="BZ193" s="268"/>
      <c r="CA193" s="269"/>
      <c r="CB193" s="266" t="str">
        <f t="shared" si="649"/>
        <v/>
      </c>
      <c r="CC193" s="266"/>
      <c r="CD193" s="266" t="str">
        <f t="shared" si="650"/>
        <v/>
      </c>
      <c r="CE193" s="266"/>
      <c r="CF193" s="266" t="str">
        <f t="shared" si="651"/>
        <v/>
      </c>
      <c r="CG193" s="267"/>
      <c r="CH193" s="262"/>
      <c r="CI193" s="262"/>
      <c r="CJ193" s="266" t="str">
        <f t="shared" si="652"/>
        <v/>
      </c>
      <c r="CK193" s="266"/>
      <c r="CL193" s="266" t="str">
        <f t="shared" si="653"/>
        <v/>
      </c>
      <c r="CM193" s="266"/>
      <c r="CN193" s="266" t="str">
        <f t="shared" si="654"/>
        <v/>
      </c>
      <c r="CO193" s="267"/>
      <c r="CP193" s="262"/>
    </row>
    <row r="194" spans="1:94" s="262" customFormat="1" ht="41.25" customHeight="1" x14ac:dyDescent="0.25">
      <c r="A194" s="262">
        <v>33</v>
      </c>
      <c r="B194" s="259" t="s">
        <v>56</v>
      </c>
      <c r="C194" s="276" t="s">
        <v>362</v>
      </c>
      <c r="D194" s="164" t="s">
        <v>397</v>
      </c>
      <c r="E194" s="164"/>
      <c r="F194" s="261">
        <f>VLOOKUP(H194,Feuil1!A$1:B$5,2,0)</f>
        <v>0.25</v>
      </c>
      <c r="G194" s="259">
        <f t="shared" ref="G194:G200" si="655">IF(H194="Information et Communication",1,IF(H194="Savoir-faire Savoir-être",2,IF(H194="Confort et hygiène",3,IF(H194="Qualité de la prestation",5,IF(H194="Développement Durable",4)))))</f>
        <v>3</v>
      </c>
      <c r="H194" s="274" t="s">
        <v>173</v>
      </c>
      <c r="I194" s="166" t="s">
        <v>398</v>
      </c>
      <c r="J194" s="263">
        <v>47</v>
      </c>
      <c r="K194" s="263">
        <f t="shared" ref="K194:K200" si="656">IF(J194&gt;71,J194-17,J194)</f>
        <v>47</v>
      </c>
      <c r="L194" s="263">
        <f>IF(J194&lt;&gt;"",MAX(L$1:L193)+1,"")</f>
        <v>160</v>
      </c>
      <c r="M194" s="294" t="s">
        <v>399</v>
      </c>
      <c r="N194" s="295">
        <v>9</v>
      </c>
      <c r="O194" s="296" t="s">
        <v>72</v>
      </c>
      <c r="P194" s="297"/>
      <c r="Q194" s="298" t="str">
        <f t="shared" si="523"/>
        <v/>
      </c>
      <c r="R194" s="294" t="s">
        <v>400</v>
      </c>
      <c r="S194" s="294" t="s">
        <v>70</v>
      </c>
      <c r="T194" s="134"/>
      <c r="V194" s="264">
        <f t="shared" ref="V194:V196" si="657">N194</f>
        <v>9</v>
      </c>
      <c r="W194" s="264">
        <f t="shared" ref="W194:W196" si="658">IF(O194="Très Satisfaisant",1,IF(O194="Satisfaisant",0.75,IF(O194="Insatisfaisant",0.25,IF(O194="Très Insatisfaisant",0,IF(O194="Non Mesuré","",0)))))</f>
        <v>1</v>
      </c>
      <c r="X194" s="264">
        <f t="shared" ref="X194:X196" si="659">IF(O194&lt;&gt;"Non Mesuré",V194*W194,"")</f>
        <v>9</v>
      </c>
      <c r="Y194" s="264"/>
      <c r="Z194" s="264">
        <f t="shared" ref="Z194:Z196" si="660">IF(O194="Non Mesuré",V194,0)</f>
        <v>0</v>
      </c>
      <c r="AA194" s="264"/>
      <c r="AB194" s="264">
        <f t="shared" ref="AB194:AB196" si="661">V194-Z194</f>
        <v>9</v>
      </c>
      <c r="AC194" s="264"/>
      <c r="AD194" s="135"/>
      <c r="AE194" s="269"/>
      <c r="AF194" s="266" t="str">
        <f t="shared" si="631"/>
        <v/>
      </c>
      <c r="AG194" s="266"/>
      <c r="AH194" s="266" t="str">
        <f t="shared" si="632"/>
        <v/>
      </c>
      <c r="AI194" s="266"/>
      <c r="AJ194" s="266" t="str">
        <f t="shared" si="633"/>
        <v/>
      </c>
      <c r="AK194" s="267"/>
      <c r="AL194" s="268"/>
      <c r="AM194" s="266"/>
      <c r="AN194" s="266" t="str">
        <f t="shared" si="634"/>
        <v/>
      </c>
      <c r="AO194" s="266"/>
      <c r="AP194" s="266" t="str">
        <f t="shared" si="635"/>
        <v/>
      </c>
      <c r="AQ194" s="266"/>
      <c r="AR194" s="266" t="str">
        <f t="shared" si="636"/>
        <v/>
      </c>
      <c r="AS194" s="267"/>
      <c r="AT194" s="268"/>
      <c r="AU194" s="266"/>
      <c r="AV194" s="266">
        <f t="shared" si="637"/>
        <v>9</v>
      </c>
      <c r="AW194" s="266"/>
      <c r="AX194" s="266">
        <f t="shared" si="638"/>
        <v>0</v>
      </c>
      <c r="AY194" s="266"/>
      <c r="AZ194" s="266">
        <f t="shared" si="639"/>
        <v>9</v>
      </c>
      <c r="BA194" s="267"/>
      <c r="BB194" s="268"/>
      <c r="BC194" s="266"/>
      <c r="BD194" s="266" t="str">
        <f t="shared" si="640"/>
        <v/>
      </c>
      <c r="BE194" s="266"/>
      <c r="BF194" s="266" t="str">
        <f t="shared" si="641"/>
        <v/>
      </c>
      <c r="BG194" s="266"/>
      <c r="BH194" s="266" t="str">
        <f t="shared" si="642"/>
        <v/>
      </c>
      <c r="BI194" s="267"/>
      <c r="BJ194" s="268"/>
      <c r="BK194" s="264"/>
      <c r="BL194" s="266" t="str">
        <f t="shared" si="643"/>
        <v/>
      </c>
      <c r="BM194" s="266"/>
      <c r="BN194" s="266" t="str">
        <f t="shared" si="644"/>
        <v/>
      </c>
      <c r="BO194" s="266"/>
      <c r="BP194" s="266" t="str">
        <f t="shared" si="645"/>
        <v/>
      </c>
      <c r="BQ194" s="267"/>
      <c r="BR194" s="268"/>
      <c r="BS194" s="264"/>
      <c r="BT194" s="266" t="str">
        <f t="shared" si="646"/>
        <v/>
      </c>
      <c r="BU194" s="266"/>
      <c r="BV194" s="266" t="str">
        <f t="shared" si="647"/>
        <v/>
      </c>
      <c r="BW194" s="266"/>
      <c r="BX194" s="266" t="str">
        <f t="shared" si="648"/>
        <v/>
      </c>
      <c r="BY194" s="267"/>
      <c r="BZ194" s="268"/>
      <c r="CA194" s="269"/>
      <c r="CB194" s="266" t="str">
        <f t="shared" si="649"/>
        <v/>
      </c>
      <c r="CC194" s="266"/>
      <c r="CD194" s="266" t="str">
        <f t="shared" si="650"/>
        <v/>
      </c>
      <c r="CE194" s="266"/>
      <c r="CF194" s="266" t="str">
        <f t="shared" si="651"/>
        <v/>
      </c>
      <c r="CG194" s="267"/>
      <c r="CJ194" s="266">
        <f t="shared" si="652"/>
        <v>9</v>
      </c>
      <c r="CK194" s="266"/>
      <c r="CL194" s="266">
        <f t="shared" si="653"/>
        <v>0</v>
      </c>
      <c r="CM194" s="266"/>
      <c r="CN194" s="266">
        <f t="shared" si="654"/>
        <v>9</v>
      </c>
      <c r="CO194" s="267"/>
    </row>
    <row r="195" spans="1:94" s="262" customFormat="1" ht="39.75" customHeight="1" x14ac:dyDescent="0.25">
      <c r="A195" s="262">
        <v>31</v>
      </c>
      <c r="B195" s="259" t="s">
        <v>56</v>
      </c>
      <c r="C195" s="276" t="s">
        <v>362</v>
      </c>
      <c r="D195" s="164" t="s">
        <v>397</v>
      </c>
      <c r="E195" s="164"/>
      <c r="F195" s="261">
        <f>VLOOKUP(H195,Feuil1!A$1:B$5,2,0)</f>
        <v>0.25</v>
      </c>
      <c r="G195" s="259">
        <f t="shared" si="655"/>
        <v>3</v>
      </c>
      <c r="H195" s="274" t="s">
        <v>173</v>
      </c>
      <c r="I195" s="166" t="s">
        <v>401</v>
      </c>
      <c r="J195" s="263">
        <v>48</v>
      </c>
      <c r="K195" s="263">
        <f t="shared" si="656"/>
        <v>48</v>
      </c>
      <c r="L195" s="263">
        <f>IF(J195&lt;&gt;"",MAX(L$1:L194)+1,"")</f>
        <v>161</v>
      </c>
      <c r="M195" s="219" t="s">
        <v>402</v>
      </c>
      <c r="N195" s="299">
        <v>9</v>
      </c>
      <c r="O195" s="221" t="s">
        <v>72</v>
      </c>
      <c r="P195" s="222"/>
      <c r="Q195" s="300" t="str">
        <f t="shared" si="523"/>
        <v/>
      </c>
      <c r="R195" s="317" t="s">
        <v>403</v>
      </c>
      <c r="S195" s="312" t="s">
        <v>70</v>
      </c>
      <c r="T195" s="134"/>
      <c r="V195" s="264">
        <f t="shared" si="657"/>
        <v>9</v>
      </c>
      <c r="W195" s="264">
        <f t="shared" si="658"/>
        <v>1</v>
      </c>
      <c r="X195" s="264">
        <f t="shared" si="659"/>
        <v>9</v>
      </c>
      <c r="Y195" s="264"/>
      <c r="Z195" s="264">
        <f t="shared" si="660"/>
        <v>0</v>
      </c>
      <c r="AA195" s="264"/>
      <c r="AB195" s="264">
        <f t="shared" si="661"/>
        <v>9</v>
      </c>
      <c r="AC195" s="264"/>
      <c r="AD195" s="135"/>
      <c r="AE195" s="269"/>
      <c r="AF195" s="266" t="str">
        <f t="shared" si="631"/>
        <v/>
      </c>
      <c r="AG195" s="266"/>
      <c r="AH195" s="266" t="str">
        <f t="shared" si="632"/>
        <v/>
      </c>
      <c r="AI195" s="266"/>
      <c r="AJ195" s="266" t="str">
        <f t="shared" si="633"/>
        <v/>
      </c>
      <c r="AK195" s="267"/>
      <c r="AL195" s="268"/>
      <c r="AM195" s="266"/>
      <c r="AN195" s="266" t="str">
        <f t="shared" si="634"/>
        <v/>
      </c>
      <c r="AO195" s="266"/>
      <c r="AP195" s="266" t="str">
        <f t="shared" si="635"/>
        <v/>
      </c>
      <c r="AQ195" s="266"/>
      <c r="AR195" s="266" t="str">
        <f t="shared" si="636"/>
        <v/>
      </c>
      <c r="AS195" s="267"/>
      <c r="AT195" s="268"/>
      <c r="AU195" s="266"/>
      <c r="AV195" s="266">
        <f t="shared" si="637"/>
        <v>9</v>
      </c>
      <c r="AW195" s="266"/>
      <c r="AX195" s="266">
        <f t="shared" si="638"/>
        <v>0</v>
      </c>
      <c r="AY195" s="266"/>
      <c r="AZ195" s="266">
        <f t="shared" si="639"/>
        <v>9</v>
      </c>
      <c r="BA195" s="267"/>
      <c r="BB195" s="268"/>
      <c r="BC195" s="266"/>
      <c r="BD195" s="266" t="str">
        <f t="shared" si="640"/>
        <v/>
      </c>
      <c r="BE195" s="266"/>
      <c r="BF195" s="266" t="str">
        <f t="shared" si="641"/>
        <v/>
      </c>
      <c r="BG195" s="266"/>
      <c r="BH195" s="266" t="str">
        <f t="shared" si="642"/>
        <v/>
      </c>
      <c r="BI195" s="267"/>
      <c r="BJ195" s="268"/>
      <c r="BK195" s="264"/>
      <c r="BL195" s="266" t="str">
        <f t="shared" si="643"/>
        <v/>
      </c>
      <c r="BM195" s="266"/>
      <c r="BN195" s="266" t="str">
        <f t="shared" si="644"/>
        <v/>
      </c>
      <c r="BO195" s="266"/>
      <c r="BP195" s="266" t="str">
        <f t="shared" si="645"/>
        <v/>
      </c>
      <c r="BQ195" s="267"/>
      <c r="BR195" s="268"/>
      <c r="BS195" s="264"/>
      <c r="BT195" s="266">
        <f t="shared" si="646"/>
        <v>9</v>
      </c>
      <c r="BU195" s="266"/>
      <c r="BV195" s="266">
        <f t="shared" si="647"/>
        <v>0</v>
      </c>
      <c r="BW195" s="266"/>
      <c r="BX195" s="266">
        <f t="shared" si="648"/>
        <v>9</v>
      </c>
      <c r="BY195" s="267"/>
      <c r="BZ195" s="268"/>
      <c r="CA195" s="269"/>
      <c r="CB195" s="266" t="str">
        <f t="shared" si="649"/>
        <v/>
      </c>
      <c r="CC195" s="266"/>
      <c r="CD195" s="266" t="str">
        <f t="shared" si="650"/>
        <v/>
      </c>
      <c r="CE195" s="266"/>
      <c r="CF195" s="266" t="str">
        <f t="shared" si="651"/>
        <v/>
      </c>
      <c r="CG195" s="267"/>
      <c r="CJ195" s="266" t="str">
        <f t="shared" si="652"/>
        <v/>
      </c>
      <c r="CK195" s="266"/>
      <c r="CL195" s="266" t="str">
        <f t="shared" si="653"/>
        <v/>
      </c>
      <c r="CM195" s="266"/>
      <c r="CN195" s="266" t="str">
        <f t="shared" si="654"/>
        <v/>
      </c>
      <c r="CO195" s="267"/>
    </row>
    <row r="196" spans="1:94" s="262" customFormat="1" ht="20.25" customHeight="1" x14ac:dyDescent="0.25">
      <c r="A196" s="262">
        <v>32</v>
      </c>
      <c r="B196" s="259" t="s">
        <v>67</v>
      </c>
      <c r="C196" s="276" t="s">
        <v>362</v>
      </c>
      <c r="D196" s="164" t="s">
        <v>397</v>
      </c>
      <c r="E196" s="164"/>
      <c r="F196" s="261">
        <f>VLOOKUP(H196,Feuil1!A$1:B$5,2,0)</f>
        <v>0.25</v>
      </c>
      <c r="G196" s="259">
        <f t="shared" si="655"/>
        <v>3</v>
      </c>
      <c r="H196" s="274" t="s">
        <v>173</v>
      </c>
      <c r="I196" s="166" t="s">
        <v>401</v>
      </c>
      <c r="J196" s="263">
        <v>48</v>
      </c>
      <c r="K196" s="263">
        <f t="shared" si="656"/>
        <v>48</v>
      </c>
      <c r="L196" s="263">
        <f>IF(J196&lt;&gt;"",MAX(L$1:L195)+1,"")</f>
        <v>162</v>
      </c>
      <c r="M196" s="219" t="s">
        <v>404</v>
      </c>
      <c r="N196" s="299">
        <v>3</v>
      </c>
      <c r="O196" s="221" t="s">
        <v>72</v>
      </c>
      <c r="P196" s="222"/>
      <c r="Q196" s="300" t="str">
        <f t="shared" si="523"/>
        <v/>
      </c>
      <c r="R196" s="219" t="s">
        <v>405</v>
      </c>
      <c r="S196" s="312" t="s">
        <v>70</v>
      </c>
      <c r="T196" s="134"/>
      <c r="V196" s="264">
        <f t="shared" si="657"/>
        <v>3</v>
      </c>
      <c r="W196" s="264">
        <f t="shared" si="658"/>
        <v>1</v>
      </c>
      <c r="X196" s="264">
        <f t="shared" si="659"/>
        <v>3</v>
      </c>
      <c r="Y196" s="264"/>
      <c r="Z196" s="264">
        <f t="shared" si="660"/>
        <v>0</v>
      </c>
      <c r="AA196" s="264"/>
      <c r="AB196" s="264">
        <f t="shared" si="661"/>
        <v>3</v>
      </c>
      <c r="AC196" s="264"/>
      <c r="AD196" s="135"/>
      <c r="AE196" s="269"/>
      <c r="AF196" s="266" t="str">
        <f t="shared" si="631"/>
        <v/>
      </c>
      <c r="AG196" s="266"/>
      <c r="AH196" s="266" t="str">
        <f t="shared" si="632"/>
        <v/>
      </c>
      <c r="AI196" s="266"/>
      <c r="AJ196" s="266" t="str">
        <f t="shared" si="633"/>
        <v/>
      </c>
      <c r="AK196" s="267"/>
      <c r="AL196" s="268"/>
      <c r="AM196" s="266"/>
      <c r="AN196" s="266" t="str">
        <f t="shared" si="634"/>
        <v/>
      </c>
      <c r="AO196" s="266"/>
      <c r="AP196" s="266" t="str">
        <f t="shared" si="635"/>
        <v/>
      </c>
      <c r="AQ196" s="266"/>
      <c r="AR196" s="266" t="str">
        <f t="shared" si="636"/>
        <v/>
      </c>
      <c r="AS196" s="267"/>
      <c r="AT196" s="268"/>
      <c r="AU196" s="266"/>
      <c r="AV196" s="266">
        <f t="shared" si="637"/>
        <v>3</v>
      </c>
      <c r="AW196" s="266"/>
      <c r="AX196" s="266">
        <f t="shared" si="638"/>
        <v>0</v>
      </c>
      <c r="AY196" s="266"/>
      <c r="AZ196" s="266">
        <f t="shared" si="639"/>
        <v>3</v>
      </c>
      <c r="BA196" s="267"/>
      <c r="BB196" s="268"/>
      <c r="BC196" s="266"/>
      <c r="BD196" s="266" t="str">
        <f t="shared" si="640"/>
        <v/>
      </c>
      <c r="BE196" s="266"/>
      <c r="BF196" s="266" t="str">
        <f t="shared" si="641"/>
        <v/>
      </c>
      <c r="BG196" s="266"/>
      <c r="BH196" s="266" t="str">
        <f t="shared" si="642"/>
        <v/>
      </c>
      <c r="BI196" s="267"/>
      <c r="BJ196" s="268"/>
      <c r="BK196" s="264"/>
      <c r="BL196" s="266" t="str">
        <f t="shared" si="643"/>
        <v/>
      </c>
      <c r="BM196" s="266"/>
      <c r="BN196" s="266" t="str">
        <f t="shared" si="644"/>
        <v/>
      </c>
      <c r="BO196" s="266"/>
      <c r="BP196" s="266" t="str">
        <f t="shared" si="645"/>
        <v/>
      </c>
      <c r="BQ196" s="267"/>
      <c r="BR196" s="268"/>
      <c r="BS196" s="264"/>
      <c r="BT196" s="266" t="str">
        <f t="shared" si="646"/>
        <v/>
      </c>
      <c r="BU196" s="266"/>
      <c r="BV196" s="266" t="str">
        <f t="shared" si="647"/>
        <v/>
      </c>
      <c r="BW196" s="266"/>
      <c r="BX196" s="266" t="str">
        <f t="shared" si="648"/>
        <v/>
      </c>
      <c r="BY196" s="267"/>
      <c r="BZ196" s="268"/>
      <c r="CA196" s="269"/>
      <c r="CB196" s="266">
        <f t="shared" si="649"/>
        <v>3</v>
      </c>
      <c r="CC196" s="266"/>
      <c r="CD196" s="266">
        <f t="shared" si="650"/>
        <v>0</v>
      </c>
      <c r="CE196" s="266"/>
      <c r="CF196" s="266">
        <f t="shared" si="651"/>
        <v>3</v>
      </c>
      <c r="CG196" s="267"/>
      <c r="CJ196" s="266" t="str">
        <f t="shared" si="652"/>
        <v/>
      </c>
      <c r="CK196" s="266"/>
      <c r="CL196" s="266" t="str">
        <f t="shared" si="653"/>
        <v/>
      </c>
      <c r="CM196" s="266"/>
      <c r="CN196" s="266" t="str">
        <f t="shared" si="654"/>
        <v/>
      </c>
      <c r="CO196" s="267"/>
    </row>
    <row r="197" spans="1:94" s="262" customFormat="1" ht="60" customHeight="1" x14ac:dyDescent="0.25">
      <c r="A197" s="262">
        <v>33</v>
      </c>
      <c r="B197" s="259" t="s">
        <v>56</v>
      </c>
      <c r="C197" s="276" t="s">
        <v>362</v>
      </c>
      <c r="D197" s="164" t="s">
        <v>397</v>
      </c>
      <c r="E197" s="164"/>
      <c r="F197" s="261">
        <f>VLOOKUP(H197,Feuil1!A$1:B$5,2,0)</f>
        <v>0.25</v>
      </c>
      <c r="G197" s="259">
        <f t="shared" si="655"/>
        <v>3</v>
      </c>
      <c r="H197" s="274" t="s">
        <v>173</v>
      </c>
      <c r="I197" s="166" t="s">
        <v>401</v>
      </c>
      <c r="J197" s="263">
        <v>48</v>
      </c>
      <c r="K197" s="263">
        <f t="shared" si="656"/>
        <v>48</v>
      </c>
      <c r="L197" s="263">
        <f>IF(J197&lt;&gt;"",MAX(L$1:L196)+1,"")</f>
        <v>163</v>
      </c>
      <c r="M197" s="219" t="s">
        <v>406</v>
      </c>
      <c r="N197" s="299">
        <v>3</v>
      </c>
      <c r="O197" s="221" t="s">
        <v>0</v>
      </c>
      <c r="P197" s="222"/>
      <c r="Q197" s="300" t="str">
        <f t="shared" si="523"/>
        <v/>
      </c>
      <c r="R197" s="219" t="s">
        <v>795</v>
      </c>
      <c r="S197" s="219" t="s">
        <v>70</v>
      </c>
      <c r="T197" s="134"/>
      <c r="V197" s="264">
        <f t="shared" ref="V197:V199" si="662">N197</f>
        <v>3</v>
      </c>
      <c r="W197" s="264">
        <f t="shared" ref="W197" si="663">IF(O197="OUI",1,IF(O197="NON",0,IF(O197="Non Mesuré","",0)))</f>
        <v>1</v>
      </c>
      <c r="X197" s="264">
        <f t="shared" ref="X197:X199" si="664">IF(O197&lt;&gt;"Non Mesuré",V197*W197,"")</f>
        <v>3</v>
      </c>
      <c r="Y197" s="264"/>
      <c r="Z197" s="264">
        <f t="shared" ref="Z197:Z199" si="665">IF(O197="Non Mesuré",V197,0)</f>
        <v>0</v>
      </c>
      <c r="AA197" s="264"/>
      <c r="AB197" s="264">
        <f t="shared" ref="AB197:AB199" si="666">V197-Z197</f>
        <v>3</v>
      </c>
      <c r="AC197" s="264"/>
      <c r="AD197" s="265"/>
      <c r="AE197" s="265"/>
      <c r="AF197" s="266" t="str">
        <f t="shared" si="631"/>
        <v/>
      </c>
      <c r="AG197" s="266"/>
      <c r="AH197" s="266" t="str">
        <f t="shared" si="632"/>
        <v/>
      </c>
      <c r="AI197" s="266"/>
      <c r="AJ197" s="266" t="str">
        <f t="shared" si="633"/>
        <v/>
      </c>
      <c r="AK197" s="267"/>
      <c r="AL197" s="268"/>
      <c r="AM197" s="266"/>
      <c r="AN197" s="266" t="str">
        <f t="shared" si="634"/>
        <v/>
      </c>
      <c r="AO197" s="266"/>
      <c r="AP197" s="266" t="str">
        <f t="shared" si="635"/>
        <v/>
      </c>
      <c r="AQ197" s="266"/>
      <c r="AR197" s="266" t="str">
        <f t="shared" si="636"/>
        <v/>
      </c>
      <c r="AS197" s="267"/>
      <c r="AT197" s="268"/>
      <c r="AU197" s="266"/>
      <c r="AV197" s="266">
        <f t="shared" si="637"/>
        <v>3</v>
      </c>
      <c r="AW197" s="266"/>
      <c r="AX197" s="266">
        <f t="shared" si="638"/>
        <v>0</v>
      </c>
      <c r="AY197" s="266"/>
      <c r="AZ197" s="266">
        <f t="shared" si="639"/>
        <v>3</v>
      </c>
      <c r="BA197" s="267"/>
      <c r="BB197" s="268"/>
      <c r="BC197" s="266"/>
      <c r="BD197" s="266" t="str">
        <f t="shared" si="640"/>
        <v/>
      </c>
      <c r="BE197" s="266"/>
      <c r="BF197" s="266" t="str">
        <f t="shared" si="641"/>
        <v/>
      </c>
      <c r="BG197" s="266"/>
      <c r="BH197" s="266" t="str">
        <f t="shared" si="642"/>
        <v/>
      </c>
      <c r="BI197" s="267"/>
      <c r="BJ197" s="268"/>
      <c r="BK197" s="264"/>
      <c r="BL197" s="266" t="str">
        <f t="shared" si="643"/>
        <v/>
      </c>
      <c r="BM197" s="266"/>
      <c r="BN197" s="266" t="str">
        <f t="shared" si="644"/>
        <v/>
      </c>
      <c r="BO197" s="266"/>
      <c r="BP197" s="266" t="str">
        <f t="shared" si="645"/>
        <v/>
      </c>
      <c r="BQ197" s="267"/>
      <c r="BR197" s="268"/>
      <c r="BS197" s="264"/>
      <c r="BT197" s="266" t="str">
        <f t="shared" si="646"/>
        <v/>
      </c>
      <c r="BU197" s="266"/>
      <c r="BV197" s="266" t="str">
        <f t="shared" si="647"/>
        <v/>
      </c>
      <c r="BW197" s="266"/>
      <c r="BX197" s="266" t="str">
        <f t="shared" si="648"/>
        <v/>
      </c>
      <c r="BY197" s="267"/>
      <c r="BZ197" s="268"/>
      <c r="CA197" s="269"/>
      <c r="CB197" s="266" t="str">
        <f t="shared" si="649"/>
        <v/>
      </c>
      <c r="CC197" s="266"/>
      <c r="CD197" s="266" t="str">
        <f t="shared" si="650"/>
        <v/>
      </c>
      <c r="CE197" s="266"/>
      <c r="CF197" s="266" t="str">
        <f t="shared" si="651"/>
        <v/>
      </c>
      <c r="CG197" s="267"/>
      <c r="CJ197" s="266">
        <f t="shared" si="652"/>
        <v>3</v>
      </c>
      <c r="CK197" s="266"/>
      <c r="CL197" s="266">
        <f t="shared" si="653"/>
        <v>0</v>
      </c>
      <c r="CM197" s="266"/>
      <c r="CN197" s="266">
        <f t="shared" si="654"/>
        <v>3</v>
      </c>
      <c r="CO197" s="267"/>
    </row>
    <row r="198" spans="1:94" s="262" customFormat="1" ht="20.25" customHeight="1" x14ac:dyDescent="0.25">
      <c r="A198" s="262">
        <v>31</v>
      </c>
      <c r="B198" s="259" t="s">
        <v>56</v>
      </c>
      <c r="C198" s="276" t="s">
        <v>362</v>
      </c>
      <c r="D198" s="164" t="s">
        <v>397</v>
      </c>
      <c r="E198" s="164"/>
      <c r="F198" s="261">
        <f>VLOOKUP(H198,Feuil1!A$1:B$5,2,0)</f>
        <v>0.25</v>
      </c>
      <c r="G198" s="259">
        <f t="shared" si="655"/>
        <v>3</v>
      </c>
      <c r="H198" s="274" t="s">
        <v>173</v>
      </c>
      <c r="I198" s="166" t="s">
        <v>401</v>
      </c>
      <c r="J198" s="263">
        <v>48</v>
      </c>
      <c r="K198" s="263">
        <f t="shared" si="656"/>
        <v>48</v>
      </c>
      <c r="L198" s="263">
        <f>IF(J198&lt;&gt;"",MAX(L$1:L197)+1,"")</f>
        <v>164</v>
      </c>
      <c r="M198" s="219" t="s">
        <v>407</v>
      </c>
      <c r="N198" s="299">
        <v>3</v>
      </c>
      <c r="O198" s="221" t="s">
        <v>72</v>
      </c>
      <c r="P198" s="222"/>
      <c r="Q198" s="300" t="str">
        <f t="shared" si="523"/>
        <v/>
      </c>
      <c r="R198" s="219" t="s">
        <v>408</v>
      </c>
      <c r="S198" s="219" t="s">
        <v>70</v>
      </c>
      <c r="T198" s="134"/>
      <c r="V198" s="264">
        <f t="shared" si="662"/>
        <v>3</v>
      </c>
      <c r="W198" s="264">
        <f t="shared" ref="W198:W199" si="667">IF(O198="Très Satisfaisant",1,IF(O198="Satisfaisant",0.75,IF(O198="Insatisfaisant",0.25,IF(O198="Très Insatisfaisant",0,IF(O198="Non Mesuré","",0)))))</f>
        <v>1</v>
      </c>
      <c r="X198" s="264">
        <f t="shared" si="664"/>
        <v>3</v>
      </c>
      <c r="Y198" s="264"/>
      <c r="Z198" s="264">
        <f t="shared" si="665"/>
        <v>0</v>
      </c>
      <c r="AA198" s="264"/>
      <c r="AB198" s="264">
        <f t="shared" si="666"/>
        <v>3</v>
      </c>
      <c r="AC198" s="264"/>
      <c r="AD198" s="135"/>
      <c r="AE198" s="269"/>
      <c r="AF198" s="266" t="str">
        <f t="shared" si="631"/>
        <v/>
      </c>
      <c r="AG198" s="266"/>
      <c r="AH198" s="266" t="str">
        <f t="shared" si="632"/>
        <v/>
      </c>
      <c r="AI198" s="266"/>
      <c r="AJ198" s="266" t="str">
        <f t="shared" si="633"/>
        <v/>
      </c>
      <c r="AK198" s="267"/>
      <c r="AL198" s="268"/>
      <c r="AM198" s="266"/>
      <c r="AN198" s="266" t="str">
        <f t="shared" si="634"/>
        <v/>
      </c>
      <c r="AO198" s="266"/>
      <c r="AP198" s="266" t="str">
        <f t="shared" si="635"/>
        <v/>
      </c>
      <c r="AQ198" s="266"/>
      <c r="AR198" s="266" t="str">
        <f t="shared" si="636"/>
        <v/>
      </c>
      <c r="AS198" s="267"/>
      <c r="AT198" s="268"/>
      <c r="AU198" s="266"/>
      <c r="AV198" s="266">
        <f t="shared" si="637"/>
        <v>3</v>
      </c>
      <c r="AW198" s="266"/>
      <c r="AX198" s="266">
        <f t="shared" si="638"/>
        <v>0</v>
      </c>
      <c r="AY198" s="266"/>
      <c r="AZ198" s="266">
        <f t="shared" si="639"/>
        <v>3</v>
      </c>
      <c r="BA198" s="267"/>
      <c r="BB198" s="268"/>
      <c r="BC198" s="266"/>
      <c r="BD198" s="266" t="str">
        <f t="shared" si="640"/>
        <v/>
      </c>
      <c r="BE198" s="266"/>
      <c r="BF198" s="266" t="str">
        <f t="shared" si="641"/>
        <v/>
      </c>
      <c r="BG198" s="266"/>
      <c r="BH198" s="266" t="str">
        <f t="shared" si="642"/>
        <v/>
      </c>
      <c r="BI198" s="267"/>
      <c r="BJ198" s="268"/>
      <c r="BK198" s="264"/>
      <c r="BL198" s="266" t="str">
        <f t="shared" si="643"/>
        <v/>
      </c>
      <c r="BM198" s="266"/>
      <c r="BN198" s="266" t="str">
        <f t="shared" si="644"/>
        <v/>
      </c>
      <c r="BO198" s="266"/>
      <c r="BP198" s="266" t="str">
        <f t="shared" si="645"/>
        <v/>
      </c>
      <c r="BQ198" s="267"/>
      <c r="BR198" s="268"/>
      <c r="BS198" s="264"/>
      <c r="BT198" s="266">
        <f t="shared" si="646"/>
        <v>3</v>
      </c>
      <c r="BU198" s="266"/>
      <c r="BV198" s="266">
        <f t="shared" si="647"/>
        <v>0</v>
      </c>
      <c r="BW198" s="266"/>
      <c r="BX198" s="266">
        <f t="shared" si="648"/>
        <v>3</v>
      </c>
      <c r="BY198" s="267"/>
      <c r="BZ198" s="268"/>
      <c r="CA198" s="269"/>
      <c r="CB198" s="266" t="str">
        <f t="shared" si="649"/>
        <v/>
      </c>
      <c r="CC198" s="266"/>
      <c r="CD198" s="266" t="str">
        <f t="shared" si="650"/>
        <v/>
      </c>
      <c r="CE198" s="266"/>
      <c r="CF198" s="266" t="str">
        <f t="shared" si="651"/>
        <v/>
      </c>
      <c r="CG198" s="267"/>
      <c r="CJ198" s="266" t="str">
        <f t="shared" si="652"/>
        <v/>
      </c>
      <c r="CK198" s="266"/>
      <c r="CL198" s="266" t="str">
        <f t="shared" si="653"/>
        <v/>
      </c>
      <c r="CM198" s="266"/>
      <c r="CN198" s="266" t="str">
        <f t="shared" si="654"/>
        <v/>
      </c>
      <c r="CO198" s="267"/>
    </row>
    <row r="199" spans="1:94" s="262" customFormat="1" ht="20.25" customHeight="1" x14ac:dyDescent="0.25">
      <c r="A199" s="262">
        <v>32</v>
      </c>
      <c r="B199" s="259" t="s">
        <v>67</v>
      </c>
      <c r="C199" s="276" t="s">
        <v>362</v>
      </c>
      <c r="D199" s="164" t="s">
        <v>397</v>
      </c>
      <c r="E199" s="164"/>
      <c r="F199" s="261">
        <f>VLOOKUP(H199,Feuil1!A$1:B$5,2,0)</f>
        <v>0.25</v>
      </c>
      <c r="G199" s="259">
        <f t="shared" si="655"/>
        <v>3</v>
      </c>
      <c r="H199" s="274" t="s">
        <v>173</v>
      </c>
      <c r="I199" s="166" t="s">
        <v>401</v>
      </c>
      <c r="J199" s="263">
        <v>48</v>
      </c>
      <c r="K199" s="263">
        <f t="shared" si="656"/>
        <v>48</v>
      </c>
      <c r="L199" s="263">
        <f>IF(J199&lt;&gt;"",MAX(L$1:L198)+1,"")</f>
        <v>165</v>
      </c>
      <c r="M199" s="219" t="s">
        <v>409</v>
      </c>
      <c r="N199" s="299">
        <v>3</v>
      </c>
      <c r="O199" s="221" t="s">
        <v>72</v>
      </c>
      <c r="P199" s="222"/>
      <c r="Q199" s="300" t="str">
        <f t="shared" si="523"/>
        <v/>
      </c>
      <c r="R199" s="219" t="s">
        <v>410</v>
      </c>
      <c r="S199" s="219" t="s">
        <v>70</v>
      </c>
      <c r="T199" s="134"/>
      <c r="V199" s="264">
        <f t="shared" si="662"/>
        <v>3</v>
      </c>
      <c r="W199" s="264">
        <f t="shared" si="667"/>
        <v>1</v>
      </c>
      <c r="X199" s="264">
        <f t="shared" si="664"/>
        <v>3</v>
      </c>
      <c r="Y199" s="264"/>
      <c r="Z199" s="264">
        <f t="shared" si="665"/>
        <v>0</v>
      </c>
      <c r="AA199" s="264"/>
      <c r="AB199" s="264">
        <f t="shared" si="666"/>
        <v>3</v>
      </c>
      <c r="AC199" s="264"/>
      <c r="AD199" s="135"/>
      <c r="AE199" s="269"/>
      <c r="AF199" s="266" t="str">
        <f t="shared" si="631"/>
        <v/>
      </c>
      <c r="AG199" s="266"/>
      <c r="AH199" s="266" t="str">
        <f t="shared" si="632"/>
        <v/>
      </c>
      <c r="AI199" s="266"/>
      <c r="AJ199" s="266" t="str">
        <f t="shared" si="633"/>
        <v/>
      </c>
      <c r="AK199" s="267"/>
      <c r="AL199" s="268"/>
      <c r="AM199" s="266"/>
      <c r="AN199" s="266" t="str">
        <f t="shared" si="634"/>
        <v/>
      </c>
      <c r="AO199" s="266"/>
      <c r="AP199" s="266" t="str">
        <f t="shared" si="635"/>
        <v/>
      </c>
      <c r="AQ199" s="266"/>
      <c r="AR199" s="266" t="str">
        <f t="shared" si="636"/>
        <v/>
      </c>
      <c r="AS199" s="267"/>
      <c r="AT199" s="268"/>
      <c r="AU199" s="266"/>
      <c r="AV199" s="266">
        <f t="shared" si="637"/>
        <v>3</v>
      </c>
      <c r="AW199" s="266"/>
      <c r="AX199" s="266">
        <f t="shared" si="638"/>
        <v>0</v>
      </c>
      <c r="AY199" s="266"/>
      <c r="AZ199" s="266">
        <f t="shared" si="639"/>
        <v>3</v>
      </c>
      <c r="BA199" s="267"/>
      <c r="BB199" s="268"/>
      <c r="BC199" s="266"/>
      <c r="BD199" s="266" t="str">
        <f t="shared" si="640"/>
        <v/>
      </c>
      <c r="BE199" s="266"/>
      <c r="BF199" s="266" t="str">
        <f t="shared" si="641"/>
        <v/>
      </c>
      <c r="BG199" s="266"/>
      <c r="BH199" s="266" t="str">
        <f t="shared" si="642"/>
        <v/>
      </c>
      <c r="BI199" s="267"/>
      <c r="BJ199" s="268"/>
      <c r="BK199" s="264"/>
      <c r="BL199" s="266" t="str">
        <f t="shared" si="643"/>
        <v/>
      </c>
      <c r="BM199" s="266"/>
      <c r="BN199" s="266" t="str">
        <f t="shared" si="644"/>
        <v/>
      </c>
      <c r="BO199" s="266"/>
      <c r="BP199" s="266" t="str">
        <f t="shared" si="645"/>
        <v/>
      </c>
      <c r="BQ199" s="267"/>
      <c r="BR199" s="268"/>
      <c r="BS199" s="264"/>
      <c r="BT199" s="266" t="str">
        <f t="shared" si="646"/>
        <v/>
      </c>
      <c r="BU199" s="266"/>
      <c r="BV199" s="266" t="str">
        <f t="shared" si="647"/>
        <v/>
      </c>
      <c r="BW199" s="266"/>
      <c r="BX199" s="266" t="str">
        <f t="shared" si="648"/>
        <v/>
      </c>
      <c r="BY199" s="267"/>
      <c r="BZ199" s="268"/>
      <c r="CA199" s="269"/>
      <c r="CB199" s="266">
        <f t="shared" si="649"/>
        <v>3</v>
      </c>
      <c r="CC199" s="266"/>
      <c r="CD199" s="266">
        <f t="shared" si="650"/>
        <v>0</v>
      </c>
      <c r="CE199" s="266"/>
      <c r="CF199" s="266">
        <f t="shared" si="651"/>
        <v>3</v>
      </c>
      <c r="CG199" s="267"/>
      <c r="CJ199" s="266" t="str">
        <f t="shared" si="652"/>
        <v/>
      </c>
      <c r="CK199" s="266"/>
      <c r="CL199" s="266" t="str">
        <f t="shared" si="653"/>
        <v/>
      </c>
      <c r="CM199" s="266"/>
      <c r="CN199" s="266" t="str">
        <f t="shared" si="654"/>
        <v/>
      </c>
      <c r="CO199" s="267"/>
    </row>
    <row r="200" spans="1:94" s="262" customFormat="1" ht="20.25" customHeight="1" x14ac:dyDescent="0.25">
      <c r="A200" s="262">
        <v>33</v>
      </c>
      <c r="B200" s="259" t="s">
        <v>56</v>
      </c>
      <c r="C200" s="276" t="s">
        <v>362</v>
      </c>
      <c r="D200" s="164" t="s">
        <v>397</v>
      </c>
      <c r="E200" s="164"/>
      <c r="F200" s="261">
        <f>VLOOKUP(H200,Feuil1!A$1:B$5,2,0)</f>
        <v>0.25</v>
      </c>
      <c r="G200" s="259">
        <f t="shared" si="655"/>
        <v>3</v>
      </c>
      <c r="H200" s="274" t="s">
        <v>173</v>
      </c>
      <c r="I200" s="166" t="s">
        <v>401</v>
      </c>
      <c r="J200" s="263">
        <v>48</v>
      </c>
      <c r="K200" s="263">
        <f t="shared" si="656"/>
        <v>48</v>
      </c>
      <c r="L200" s="263">
        <f>IF(J200&lt;&gt;"",MAX(L$1:L199)+1,"")</f>
        <v>166</v>
      </c>
      <c r="M200" s="305" t="s">
        <v>411</v>
      </c>
      <c r="N200" s="301">
        <v>1</v>
      </c>
      <c r="O200" s="302" t="s">
        <v>0</v>
      </c>
      <c r="P200" s="303"/>
      <c r="Q200" s="304" t="str">
        <f t="shared" ref="Q200:Q245" si="668">IF(ISERROR(SEARCH("Pas de NM possible",R200)),"","oui")</f>
        <v/>
      </c>
      <c r="R200" s="305" t="s">
        <v>412</v>
      </c>
      <c r="S200" s="313" t="s">
        <v>70</v>
      </c>
      <c r="T200" s="134"/>
      <c r="V200" s="264">
        <f>N200</f>
        <v>1</v>
      </c>
      <c r="W200" s="264">
        <f>IF(O200="OUI",1,IF(O200="NON",0,IF(O200="Non Mesuré","",0)))</f>
        <v>1</v>
      </c>
      <c r="X200" s="264">
        <f>IF(O200&lt;&gt;"Non Mesuré",V200*W200,"")</f>
        <v>1</v>
      </c>
      <c r="Y200" s="264"/>
      <c r="Z200" s="264">
        <f>IF(O200="Non Mesuré",V200,0)</f>
        <v>0</v>
      </c>
      <c r="AA200" s="264"/>
      <c r="AB200" s="264">
        <f>V200-Z200</f>
        <v>1</v>
      </c>
      <c r="AC200" s="264"/>
      <c r="AD200" s="265"/>
      <c r="AE200" s="265"/>
      <c r="AF200" s="266" t="str">
        <f>IF(G200=1,X200,"")</f>
        <v/>
      </c>
      <c r="AG200" s="266"/>
      <c r="AH200" s="266" t="str">
        <f>IF(G200=1,Z200,"")</f>
        <v/>
      </c>
      <c r="AI200" s="266"/>
      <c r="AJ200" s="266" t="str">
        <f>IF(G200=1,AB200,"")</f>
        <v/>
      </c>
      <c r="AK200" s="267"/>
      <c r="AL200" s="268"/>
      <c r="AM200" s="266"/>
      <c r="AN200" s="266" t="str">
        <f>IF(G200=2,X200,"")</f>
        <v/>
      </c>
      <c r="AO200" s="266"/>
      <c r="AP200" s="266" t="str">
        <f>IF(G200=2,Z200,"")</f>
        <v/>
      </c>
      <c r="AQ200" s="266"/>
      <c r="AR200" s="266" t="str">
        <f>IF(G200=2,AB200,"")</f>
        <v/>
      </c>
      <c r="AS200" s="267"/>
      <c r="AT200" s="268"/>
      <c r="AU200" s="266"/>
      <c r="AV200" s="266">
        <f>IF(G200=3,X200,"")</f>
        <v>1</v>
      </c>
      <c r="AW200" s="266"/>
      <c r="AX200" s="266">
        <f>IF(G200=3,Z200,"")</f>
        <v>0</v>
      </c>
      <c r="AY200" s="266"/>
      <c r="AZ200" s="266">
        <f>IF(G200=3,AB200,"")</f>
        <v>1</v>
      </c>
      <c r="BA200" s="267"/>
      <c r="BB200" s="268"/>
      <c r="BC200" s="266"/>
      <c r="BD200" s="266" t="str">
        <f>IF(G200=4,X200,"")</f>
        <v/>
      </c>
      <c r="BE200" s="266"/>
      <c r="BF200" s="266" t="str">
        <f>IF(G200=4,Z200,"")</f>
        <v/>
      </c>
      <c r="BG200" s="266"/>
      <c r="BH200" s="266" t="str">
        <f>IF(G200=4,AB200,"")</f>
        <v/>
      </c>
      <c r="BI200" s="267"/>
      <c r="BJ200" s="268"/>
      <c r="BK200" s="264"/>
      <c r="BL200" s="266" t="str">
        <f>IF(G200=5,X200,"")</f>
        <v/>
      </c>
      <c r="BM200" s="266"/>
      <c r="BN200" s="266" t="str">
        <f>IF(G200=5,Z200,"")</f>
        <v/>
      </c>
      <c r="BO200" s="266"/>
      <c r="BP200" s="266" t="str">
        <f>IF(G200=5,AB200,"")</f>
        <v/>
      </c>
      <c r="BQ200" s="267"/>
      <c r="BR200" s="268"/>
      <c r="BS200" s="264"/>
      <c r="BT200" s="266" t="str">
        <f>IF(A200=31,X200,"")</f>
        <v/>
      </c>
      <c r="BU200" s="266"/>
      <c r="BV200" s="266" t="str">
        <f>IF(A200=31,Z200,"")</f>
        <v/>
      </c>
      <c r="BW200" s="266"/>
      <c r="BX200" s="266" t="str">
        <f>IF(A200=31,AB200,"")</f>
        <v/>
      </c>
      <c r="BY200" s="267"/>
      <c r="BZ200" s="268"/>
      <c r="CA200" s="269"/>
      <c r="CB200" s="266" t="str">
        <f>IF(A200=32,X200,"")</f>
        <v/>
      </c>
      <c r="CC200" s="266"/>
      <c r="CD200" s="266" t="str">
        <f>IF(A200=32,Z200,"")</f>
        <v/>
      </c>
      <c r="CE200" s="266"/>
      <c r="CF200" s="266" t="str">
        <f>IF(A200=32,AB200,"")</f>
        <v/>
      </c>
      <c r="CG200" s="267"/>
      <c r="CJ200" s="266">
        <f>IF(A200=33,X200,"")</f>
        <v>1</v>
      </c>
      <c r="CK200" s="266"/>
      <c r="CL200" s="266">
        <f>IF(A200=33,Z200,"")</f>
        <v>0</v>
      </c>
      <c r="CM200" s="266"/>
      <c r="CN200" s="266">
        <f>IF(A200=33,AB200,"")</f>
        <v>1</v>
      </c>
      <c r="CO200" s="267"/>
    </row>
    <row r="201" spans="1:94" s="162" customFormat="1" ht="33" customHeight="1" x14ac:dyDescent="0.25">
      <c r="B201" s="113"/>
      <c r="C201" s="276" t="s">
        <v>362</v>
      </c>
      <c r="D201" s="259"/>
      <c r="E201" s="259"/>
      <c r="F201" s="261" t="e">
        <f>VLOOKUP(H201,Feuil1!A$1:B$5,2,0)</f>
        <v>#N/A</v>
      </c>
      <c r="G201" s="113"/>
      <c r="H201" s="218"/>
      <c r="I201" s="163"/>
      <c r="J201" s="138"/>
      <c r="K201" s="263"/>
      <c r="L201" s="263" t="str">
        <f>IF(J201&lt;&gt;"",MAX(L$1:L200)+1,"")</f>
        <v/>
      </c>
      <c r="M201" s="368" t="s">
        <v>362</v>
      </c>
      <c r="N201" s="369" t="s">
        <v>29</v>
      </c>
      <c r="O201" s="370" t="s">
        <v>30</v>
      </c>
      <c r="P201" s="441" t="s">
        <v>31</v>
      </c>
      <c r="Q201" s="374" t="str">
        <f>IF(ISERROR(SEARCH("Pas de NM possible",R201)),"","oui")</f>
        <v/>
      </c>
      <c r="R201" s="372" t="s">
        <v>32</v>
      </c>
      <c r="S201" s="373" t="s">
        <v>686</v>
      </c>
      <c r="T201" s="165"/>
      <c r="V201" s="139"/>
      <c r="W201" s="139"/>
      <c r="X201" s="139"/>
      <c r="Y201" s="139"/>
      <c r="Z201" s="139"/>
      <c r="AA201" s="139"/>
      <c r="AB201" s="139"/>
      <c r="AC201" s="139"/>
      <c r="AD201" s="141"/>
      <c r="AE201" s="141"/>
      <c r="AF201" s="266" t="str">
        <f>IF(G201=1,X201,"")</f>
        <v/>
      </c>
      <c r="AG201" s="266"/>
      <c r="AH201" s="266" t="str">
        <f>IF(G201=1,Z201,"")</f>
        <v/>
      </c>
      <c r="AI201" s="266"/>
      <c r="AJ201" s="266" t="str">
        <f>IF(G201=1,AB201,"")</f>
        <v/>
      </c>
      <c r="AK201" s="267"/>
      <c r="AL201" s="268"/>
      <c r="AM201" s="266"/>
      <c r="AN201" s="266" t="str">
        <f>IF(G201=2,X201,"")</f>
        <v/>
      </c>
      <c r="AO201" s="266"/>
      <c r="AP201" s="266" t="str">
        <f>IF(G201=2,Z201,"")</f>
        <v/>
      </c>
      <c r="AQ201" s="266"/>
      <c r="AR201" s="266" t="str">
        <f>IF(G201=2,AB201,"")</f>
        <v/>
      </c>
      <c r="AS201" s="267"/>
      <c r="AT201" s="268"/>
      <c r="AU201" s="266"/>
      <c r="AV201" s="266" t="str">
        <f>IF(G201=3,X201,"")</f>
        <v/>
      </c>
      <c r="AW201" s="266"/>
      <c r="AX201" s="266" t="str">
        <f>IF(G201=3,Z201,"")</f>
        <v/>
      </c>
      <c r="AY201" s="266"/>
      <c r="AZ201" s="266" t="str">
        <f>IF(G201=3,AB201,"")</f>
        <v/>
      </c>
      <c r="BA201" s="267"/>
      <c r="BB201" s="268"/>
      <c r="BC201" s="266"/>
      <c r="BD201" s="266" t="str">
        <f>IF(G201=4,X201,"")</f>
        <v/>
      </c>
      <c r="BE201" s="266"/>
      <c r="BF201" s="266" t="str">
        <f>IF(G201=4,Z201,"")</f>
        <v/>
      </c>
      <c r="BG201" s="266"/>
      <c r="BH201" s="266" t="str">
        <f>IF(G201=4,AB201,"")</f>
        <v/>
      </c>
      <c r="BI201" s="267"/>
      <c r="BJ201" s="268"/>
      <c r="BK201" s="264"/>
      <c r="BL201" s="266" t="str">
        <f>IF(G201=5,X201,"")</f>
        <v/>
      </c>
      <c r="BM201" s="266"/>
      <c r="BN201" s="266" t="str">
        <f>IF(G201=5,Z201,"")</f>
        <v/>
      </c>
      <c r="BO201" s="266"/>
      <c r="BP201" s="266" t="str">
        <f>IF(G201=5,AB201,"")</f>
        <v/>
      </c>
      <c r="BQ201" s="267"/>
      <c r="BR201" s="268"/>
      <c r="BS201" s="264"/>
      <c r="BT201" s="266" t="str">
        <f>IF(A201=31,X201,"")</f>
        <v/>
      </c>
      <c r="BU201" s="266"/>
      <c r="BV201" s="266" t="str">
        <f>IF(A201=31,Z201,"")</f>
        <v/>
      </c>
      <c r="BW201" s="266"/>
      <c r="BX201" s="266" t="str">
        <f>IF(A201=31,AB201,"")</f>
        <v/>
      </c>
      <c r="BY201" s="267"/>
      <c r="BZ201" s="268"/>
      <c r="CA201" s="269"/>
      <c r="CB201" s="266" t="str">
        <f>IF(A201=32,X201,"")</f>
        <v/>
      </c>
      <c r="CC201" s="266"/>
      <c r="CD201" s="266" t="str">
        <f>IF(A201=32,Z201,"")</f>
        <v/>
      </c>
      <c r="CE201" s="266"/>
      <c r="CF201" s="266" t="str">
        <f>IF(A201=32,AB201,"")</f>
        <v/>
      </c>
      <c r="CG201" s="267"/>
      <c r="CH201" s="262"/>
      <c r="CI201" s="262"/>
      <c r="CJ201" s="266" t="str">
        <f>IF(A201=33,X201,"")</f>
        <v/>
      </c>
      <c r="CK201" s="266"/>
      <c r="CL201" s="266" t="str">
        <f>IF(A201=33,Z201,"")</f>
        <v/>
      </c>
      <c r="CM201" s="266"/>
      <c r="CN201" s="266" t="str">
        <f>IF(A201=33,AB201,"")</f>
        <v/>
      </c>
      <c r="CO201" s="267"/>
      <c r="CP201" s="262"/>
    </row>
    <row r="202" spans="1:94" s="162" customFormat="1" ht="18" customHeight="1" x14ac:dyDescent="0.25">
      <c r="B202" s="113"/>
      <c r="C202" s="276" t="s">
        <v>362</v>
      </c>
      <c r="D202" s="113"/>
      <c r="E202" s="113"/>
      <c r="F202" s="261" t="e">
        <f>VLOOKUP(H202,Feuil1!A$1:B$5,2,0)</f>
        <v>#N/A</v>
      </c>
      <c r="G202" s="113"/>
      <c r="H202" s="218"/>
      <c r="I202" s="163"/>
      <c r="J202" s="138"/>
      <c r="K202" s="263"/>
      <c r="L202" s="263" t="str">
        <f>IF(J202&lt;&gt;"",MAX(L$1:L201)+1,"")</f>
        <v/>
      </c>
      <c r="M202" s="164" t="s">
        <v>413</v>
      </c>
      <c r="N202" s="130"/>
      <c r="O202" s="204"/>
      <c r="P202" s="293"/>
      <c r="Q202" s="202" t="str">
        <f t="shared" si="668"/>
        <v/>
      </c>
      <c r="R202" s="164" t="s">
        <v>364</v>
      </c>
      <c r="S202" s="165"/>
      <c r="T202" s="165"/>
      <c r="V202" s="139"/>
      <c r="W202" s="139"/>
      <c r="X202" s="139"/>
      <c r="Y202" s="139"/>
      <c r="Z202" s="139"/>
      <c r="AA202" s="139"/>
      <c r="AB202" s="139"/>
      <c r="AC202" s="139"/>
      <c r="AD202" s="141"/>
      <c r="AE202" s="141"/>
      <c r="AF202" s="266" t="str">
        <f t="shared" si="631"/>
        <v/>
      </c>
      <c r="AG202" s="266"/>
      <c r="AH202" s="266" t="str">
        <f t="shared" si="632"/>
        <v/>
      </c>
      <c r="AI202" s="266"/>
      <c r="AJ202" s="266" t="str">
        <f t="shared" si="633"/>
        <v/>
      </c>
      <c r="AK202" s="267"/>
      <c r="AL202" s="268"/>
      <c r="AM202" s="266"/>
      <c r="AN202" s="266" t="str">
        <f t="shared" si="634"/>
        <v/>
      </c>
      <c r="AO202" s="266"/>
      <c r="AP202" s="266" t="str">
        <f t="shared" si="635"/>
        <v/>
      </c>
      <c r="AQ202" s="266"/>
      <c r="AR202" s="266" t="str">
        <f t="shared" si="636"/>
        <v/>
      </c>
      <c r="AS202" s="267"/>
      <c r="AT202" s="268"/>
      <c r="AU202" s="266"/>
      <c r="AV202" s="266" t="str">
        <f t="shared" si="637"/>
        <v/>
      </c>
      <c r="AW202" s="266"/>
      <c r="AX202" s="266" t="str">
        <f t="shared" si="638"/>
        <v/>
      </c>
      <c r="AY202" s="266"/>
      <c r="AZ202" s="266" t="str">
        <f t="shared" si="639"/>
        <v/>
      </c>
      <c r="BA202" s="267"/>
      <c r="BB202" s="268"/>
      <c r="BC202" s="266"/>
      <c r="BD202" s="266" t="str">
        <f t="shared" si="640"/>
        <v/>
      </c>
      <c r="BE202" s="266"/>
      <c r="BF202" s="266" t="str">
        <f t="shared" si="641"/>
        <v/>
      </c>
      <c r="BG202" s="266"/>
      <c r="BH202" s="266" t="str">
        <f t="shared" si="642"/>
        <v/>
      </c>
      <c r="BI202" s="267"/>
      <c r="BJ202" s="268"/>
      <c r="BK202" s="264"/>
      <c r="BL202" s="266" t="str">
        <f t="shared" si="643"/>
        <v/>
      </c>
      <c r="BM202" s="266"/>
      <c r="BN202" s="266" t="str">
        <f t="shared" si="644"/>
        <v/>
      </c>
      <c r="BO202" s="266"/>
      <c r="BP202" s="266" t="str">
        <f t="shared" si="645"/>
        <v/>
      </c>
      <c r="BQ202" s="267"/>
      <c r="BR202" s="268"/>
      <c r="BS202" s="264"/>
      <c r="BT202" s="266" t="str">
        <f t="shared" si="646"/>
        <v/>
      </c>
      <c r="BU202" s="266"/>
      <c r="BV202" s="266" t="str">
        <f t="shared" si="647"/>
        <v/>
      </c>
      <c r="BW202" s="266"/>
      <c r="BX202" s="266" t="str">
        <f t="shared" si="648"/>
        <v/>
      </c>
      <c r="BY202" s="267"/>
      <c r="BZ202" s="268"/>
      <c r="CA202" s="269"/>
      <c r="CB202" s="266" t="str">
        <f t="shared" si="649"/>
        <v/>
      </c>
      <c r="CC202" s="266"/>
      <c r="CD202" s="266" t="str">
        <f t="shared" si="650"/>
        <v/>
      </c>
      <c r="CE202" s="266"/>
      <c r="CF202" s="266" t="str">
        <f t="shared" si="651"/>
        <v/>
      </c>
      <c r="CG202" s="267"/>
      <c r="CH202" s="262"/>
      <c r="CI202" s="262"/>
      <c r="CJ202" s="266" t="str">
        <f t="shared" si="652"/>
        <v/>
      </c>
      <c r="CK202" s="266"/>
      <c r="CL202" s="266" t="str">
        <f t="shared" si="653"/>
        <v/>
      </c>
      <c r="CM202" s="266"/>
      <c r="CN202" s="266" t="str">
        <f t="shared" si="654"/>
        <v/>
      </c>
      <c r="CO202" s="267"/>
      <c r="CP202" s="262"/>
    </row>
    <row r="203" spans="1:94" s="262" customFormat="1" ht="20.25" customHeight="1" x14ac:dyDescent="0.25">
      <c r="A203" s="262">
        <v>31</v>
      </c>
      <c r="B203" s="259" t="s">
        <v>56</v>
      </c>
      <c r="C203" s="276" t="s">
        <v>362</v>
      </c>
      <c r="D203" s="164" t="s">
        <v>413</v>
      </c>
      <c r="E203" s="164"/>
      <c r="F203" s="261">
        <f>VLOOKUP(H203,Feuil1!A$1:B$5,2,0)</f>
        <v>0.25</v>
      </c>
      <c r="G203" s="259">
        <f t="shared" ref="G203:G205" si="669">IF(H203="Information et Communication",1,IF(H203="Savoir-faire Savoir-être",2,IF(H203="Confort et hygiène",3,IF(H203="Qualité de la prestation",5,IF(H203="Développement Durable",4)))))</f>
        <v>3</v>
      </c>
      <c r="H203" s="274" t="s">
        <v>173</v>
      </c>
      <c r="I203" s="271" t="s">
        <v>365</v>
      </c>
      <c r="J203" s="263">
        <v>46</v>
      </c>
      <c r="K203" s="263">
        <f t="shared" ref="K203:K205" si="670">IF(J203&gt;71,J203-17,J203)</f>
        <v>46</v>
      </c>
      <c r="L203" s="263">
        <f>IF(J203&lt;&gt;"",MAX(L$1:L202)+1,"")</f>
        <v>167</v>
      </c>
      <c r="M203" s="219" t="s">
        <v>414</v>
      </c>
      <c r="N203" s="299">
        <v>3</v>
      </c>
      <c r="O203" s="221" t="s">
        <v>72</v>
      </c>
      <c r="P203" s="222"/>
      <c r="Q203" s="300" t="str">
        <f t="shared" si="668"/>
        <v/>
      </c>
      <c r="R203" s="219" t="s">
        <v>415</v>
      </c>
      <c r="S203" s="219" t="s">
        <v>70</v>
      </c>
      <c r="T203" s="134"/>
      <c r="V203" s="264">
        <f t="shared" ref="V203:V204" si="671">N203</f>
        <v>3</v>
      </c>
      <c r="W203" s="264">
        <f t="shared" ref="W203:W204" si="672">IF(O203="Très Satisfaisant",1,IF(O203="Satisfaisant",0.75,IF(O203="Insatisfaisant",0.25,IF(O203="Très Insatisfaisant",0,IF(O203="Non Mesuré","",0)))))</f>
        <v>1</v>
      </c>
      <c r="X203" s="264">
        <f t="shared" ref="X203:X204" si="673">IF(O203&lt;&gt;"Non Mesuré",V203*W203,"")</f>
        <v>3</v>
      </c>
      <c r="Y203" s="264"/>
      <c r="Z203" s="264">
        <f t="shared" ref="Z203:Z204" si="674">IF(O203="Non Mesuré",V203,0)</f>
        <v>0</v>
      </c>
      <c r="AA203" s="264"/>
      <c r="AB203" s="264">
        <f t="shared" ref="AB203:AB204" si="675">V203-Z203</f>
        <v>3</v>
      </c>
      <c r="AC203" s="264"/>
      <c r="AD203" s="135"/>
      <c r="AE203" s="269"/>
      <c r="AF203" s="266" t="str">
        <f t="shared" si="631"/>
        <v/>
      </c>
      <c r="AG203" s="266"/>
      <c r="AH203" s="266" t="str">
        <f t="shared" si="632"/>
        <v/>
      </c>
      <c r="AI203" s="266"/>
      <c r="AJ203" s="266" t="str">
        <f t="shared" si="633"/>
        <v/>
      </c>
      <c r="AK203" s="267"/>
      <c r="AL203" s="268"/>
      <c r="AM203" s="266"/>
      <c r="AN203" s="266" t="str">
        <f t="shared" si="634"/>
        <v/>
      </c>
      <c r="AO203" s="266"/>
      <c r="AP203" s="266" t="str">
        <f t="shared" si="635"/>
        <v/>
      </c>
      <c r="AQ203" s="266"/>
      <c r="AR203" s="266" t="str">
        <f t="shared" si="636"/>
        <v/>
      </c>
      <c r="AS203" s="267"/>
      <c r="AT203" s="268"/>
      <c r="AU203" s="266"/>
      <c r="AV203" s="266">
        <f t="shared" si="637"/>
        <v>3</v>
      </c>
      <c r="AW203" s="266"/>
      <c r="AX203" s="266">
        <f t="shared" si="638"/>
        <v>0</v>
      </c>
      <c r="AY203" s="266"/>
      <c r="AZ203" s="266">
        <f t="shared" si="639"/>
        <v>3</v>
      </c>
      <c r="BA203" s="267"/>
      <c r="BB203" s="268"/>
      <c r="BC203" s="266"/>
      <c r="BD203" s="266" t="str">
        <f t="shared" si="640"/>
        <v/>
      </c>
      <c r="BE203" s="266"/>
      <c r="BF203" s="266" t="str">
        <f t="shared" si="641"/>
        <v/>
      </c>
      <c r="BG203" s="266"/>
      <c r="BH203" s="266" t="str">
        <f t="shared" si="642"/>
        <v/>
      </c>
      <c r="BI203" s="267"/>
      <c r="BJ203" s="268"/>
      <c r="BK203" s="264"/>
      <c r="BL203" s="266" t="str">
        <f t="shared" si="643"/>
        <v/>
      </c>
      <c r="BM203" s="266"/>
      <c r="BN203" s="266" t="str">
        <f t="shared" si="644"/>
        <v/>
      </c>
      <c r="BO203" s="266"/>
      <c r="BP203" s="266" t="str">
        <f t="shared" si="645"/>
        <v/>
      </c>
      <c r="BQ203" s="267"/>
      <c r="BR203" s="268"/>
      <c r="BS203" s="264"/>
      <c r="BT203" s="266">
        <f t="shared" si="646"/>
        <v>3</v>
      </c>
      <c r="BU203" s="266"/>
      <c r="BV203" s="266">
        <f t="shared" si="647"/>
        <v>0</v>
      </c>
      <c r="BW203" s="266"/>
      <c r="BX203" s="266">
        <f t="shared" si="648"/>
        <v>3</v>
      </c>
      <c r="BY203" s="267"/>
      <c r="BZ203" s="268"/>
      <c r="CA203" s="269"/>
      <c r="CB203" s="266" t="str">
        <f t="shared" si="649"/>
        <v/>
      </c>
      <c r="CC203" s="266"/>
      <c r="CD203" s="266" t="str">
        <f t="shared" si="650"/>
        <v/>
      </c>
      <c r="CE203" s="266"/>
      <c r="CF203" s="266" t="str">
        <f t="shared" si="651"/>
        <v/>
      </c>
      <c r="CG203" s="267"/>
      <c r="CJ203" s="266" t="str">
        <f t="shared" si="652"/>
        <v/>
      </c>
      <c r="CK203" s="266"/>
      <c r="CL203" s="266" t="str">
        <f t="shared" si="653"/>
        <v/>
      </c>
      <c r="CM203" s="266"/>
      <c r="CN203" s="266" t="str">
        <f t="shared" si="654"/>
        <v/>
      </c>
      <c r="CO203" s="267"/>
    </row>
    <row r="204" spans="1:94" s="262" customFormat="1" ht="20.25" customHeight="1" x14ac:dyDescent="0.25">
      <c r="A204" s="262">
        <v>32</v>
      </c>
      <c r="B204" s="259" t="s">
        <v>67</v>
      </c>
      <c r="C204" s="276" t="s">
        <v>362</v>
      </c>
      <c r="D204" s="164" t="s">
        <v>413</v>
      </c>
      <c r="E204" s="164"/>
      <c r="F204" s="261">
        <f>VLOOKUP(H204,Feuil1!A$1:B$5,2,0)</f>
        <v>0.25</v>
      </c>
      <c r="G204" s="259">
        <f t="shared" si="669"/>
        <v>3</v>
      </c>
      <c r="H204" s="274" t="s">
        <v>173</v>
      </c>
      <c r="I204" s="271" t="s">
        <v>365</v>
      </c>
      <c r="J204" s="263">
        <v>46</v>
      </c>
      <c r="K204" s="263">
        <f t="shared" si="670"/>
        <v>46</v>
      </c>
      <c r="L204" s="263">
        <f>IF(J204&lt;&gt;"",MAX(L$1:L203)+1,"")</f>
        <v>168</v>
      </c>
      <c r="M204" s="219" t="s">
        <v>416</v>
      </c>
      <c r="N204" s="299">
        <v>3</v>
      </c>
      <c r="O204" s="221" t="s">
        <v>72</v>
      </c>
      <c r="P204" s="222"/>
      <c r="Q204" s="300" t="str">
        <f t="shared" si="668"/>
        <v/>
      </c>
      <c r="R204" s="219" t="s">
        <v>417</v>
      </c>
      <c r="S204" s="219" t="s">
        <v>70</v>
      </c>
      <c r="T204" s="134"/>
      <c r="V204" s="264">
        <f t="shared" si="671"/>
        <v>3</v>
      </c>
      <c r="W204" s="264">
        <f t="shared" si="672"/>
        <v>1</v>
      </c>
      <c r="X204" s="264">
        <f t="shared" si="673"/>
        <v>3</v>
      </c>
      <c r="Y204" s="264"/>
      <c r="Z204" s="264">
        <f t="shared" si="674"/>
        <v>0</v>
      </c>
      <c r="AA204" s="264"/>
      <c r="AB204" s="264">
        <f t="shared" si="675"/>
        <v>3</v>
      </c>
      <c r="AC204" s="264"/>
      <c r="AD204" s="135"/>
      <c r="AE204" s="269"/>
      <c r="AF204" s="266" t="str">
        <f t="shared" si="631"/>
        <v/>
      </c>
      <c r="AG204" s="266"/>
      <c r="AH204" s="266" t="str">
        <f t="shared" si="632"/>
        <v/>
      </c>
      <c r="AI204" s="266"/>
      <c r="AJ204" s="266" t="str">
        <f t="shared" si="633"/>
        <v/>
      </c>
      <c r="AK204" s="267"/>
      <c r="AL204" s="268"/>
      <c r="AM204" s="266"/>
      <c r="AN204" s="266" t="str">
        <f t="shared" si="634"/>
        <v/>
      </c>
      <c r="AO204" s="266"/>
      <c r="AP204" s="266" t="str">
        <f t="shared" si="635"/>
        <v/>
      </c>
      <c r="AQ204" s="266"/>
      <c r="AR204" s="266" t="str">
        <f t="shared" si="636"/>
        <v/>
      </c>
      <c r="AS204" s="267"/>
      <c r="AT204" s="268"/>
      <c r="AU204" s="266"/>
      <c r="AV204" s="266">
        <f t="shared" si="637"/>
        <v>3</v>
      </c>
      <c r="AW204" s="266"/>
      <c r="AX204" s="266">
        <f t="shared" si="638"/>
        <v>0</v>
      </c>
      <c r="AY204" s="266"/>
      <c r="AZ204" s="266">
        <f t="shared" si="639"/>
        <v>3</v>
      </c>
      <c r="BA204" s="267"/>
      <c r="BB204" s="268"/>
      <c r="BC204" s="266"/>
      <c r="BD204" s="266" t="str">
        <f t="shared" si="640"/>
        <v/>
      </c>
      <c r="BE204" s="266"/>
      <c r="BF204" s="266" t="str">
        <f t="shared" si="641"/>
        <v/>
      </c>
      <c r="BG204" s="266"/>
      <c r="BH204" s="266" t="str">
        <f t="shared" si="642"/>
        <v/>
      </c>
      <c r="BI204" s="267"/>
      <c r="BJ204" s="268"/>
      <c r="BK204" s="264"/>
      <c r="BL204" s="266" t="str">
        <f t="shared" si="643"/>
        <v/>
      </c>
      <c r="BM204" s="266"/>
      <c r="BN204" s="266" t="str">
        <f t="shared" si="644"/>
        <v/>
      </c>
      <c r="BO204" s="266"/>
      <c r="BP204" s="266" t="str">
        <f t="shared" si="645"/>
        <v/>
      </c>
      <c r="BQ204" s="267"/>
      <c r="BR204" s="268"/>
      <c r="BS204" s="264"/>
      <c r="BT204" s="266" t="str">
        <f t="shared" si="646"/>
        <v/>
      </c>
      <c r="BU204" s="266"/>
      <c r="BV204" s="266" t="str">
        <f t="shared" si="647"/>
        <v/>
      </c>
      <c r="BW204" s="266"/>
      <c r="BX204" s="266" t="str">
        <f t="shared" si="648"/>
        <v/>
      </c>
      <c r="BY204" s="267"/>
      <c r="BZ204" s="268"/>
      <c r="CA204" s="269"/>
      <c r="CB204" s="266">
        <f t="shared" si="649"/>
        <v>3</v>
      </c>
      <c r="CC204" s="266"/>
      <c r="CD204" s="266">
        <f t="shared" si="650"/>
        <v>0</v>
      </c>
      <c r="CE204" s="266"/>
      <c r="CF204" s="266">
        <f t="shared" si="651"/>
        <v>3</v>
      </c>
      <c r="CG204" s="267"/>
      <c r="CJ204" s="266" t="str">
        <f t="shared" si="652"/>
        <v/>
      </c>
      <c r="CK204" s="266"/>
      <c r="CL204" s="266" t="str">
        <f t="shared" si="653"/>
        <v/>
      </c>
      <c r="CM204" s="266"/>
      <c r="CN204" s="266" t="str">
        <f t="shared" si="654"/>
        <v/>
      </c>
      <c r="CO204" s="267"/>
    </row>
    <row r="205" spans="1:94" s="262" customFormat="1" ht="40.5" customHeight="1" x14ac:dyDescent="0.25">
      <c r="A205" s="262">
        <v>33</v>
      </c>
      <c r="B205" s="259" t="s">
        <v>56</v>
      </c>
      <c r="C205" s="276" t="s">
        <v>362</v>
      </c>
      <c r="D205" s="164" t="s">
        <v>413</v>
      </c>
      <c r="E205" s="164"/>
      <c r="F205" s="261">
        <f>VLOOKUP(H205,Feuil1!A$1:B$5,2,0)</f>
        <v>0.25</v>
      </c>
      <c r="G205" s="259">
        <f t="shared" si="669"/>
        <v>3</v>
      </c>
      <c r="H205" s="274" t="s">
        <v>173</v>
      </c>
      <c r="I205" s="166" t="s">
        <v>379</v>
      </c>
      <c r="J205" s="263">
        <v>52</v>
      </c>
      <c r="K205" s="263">
        <f t="shared" si="670"/>
        <v>52</v>
      </c>
      <c r="L205" s="263">
        <f>IF(J205&lt;&gt;"",MAX(L$1:L204)+1,"")</f>
        <v>169</v>
      </c>
      <c r="M205" s="305" t="s">
        <v>418</v>
      </c>
      <c r="N205" s="301">
        <v>3</v>
      </c>
      <c r="O205" s="302" t="s">
        <v>0</v>
      </c>
      <c r="P205" s="303"/>
      <c r="Q205" s="304" t="str">
        <f t="shared" si="668"/>
        <v/>
      </c>
      <c r="R205" s="305" t="s">
        <v>419</v>
      </c>
      <c r="S205" s="305" t="s">
        <v>70</v>
      </c>
      <c r="T205" s="134"/>
      <c r="V205" s="264">
        <f>N205</f>
        <v>3</v>
      </c>
      <c r="W205" s="264">
        <f>IF(O205="OUI",1,IF(O205="NON",0,IF(O205="Non Mesuré","",0)))</f>
        <v>1</v>
      </c>
      <c r="X205" s="264">
        <f>IF(O205&lt;&gt;"Non Mesuré",V205*W205,"")</f>
        <v>3</v>
      </c>
      <c r="Y205" s="264"/>
      <c r="Z205" s="264">
        <f>IF(O205="Non Mesuré",V205,0)</f>
        <v>0</v>
      </c>
      <c r="AA205" s="264"/>
      <c r="AB205" s="264">
        <f>V205-Z205</f>
        <v>3</v>
      </c>
      <c r="AC205" s="264"/>
      <c r="AD205" s="265"/>
      <c r="AE205" s="265"/>
      <c r="AF205" s="266" t="str">
        <f>IF(G205=1,X205,"")</f>
        <v/>
      </c>
      <c r="AG205" s="266"/>
      <c r="AH205" s="266" t="str">
        <f>IF(G205=1,Z205,"")</f>
        <v/>
      </c>
      <c r="AI205" s="266"/>
      <c r="AJ205" s="266" t="str">
        <f>IF(G205=1,AB205,"")</f>
        <v/>
      </c>
      <c r="AK205" s="267"/>
      <c r="AL205" s="268"/>
      <c r="AM205" s="266"/>
      <c r="AN205" s="266" t="str">
        <f>IF(G205=2,X205,"")</f>
        <v/>
      </c>
      <c r="AO205" s="266"/>
      <c r="AP205" s="266" t="str">
        <f>IF(G205=2,Z205,"")</f>
        <v/>
      </c>
      <c r="AQ205" s="266"/>
      <c r="AR205" s="266" t="str">
        <f>IF(G205=2,AB205,"")</f>
        <v/>
      </c>
      <c r="AS205" s="267"/>
      <c r="AT205" s="268"/>
      <c r="AU205" s="266"/>
      <c r="AV205" s="266">
        <f>IF(G205=3,X205,"")</f>
        <v>3</v>
      </c>
      <c r="AW205" s="266"/>
      <c r="AX205" s="266">
        <f>IF(G205=3,Z205,"")</f>
        <v>0</v>
      </c>
      <c r="AY205" s="266"/>
      <c r="AZ205" s="266">
        <f>IF(G205=3,AB205,"")</f>
        <v>3</v>
      </c>
      <c r="BA205" s="267"/>
      <c r="BB205" s="268"/>
      <c r="BC205" s="266"/>
      <c r="BD205" s="266" t="str">
        <f>IF(G205=4,X205,"")</f>
        <v/>
      </c>
      <c r="BE205" s="266"/>
      <c r="BF205" s="266" t="str">
        <f>IF(G205=4,Z205,"")</f>
        <v/>
      </c>
      <c r="BG205" s="266"/>
      <c r="BH205" s="266" t="str">
        <f>IF(G205=4,AB205,"")</f>
        <v/>
      </c>
      <c r="BI205" s="267"/>
      <c r="BJ205" s="268"/>
      <c r="BK205" s="264"/>
      <c r="BL205" s="266" t="str">
        <f>IF(G205=5,X205,"")</f>
        <v/>
      </c>
      <c r="BM205" s="266"/>
      <c r="BN205" s="266" t="str">
        <f>IF(G205=5,Z205,"")</f>
        <v/>
      </c>
      <c r="BO205" s="266"/>
      <c r="BP205" s="266" t="str">
        <f>IF(G205=5,AB205,"")</f>
        <v/>
      </c>
      <c r="BQ205" s="267"/>
      <c r="BR205" s="268"/>
      <c r="BS205" s="264"/>
      <c r="BT205" s="266" t="str">
        <f>IF(A205=31,X205,"")</f>
        <v/>
      </c>
      <c r="BU205" s="266"/>
      <c r="BV205" s="266" t="str">
        <f>IF(A205=31,Z205,"")</f>
        <v/>
      </c>
      <c r="BW205" s="266"/>
      <c r="BX205" s="266" t="str">
        <f>IF(A205=31,AB205,"")</f>
        <v/>
      </c>
      <c r="BY205" s="267"/>
      <c r="BZ205" s="268"/>
      <c r="CA205" s="269"/>
      <c r="CB205" s="266" t="str">
        <f>IF(A205=32,X205,"")</f>
        <v/>
      </c>
      <c r="CC205" s="266"/>
      <c r="CD205" s="266" t="str">
        <f>IF(A205=32,Z205,"")</f>
        <v/>
      </c>
      <c r="CE205" s="266"/>
      <c r="CF205" s="266" t="str">
        <f>IF(A205=32,AB205,"")</f>
        <v/>
      </c>
      <c r="CG205" s="267"/>
      <c r="CJ205" s="266">
        <f>IF(A205=33,X205,"")</f>
        <v>3</v>
      </c>
      <c r="CK205" s="266"/>
      <c r="CL205" s="266">
        <f>IF(A205=33,Z205,"")</f>
        <v>0</v>
      </c>
      <c r="CM205" s="266"/>
      <c r="CN205" s="266">
        <f>IF(A205=33,AB205,"")</f>
        <v>3</v>
      </c>
      <c r="CO205" s="267"/>
    </row>
    <row r="206" spans="1:94" s="162" customFormat="1" ht="18" customHeight="1" x14ac:dyDescent="0.25">
      <c r="B206" s="113"/>
      <c r="C206" s="276" t="s">
        <v>362</v>
      </c>
      <c r="D206" s="113"/>
      <c r="E206" s="113"/>
      <c r="F206" s="261" t="e">
        <f>VLOOKUP(H206,Feuil1!A$1:B$5,2,0)</f>
        <v>#N/A</v>
      </c>
      <c r="G206" s="113"/>
      <c r="H206" s="218"/>
      <c r="I206" s="163"/>
      <c r="J206" s="138"/>
      <c r="K206" s="263"/>
      <c r="L206" s="263" t="str">
        <f>IF(J206&lt;&gt;"",MAX(L$1:L205)+1,"")</f>
        <v/>
      </c>
      <c r="M206" s="164" t="s">
        <v>420</v>
      </c>
      <c r="N206" s="130"/>
      <c r="O206" s="204"/>
      <c r="P206" s="293"/>
      <c r="Q206" s="202" t="str">
        <f t="shared" si="668"/>
        <v/>
      </c>
      <c r="R206" s="164" t="s">
        <v>421</v>
      </c>
      <c r="S206" s="165"/>
      <c r="T206" s="165"/>
      <c r="V206" s="139"/>
      <c r="W206" s="139"/>
      <c r="X206" s="139"/>
      <c r="Y206" s="139"/>
      <c r="Z206" s="139"/>
      <c r="AA206" s="139"/>
      <c r="AB206" s="139"/>
      <c r="AC206" s="139"/>
      <c r="AD206" s="141"/>
      <c r="AE206" s="141"/>
      <c r="AF206" s="266" t="str">
        <f t="shared" si="631"/>
        <v/>
      </c>
      <c r="AG206" s="266"/>
      <c r="AH206" s="266" t="str">
        <f t="shared" si="632"/>
        <v/>
      </c>
      <c r="AI206" s="266"/>
      <c r="AJ206" s="266" t="str">
        <f t="shared" si="633"/>
        <v/>
      </c>
      <c r="AK206" s="267"/>
      <c r="AL206" s="268"/>
      <c r="AM206" s="266"/>
      <c r="AN206" s="266" t="str">
        <f t="shared" si="634"/>
        <v/>
      </c>
      <c r="AO206" s="266"/>
      <c r="AP206" s="266" t="str">
        <f t="shared" si="635"/>
        <v/>
      </c>
      <c r="AQ206" s="266"/>
      <c r="AR206" s="266" t="str">
        <f t="shared" si="636"/>
        <v/>
      </c>
      <c r="AS206" s="267"/>
      <c r="AT206" s="268"/>
      <c r="AU206" s="266"/>
      <c r="AV206" s="266" t="str">
        <f t="shared" si="637"/>
        <v/>
      </c>
      <c r="AW206" s="266"/>
      <c r="AX206" s="266" t="str">
        <f t="shared" si="638"/>
        <v/>
      </c>
      <c r="AY206" s="266"/>
      <c r="AZ206" s="266" t="str">
        <f t="shared" si="639"/>
        <v/>
      </c>
      <c r="BA206" s="267"/>
      <c r="BB206" s="268"/>
      <c r="BC206" s="266"/>
      <c r="BD206" s="266" t="str">
        <f t="shared" si="640"/>
        <v/>
      </c>
      <c r="BE206" s="266"/>
      <c r="BF206" s="266" t="str">
        <f t="shared" si="641"/>
        <v/>
      </c>
      <c r="BG206" s="266"/>
      <c r="BH206" s="266" t="str">
        <f t="shared" si="642"/>
        <v/>
      </c>
      <c r="BI206" s="267"/>
      <c r="BJ206" s="268"/>
      <c r="BK206" s="264"/>
      <c r="BL206" s="266" t="str">
        <f t="shared" si="643"/>
        <v/>
      </c>
      <c r="BM206" s="266"/>
      <c r="BN206" s="266" t="str">
        <f t="shared" si="644"/>
        <v/>
      </c>
      <c r="BO206" s="266"/>
      <c r="BP206" s="266" t="str">
        <f t="shared" si="645"/>
        <v/>
      </c>
      <c r="BQ206" s="267"/>
      <c r="BR206" s="268"/>
      <c r="BS206" s="264"/>
      <c r="BT206" s="266" t="str">
        <f t="shared" si="646"/>
        <v/>
      </c>
      <c r="BU206" s="266"/>
      <c r="BV206" s="266" t="str">
        <f t="shared" si="647"/>
        <v/>
      </c>
      <c r="BW206" s="266"/>
      <c r="BX206" s="266" t="str">
        <f t="shared" si="648"/>
        <v/>
      </c>
      <c r="BY206" s="267"/>
      <c r="BZ206" s="268"/>
      <c r="CA206" s="269"/>
      <c r="CB206" s="266" t="str">
        <f t="shared" si="649"/>
        <v/>
      </c>
      <c r="CC206" s="266"/>
      <c r="CD206" s="266" t="str">
        <f t="shared" si="650"/>
        <v/>
      </c>
      <c r="CE206" s="266"/>
      <c r="CF206" s="266" t="str">
        <f t="shared" si="651"/>
        <v/>
      </c>
      <c r="CG206" s="267"/>
      <c r="CH206" s="262"/>
      <c r="CI206" s="262"/>
      <c r="CJ206" s="266" t="str">
        <f t="shared" si="652"/>
        <v/>
      </c>
      <c r="CK206" s="266"/>
      <c r="CL206" s="266" t="str">
        <f t="shared" si="653"/>
        <v/>
      </c>
      <c r="CM206" s="266"/>
      <c r="CN206" s="266" t="str">
        <f t="shared" si="654"/>
        <v/>
      </c>
      <c r="CO206" s="267"/>
      <c r="CP206" s="262"/>
    </row>
    <row r="207" spans="1:94" s="262" customFormat="1" ht="20.25" customHeight="1" x14ac:dyDescent="0.25">
      <c r="A207" s="262">
        <v>33</v>
      </c>
      <c r="B207" s="259" t="s">
        <v>56</v>
      </c>
      <c r="C207" s="276" t="s">
        <v>362</v>
      </c>
      <c r="D207" s="164" t="s">
        <v>420</v>
      </c>
      <c r="E207" s="164"/>
      <c r="F207" s="261">
        <f>VLOOKUP(H207,Feuil1!A$1:B$5,2,0)</f>
        <v>0.25</v>
      </c>
      <c r="G207" s="259">
        <f t="shared" ref="G207:G214" si="676">IF(H207="Information et Communication",1,IF(H207="Savoir-faire Savoir-être",2,IF(H207="Confort et hygiène",3,IF(H207="Qualité de la prestation",5,IF(H207="Développement Durable",4)))))</f>
        <v>3</v>
      </c>
      <c r="H207" s="274" t="s">
        <v>173</v>
      </c>
      <c r="I207" s="166" t="s">
        <v>422</v>
      </c>
      <c r="J207" s="263">
        <v>53</v>
      </c>
      <c r="K207" s="263">
        <f t="shared" ref="K207:K214" si="677">IF(J207&gt;71,J207-17,J207)</f>
        <v>53</v>
      </c>
      <c r="L207" s="263">
        <f>IF(J207&lt;&gt;"",MAX(L$1:L206)+1,"")</f>
        <v>170</v>
      </c>
      <c r="M207" s="294" t="s">
        <v>423</v>
      </c>
      <c r="N207" s="295">
        <v>1</v>
      </c>
      <c r="O207" s="296" t="s">
        <v>0</v>
      </c>
      <c r="P207" s="297"/>
      <c r="Q207" s="298" t="str">
        <f t="shared" si="668"/>
        <v/>
      </c>
      <c r="R207" s="294" t="s">
        <v>424</v>
      </c>
      <c r="S207" s="294" t="s">
        <v>70</v>
      </c>
      <c r="T207" s="134"/>
      <c r="V207" s="264">
        <f t="shared" ref="V207:V214" si="678">N207</f>
        <v>1</v>
      </c>
      <c r="W207" s="264">
        <f t="shared" ref="W207:W209" si="679">IF(O207="OUI",1,IF(O207="NON",0,IF(O207="Non Mesuré","",0)))</f>
        <v>1</v>
      </c>
      <c r="X207" s="264">
        <f t="shared" ref="X207:X214" si="680">IF(O207&lt;&gt;"Non Mesuré",V207*W207,"")</f>
        <v>1</v>
      </c>
      <c r="Y207" s="264"/>
      <c r="Z207" s="264">
        <f t="shared" ref="Z207:Z214" si="681">IF(O207="Non Mesuré",V207,0)</f>
        <v>0</v>
      </c>
      <c r="AA207" s="264"/>
      <c r="AB207" s="264">
        <f t="shared" ref="AB207:AB214" si="682">V207-Z207</f>
        <v>1</v>
      </c>
      <c r="AC207" s="264"/>
      <c r="AD207" s="265"/>
      <c r="AE207" s="265"/>
      <c r="AF207" s="266" t="str">
        <f t="shared" si="631"/>
        <v/>
      </c>
      <c r="AG207" s="266"/>
      <c r="AH207" s="266" t="str">
        <f t="shared" si="632"/>
        <v/>
      </c>
      <c r="AI207" s="266"/>
      <c r="AJ207" s="266" t="str">
        <f t="shared" si="633"/>
        <v/>
      </c>
      <c r="AK207" s="267"/>
      <c r="AL207" s="268"/>
      <c r="AM207" s="266"/>
      <c r="AN207" s="266" t="str">
        <f t="shared" si="634"/>
        <v/>
      </c>
      <c r="AO207" s="266"/>
      <c r="AP207" s="266" t="str">
        <f t="shared" si="635"/>
        <v/>
      </c>
      <c r="AQ207" s="266"/>
      <c r="AR207" s="266" t="str">
        <f t="shared" si="636"/>
        <v/>
      </c>
      <c r="AS207" s="267"/>
      <c r="AT207" s="268"/>
      <c r="AU207" s="266"/>
      <c r="AV207" s="266">
        <f t="shared" si="637"/>
        <v>1</v>
      </c>
      <c r="AW207" s="266"/>
      <c r="AX207" s="266">
        <f t="shared" si="638"/>
        <v>0</v>
      </c>
      <c r="AY207" s="266"/>
      <c r="AZ207" s="266">
        <f t="shared" si="639"/>
        <v>1</v>
      </c>
      <c r="BA207" s="267"/>
      <c r="BB207" s="268"/>
      <c r="BC207" s="266"/>
      <c r="BD207" s="266" t="str">
        <f t="shared" si="640"/>
        <v/>
      </c>
      <c r="BE207" s="266"/>
      <c r="BF207" s="266" t="str">
        <f t="shared" si="641"/>
        <v/>
      </c>
      <c r="BG207" s="266"/>
      <c r="BH207" s="266" t="str">
        <f t="shared" si="642"/>
        <v/>
      </c>
      <c r="BI207" s="267"/>
      <c r="BJ207" s="268"/>
      <c r="BK207" s="264"/>
      <c r="BL207" s="266" t="str">
        <f t="shared" si="643"/>
        <v/>
      </c>
      <c r="BM207" s="266"/>
      <c r="BN207" s="266" t="str">
        <f t="shared" si="644"/>
        <v/>
      </c>
      <c r="BO207" s="266"/>
      <c r="BP207" s="266" t="str">
        <f t="shared" si="645"/>
        <v/>
      </c>
      <c r="BQ207" s="267"/>
      <c r="BR207" s="268"/>
      <c r="BS207" s="264"/>
      <c r="BT207" s="266" t="str">
        <f t="shared" si="646"/>
        <v/>
      </c>
      <c r="BU207" s="266"/>
      <c r="BV207" s="266" t="str">
        <f t="shared" si="647"/>
        <v/>
      </c>
      <c r="BW207" s="266"/>
      <c r="BX207" s="266" t="str">
        <f t="shared" si="648"/>
        <v/>
      </c>
      <c r="BY207" s="267"/>
      <c r="BZ207" s="268"/>
      <c r="CA207" s="269"/>
      <c r="CB207" s="266" t="str">
        <f t="shared" si="649"/>
        <v/>
      </c>
      <c r="CC207" s="266"/>
      <c r="CD207" s="266" t="str">
        <f t="shared" si="650"/>
        <v/>
      </c>
      <c r="CE207" s="266"/>
      <c r="CF207" s="266" t="str">
        <f t="shared" si="651"/>
        <v/>
      </c>
      <c r="CG207" s="267"/>
      <c r="CJ207" s="266">
        <f t="shared" si="652"/>
        <v>1</v>
      </c>
      <c r="CK207" s="266"/>
      <c r="CL207" s="266">
        <f t="shared" si="653"/>
        <v>0</v>
      </c>
      <c r="CM207" s="266"/>
      <c r="CN207" s="266">
        <f t="shared" si="654"/>
        <v>1</v>
      </c>
      <c r="CO207" s="267"/>
    </row>
    <row r="208" spans="1:94" s="262" customFormat="1" ht="20.25" customHeight="1" x14ac:dyDescent="0.25">
      <c r="A208" s="262">
        <v>33</v>
      </c>
      <c r="B208" s="259" t="s">
        <v>56</v>
      </c>
      <c r="C208" s="276" t="s">
        <v>362</v>
      </c>
      <c r="D208" s="164" t="s">
        <v>420</v>
      </c>
      <c r="E208" s="164"/>
      <c r="F208" s="261">
        <f>VLOOKUP(H208,Feuil1!A$1:B$5,2,0)</f>
        <v>0.25</v>
      </c>
      <c r="G208" s="259">
        <f t="shared" si="676"/>
        <v>3</v>
      </c>
      <c r="H208" s="274" t="s">
        <v>173</v>
      </c>
      <c r="I208" s="166" t="s">
        <v>422</v>
      </c>
      <c r="J208" s="263">
        <v>53</v>
      </c>
      <c r="K208" s="263">
        <f t="shared" si="677"/>
        <v>53</v>
      </c>
      <c r="L208" s="263">
        <f>IF(J208&lt;&gt;"",MAX(L$1:L207)+1,"")</f>
        <v>171</v>
      </c>
      <c r="M208" s="219" t="s">
        <v>425</v>
      </c>
      <c r="N208" s="299">
        <v>1</v>
      </c>
      <c r="O208" s="221" t="s">
        <v>0</v>
      </c>
      <c r="P208" s="222"/>
      <c r="Q208" s="300" t="str">
        <f t="shared" si="668"/>
        <v/>
      </c>
      <c r="R208" s="219" t="s">
        <v>426</v>
      </c>
      <c r="S208" s="312" t="s">
        <v>70</v>
      </c>
      <c r="T208" s="134"/>
      <c r="V208" s="264">
        <f t="shared" si="678"/>
        <v>1</v>
      </c>
      <c r="W208" s="264">
        <f t="shared" si="679"/>
        <v>1</v>
      </c>
      <c r="X208" s="264">
        <f t="shared" si="680"/>
        <v>1</v>
      </c>
      <c r="Y208" s="264"/>
      <c r="Z208" s="264">
        <f t="shared" si="681"/>
        <v>0</v>
      </c>
      <c r="AA208" s="264"/>
      <c r="AB208" s="264">
        <f t="shared" si="682"/>
        <v>1</v>
      </c>
      <c r="AC208" s="264"/>
      <c r="AD208" s="265"/>
      <c r="AE208" s="265"/>
      <c r="AF208" s="266" t="str">
        <f t="shared" si="631"/>
        <v/>
      </c>
      <c r="AG208" s="266"/>
      <c r="AH208" s="266" t="str">
        <f t="shared" si="632"/>
        <v/>
      </c>
      <c r="AI208" s="266"/>
      <c r="AJ208" s="266" t="str">
        <f t="shared" si="633"/>
        <v/>
      </c>
      <c r="AK208" s="267"/>
      <c r="AL208" s="268"/>
      <c r="AM208" s="266"/>
      <c r="AN208" s="266" t="str">
        <f t="shared" si="634"/>
        <v/>
      </c>
      <c r="AO208" s="266"/>
      <c r="AP208" s="266" t="str">
        <f t="shared" si="635"/>
        <v/>
      </c>
      <c r="AQ208" s="266"/>
      <c r="AR208" s="266" t="str">
        <f t="shared" si="636"/>
        <v/>
      </c>
      <c r="AS208" s="267"/>
      <c r="AT208" s="268"/>
      <c r="AU208" s="266"/>
      <c r="AV208" s="266">
        <f t="shared" si="637"/>
        <v>1</v>
      </c>
      <c r="AW208" s="266"/>
      <c r="AX208" s="266">
        <f t="shared" si="638"/>
        <v>0</v>
      </c>
      <c r="AY208" s="266"/>
      <c r="AZ208" s="266">
        <f t="shared" si="639"/>
        <v>1</v>
      </c>
      <c r="BA208" s="267"/>
      <c r="BB208" s="268"/>
      <c r="BC208" s="266"/>
      <c r="BD208" s="266" t="str">
        <f t="shared" si="640"/>
        <v/>
      </c>
      <c r="BE208" s="266"/>
      <c r="BF208" s="266" t="str">
        <f t="shared" si="641"/>
        <v/>
      </c>
      <c r="BG208" s="266"/>
      <c r="BH208" s="266" t="str">
        <f t="shared" si="642"/>
        <v/>
      </c>
      <c r="BI208" s="267"/>
      <c r="BJ208" s="268"/>
      <c r="BK208" s="264"/>
      <c r="BL208" s="266" t="str">
        <f t="shared" si="643"/>
        <v/>
      </c>
      <c r="BM208" s="266"/>
      <c r="BN208" s="266" t="str">
        <f t="shared" si="644"/>
        <v/>
      </c>
      <c r="BO208" s="266"/>
      <c r="BP208" s="266" t="str">
        <f t="shared" si="645"/>
        <v/>
      </c>
      <c r="BQ208" s="267"/>
      <c r="BR208" s="268"/>
      <c r="BS208" s="264"/>
      <c r="BT208" s="266" t="str">
        <f t="shared" si="646"/>
        <v/>
      </c>
      <c r="BU208" s="266"/>
      <c r="BV208" s="266" t="str">
        <f t="shared" si="647"/>
        <v/>
      </c>
      <c r="BW208" s="266"/>
      <c r="BX208" s="266" t="str">
        <f t="shared" si="648"/>
        <v/>
      </c>
      <c r="BY208" s="267"/>
      <c r="BZ208" s="268"/>
      <c r="CA208" s="269"/>
      <c r="CB208" s="266" t="str">
        <f t="shared" si="649"/>
        <v/>
      </c>
      <c r="CC208" s="266"/>
      <c r="CD208" s="266" t="str">
        <f t="shared" si="650"/>
        <v/>
      </c>
      <c r="CE208" s="266"/>
      <c r="CF208" s="266" t="str">
        <f t="shared" si="651"/>
        <v/>
      </c>
      <c r="CG208" s="267"/>
      <c r="CJ208" s="266">
        <f t="shared" si="652"/>
        <v>1</v>
      </c>
      <c r="CK208" s="266"/>
      <c r="CL208" s="266">
        <f t="shared" si="653"/>
        <v>0</v>
      </c>
      <c r="CM208" s="266"/>
      <c r="CN208" s="266">
        <f t="shared" si="654"/>
        <v>1</v>
      </c>
      <c r="CO208" s="267"/>
    </row>
    <row r="209" spans="1:94" s="262" customFormat="1" ht="60" customHeight="1" x14ac:dyDescent="0.25">
      <c r="A209" s="262">
        <v>33</v>
      </c>
      <c r="B209" s="259" t="s">
        <v>56</v>
      </c>
      <c r="C209" s="276" t="s">
        <v>362</v>
      </c>
      <c r="D209" s="164" t="s">
        <v>420</v>
      </c>
      <c r="E209" s="164"/>
      <c r="F209" s="261">
        <f>VLOOKUP(H209,Feuil1!A$1:B$5,2,0)</f>
        <v>0.25</v>
      </c>
      <c r="G209" s="259">
        <f t="shared" si="676"/>
        <v>3</v>
      </c>
      <c r="H209" s="274" t="s">
        <v>173</v>
      </c>
      <c r="I209" s="166" t="s">
        <v>427</v>
      </c>
      <c r="J209" s="263">
        <v>49</v>
      </c>
      <c r="K209" s="263">
        <f t="shared" si="677"/>
        <v>49</v>
      </c>
      <c r="L209" s="263">
        <f>IF(J209&lt;&gt;"",MAX(L$1:L208)+1,"")</f>
        <v>172</v>
      </c>
      <c r="M209" s="219" t="s">
        <v>428</v>
      </c>
      <c r="N209" s="299">
        <v>1</v>
      </c>
      <c r="O209" s="221" t="s">
        <v>0</v>
      </c>
      <c r="P209" s="222"/>
      <c r="Q209" s="300" t="str">
        <f t="shared" si="668"/>
        <v/>
      </c>
      <c r="R209" s="219" t="s">
        <v>429</v>
      </c>
      <c r="S209" s="312" t="s">
        <v>70</v>
      </c>
      <c r="T209" s="134"/>
      <c r="V209" s="264">
        <f t="shared" si="678"/>
        <v>1</v>
      </c>
      <c r="W209" s="264">
        <f t="shared" si="679"/>
        <v>1</v>
      </c>
      <c r="X209" s="264">
        <f t="shared" si="680"/>
        <v>1</v>
      </c>
      <c r="Y209" s="264"/>
      <c r="Z209" s="264">
        <f t="shared" si="681"/>
        <v>0</v>
      </c>
      <c r="AA209" s="264"/>
      <c r="AB209" s="264">
        <f t="shared" si="682"/>
        <v>1</v>
      </c>
      <c r="AC209" s="264"/>
      <c r="AD209" s="265"/>
      <c r="AE209" s="265"/>
      <c r="AF209" s="266" t="str">
        <f t="shared" si="631"/>
        <v/>
      </c>
      <c r="AG209" s="266"/>
      <c r="AH209" s="266" t="str">
        <f t="shared" si="632"/>
        <v/>
      </c>
      <c r="AI209" s="266"/>
      <c r="AJ209" s="266" t="str">
        <f t="shared" si="633"/>
        <v/>
      </c>
      <c r="AK209" s="267"/>
      <c r="AL209" s="268"/>
      <c r="AM209" s="266"/>
      <c r="AN209" s="266" t="str">
        <f t="shared" si="634"/>
        <v/>
      </c>
      <c r="AO209" s="266"/>
      <c r="AP209" s="266" t="str">
        <f t="shared" si="635"/>
        <v/>
      </c>
      <c r="AQ209" s="266"/>
      <c r="AR209" s="266" t="str">
        <f t="shared" si="636"/>
        <v/>
      </c>
      <c r="AS209" s="267"/>
      <c r="AT209" s="268"/>
      <c r="AU209" s="266"/>
      <c r="AV209" s="266">
        <f t="shared" si="637"/>
        <v>1</v>
      </c>
      <c r="AW209" s="266"/>
      <c r="AX209" s="266">
        <f t="shared" si="638"/>
        <v>0</v>
      </c>
      <c r="AY209" s="266"/>
      <c r="AZ209" s="266">
        <f t="shared" si="639"/>
        <v>1</v>
      </c>
      <c r="BA209" s="267"/>
      <c r="BB209" s="268"/>
      <c r="BC209" s="266"/>
      <c r="BD209" s="266" t="str">
        <f t="shared" si="640"/>
        <v/>
      </c>
      <c r="BE209" s="266"/>
      <c r="BF209" s="266" t="str">
        <f t="shared" si="641"/>
        <v/>
      </c>
      <c r="BG209" s="266"/>
      <c r="BH209" s="266" t="str">
        <f t="shared" si="642"/>
        <v/>
      </c>
      <c r="BI209" s="267"/>
      <c r="BJ209" s="268"/>
      <c r="BK209" s="264"/>
      <c r="BL209" s="266" t="str">
        <f t="shared" si="643"/>
        <v/>
      </c>
      <c r="BM209" s="266"/>
      <c r="BN209" s="266" t="str">
        <f t="shared" si="644"/>
        <v/>
      </c>
      <c r="BO209" s="266"/>
      <c r="BP209" s="266" t="str">
        <f t="shared" si="645"/>
        <v/>
      </c>
      <c r="BQ209" s="267"/>
      <c r="BR209" s="268"/>
      <c r="BS209" s="264"/>
      <c r="BT209" s="266" t="str">
        <f t="shared" si="646"/>
        <v/>
      </c>
      <c r="BU209" s="266"/>
      <c r="BV209" s="266" t="str">
        <f t="shared" si="647"/>
        <v/>
      </c>
      <c r="BW209" s="266"/>
      <c r="BX209" s="266" t="str">
        <f t="shared" si="648"/>
        <v/>
      </c>
      <c r="BY209" s="267"/>
      <c r="BZ209" s="268"/>
      <c r="CA209" s="269"/>
      <c r="CB209" s="266" t="str">
        <f t="shared" si="649"/>
        <v/>
      </c>
      <c r="CC209" s="266"/>
      <c r="CD209" s="266" t="str">
        <f t="shared" si="650"/>
        <v/>
      </c>
      <c r="CE209" s="266"/>
      <c r="CF209" s="266" t="str">
        <f t="shared" si="651"/>
        <v/>
      </c>
      <c r="CG209" s="267"/>
      <c r="CJ209" s="266">
        <f t="shared" si="652"/>
        <v>1</v>
      </c>
      <c r="CK209" s="266"/>
      <c r="CL209" s="266">
        <f t="shared" si="653"/>
        <v>0</v>
      </c>
      <c r="CM209" s="266"/>
      <c r="CN209" s="266">
        <f t="shared" si="654"/>
        <v>1</v>
      </c>
      <c r="CO209" s="267"/>
    </row>
    <row r="210" spans="1:94" s="262" customFormat="1" ht="126.75" customHeight="1" x14ac:dyDescent="0.25">
      <c r="A210" s="262">
        <v>33</v>
      </c>
      <c r="B210" s="259" t="s">
        <v>67</v>
      </c>
      <c r="C210" s="276" t="s">
        <v>446</v>
      </c>
      <c r="D210" s="164" t="s">
        <v>420</v>
      </c>
      <c r="E210" s="164"/>
      <c r="F210" s="261">
        <f>VLOOKUP(H210,Feuil1!A$1:B$5,2,0)</f>
        <v>0.25</v>
      </c>
      <c r="G210" s="259">
        <f t="shared" si="676"/>
        <v>3</v>
      </c>
      <c r="H210" s="274" t="s">
        <v>173</v>
      </c>
      <c r="I210" s="271" t="s">
        <v>475</v>
      </c>
      <c r="J210" s="263">
        <v>56</v>
      </c>
      <c r="K210" s="263">
        <f t="shared" si="677"/>
        <v>56</v>
      </c>
      <c r="L210" s="263">
        <f>IF(J210&lt;&gt;"",MAX(L$1:L209)+1,"")</f>
        <v>173</v>
      </c>
      <c r="M210" s="219" t="s">
        <v>789</v>
      </c>
      <c r="N210" s="397">
        <v>3</v>
      </c>
      <c r="O210" s="221" t="s">
        <v>72</v>
      </c>
      <c r="P210" s="396"/>
      <c r="Q210" s="389" t="str">
        <f t="shared" si="668"/>
        <v/>
      </c>
      <c r="R210" s="219" t="s">
        <v>792</v>
      </c>
      <c r="S210" s="313" t="s">
        <v>70</v>
      </c>
      <c r="T210" s="134"/>
      <c r="V210" s="264">
        <f t="shared" si="678"/>
        <v>3</v>
      </c>
      <c r="W210" s="264">
        <f t="shared" ref="W210" si="683">IF(O210="Très Satisfaisant",1,IF(O210="Satisfaisant",0.75,IF(O210="Insatisfaisant",0.25,IF(O210="Très Insatisfaisant",0,IF(O210="Non Mesuré","",0)))))</f>
        <v>1</v>
      </c>
      <c r="X210" s="264">
        <f t="shared" si="680"/>
        <v>3</v>
      </c>
      <c r="Y210" s="264"/>
      <c r="Z210" s="264">
        <f t="shared" si="681"/>
        <v>0</v>
      </c>
      <c r="AA210" s="264"/>
      <c r="AB210" s="264">
        <f t="shared" si="682"/>
        <v>3</v>
      </c>
      <c r="AC210" s="264"/>
      <c r="AD210" s="135"/>
      <c r="AE210" s="269"/>
      <c r="AF210" s="266" t="str">
        <f t="shared" si="631"/>
        <v/>
      </c>
      <c r="AG210" s="266"/>
      <c r="AH210" s="266" t="str">
        <f t="shared" si="632"/>
        <v/>
      </c>
      <c r="AI210" s="266"/>
      <c r="AJ210" s="266" t="str">
        <f t="shared" si="633"/>
        <v/>
      </c>
      <c r="AK210" s="267"/>
      <c r="AL210" s="268"/>
      <c r="AM210" s="266"/>
      <c r="AN210" s="266" t="str">
        <f t="shared" si="634"/>
        <v/>
      </c>
      <c r="AO210" s="266"/>
      <c r="AP210" s="266" t="str">
        <f t="shared" si="635"/>
        <v/>
      </c>
      <c r="AQ210" s="266"/>
      <c r="AR210" s="266" t="str">
        <f t="shared" si="636"/>
        <v/>
      </c>
      <c r="AS210" s="267"/>
      <c r="AT210" s="268"/>
      <c r="AU210" s="266"/>
      <c r="AV210" s="266">
        <f t="shared" si="637"/>
        <v>3</v>
      </c>
      <c r="AW210" s="266"/>
      <c r="AX210" s="266">
        <f t="shared" si="638"/>
        <v>0</v>
      </c>
      <c r="AY210" s="266"/>
      <c r="AZ210" s="266">
        <f t="shared" si="639"/>
        <v>3</v>
      </c>
      <c r="BA210" s="267"/>
      <c r="BB210" s="268"/>
      <c r="BC210" s="266"/>
      <c r="BD210" s="266" t="str">
        <f t="shared" si="640"/>
        <v/>
      </c>
      <c r="BE210" s="266"/>
      <c r="BF210" s="266" t="str">
        <f t="shared" si="641"/>
        <v/>
      </c>
      <c r="BG210" s="266"/>
      <c r="BH210" s="266" t="str">
        <f t="shared" si="642"/>
        <v/>
      </c>
      <c r="BI210" s="267"/>
      <c r="BJ210" s="268"/>
      <c r="BK210" s="264"/>
      <c r="BL210" s="266" t="str">
        <f t="shared" si="643"/>
        <v/>
      </c>
      <c r="BM210" s="266"/>
      <c r="BN210" s="266" t="str">
        <f t="shared" si="644"/>
        <v/>
      </c>
      <c r="BO210" s="266"/>
      <c r="BP210" s="266" t="str">
        <f t="shared" si="645"/>
        <v/>
      </c>
      <c r="BQ210" s="267"/>
      <c r="BR210" s="268"/>
      <c r="BS210" s="264"/>
      <c r="BT210" s="266" t="str">
        <f t="shared" si="646"/>
        <v/>
      </c>
      <c r="BU210" s="266"/>
      <c r="BV210" s="266" t="str">
        <f t="shared" si="647"/>
        <v/>
      </c>
      <c r="BW210" s="266"/>
      <c r="BX210" s="266" t="str">
        <f t="shared" si="648"/>
        <v/>
      </c>
      <c r="BY210" s="267"/>
      <c r="BZ210" s="268"/>
      <c r="CA210" s="269"/>
      <c r="CB210" s="266" t="str">
        <f t="shared" si="649"/>
        <v/>
      </c>
      <c r="CC210" s="266"/>
      <c r="CD210" s="266" t="str">
        <f t="shared" si="650"/>
        <v/>
      </c>
      <c r="CE210" s="266"/>
      <c r="CF210" s="266" t="str">
        <f t="shared" si="651"/>
        <v/>
      </c>
      <c r="CG210" s="267"/>
      <c r="CJ210" s="266">
        <f t="shared" si="652"/>
        <v>3</v>
      </c>
      <c r="CK210" s="266"/>
      <c r="CL210" s="266">
        <f t="shared" si="653"/>
        <v>0</v>
      </c>
      <c r="CM210" s="266"/>
      <c r="CN210" s="266">
        <f t="shared" si="654"/>
        <v>3</v>
      </c>
      <c r="CO210" s="267"/>
    </row>
    <row r="211" spans="1:94" s="262" customFormat="1" ht="30" customHeight="1" x14ac:dyDescent="0.25">
      <c r="A211" s="262">
        <v>33</v>
      </c>
      <c r="B211" s="259" t="s">
        <v>67</v>
      </c>
      <c r="C211" s="276" t="s">
        <v>446</v>
      </c>
      <c r="D211" s="164" t="s">
        <v>420</v>
      </c>
      <c r="E211" s="164"/>
      <c r="F211" s="261">
        <f>VLOOKUP(H211,Feuil1!A$1:B$5,2,0)</f>
        <v>0.25</v>
      </c>
      <c r="G211" s="259">
        <f t="shared" ref="G211" si="684">IF(H211="Information et Communication",1,IF(H211="Savoir-faire Savoir-être",2,IF(H211="Confort et hygiène",3,IF(H211="Qualité de la prestation",5,IF(H211="Développement Durable",4)))))</f>
        <v>3</v>
      </c>
      <c r="H211" s="274" t="s">
        <v>173</v>
      </c>
      <c r="I211" s="271" t="s">
        <v>475</v>
      </c>
      <c r="J211" s="263">
        <v>56</v>
      </c>
      <c r="K211" s="263">
        <f t="shared" ref="K211" si="685">IF(J211&gt;71,J211-17,J211)</f>
        <v>56</v>
      </c>
      <c r="L211" s="263">
        <f>IF(J211&lt;&gt;"",MAX(L$1:L210)+1,"")</f>
        <v>174</v>
      </c>
      <c r="M211" s="219" t="s">
        <v>790</v>
      </c>
      <c r="N211" s="397">
        <v>1</v>
      </c>
      <c r="O211" s="221" t="s">
        <v>72</v>
      </c>
      <c r="P211" s="396"/>
      <c r="Q211" s="389" t="str">
        <f t="shared" ref="Q211" si="686">IF(ISERROR(SEARCH("Pas de NM possible",R211)),"","oui")</f>
        <v/>
      </c>
      <c r="R211" s="219" t="s">
        <v>791</v>
      </c>
      <c r="S211" s="313" t="s">
        <v>70</v>
      </c>
      <c r="T211" s="134"/>
      <c r="V211" s="264">
        <f t="shared" ref="V211" si="687">N211</f>
        <v>1</v>
      </c>
      <c r="W211" s="264">
        <f t="shared" ref="W211" si="688">IF(O211="Très Satisfaisant",1,IF(O211="Satisfaisant",0.75,IF(O211="Insatisfaisant",0.25,IF(O211="Très Insatisfaisant",0,IF(O211="Non Mesuré","",0)))))</f>
        <v>1</v>
      </c>
      <c r="X211" s="264">
        <f t="shared" ref="X211" si="689">IF(O211&lt;&gt;"Non Mesuré",V211*W211,"")</f>
        <v>1</v>
      </c>
      <c r="Y211" s="264"/>
      <c r="Z211" s="264">
        <f t="shared" ref="Z211" si="690">IF(O211="Non Mesuré",V211,0)</f>
        <v>0</v>
      </c>
      <c r="AA211" s="264"/>
      <c r="AB211" s="264">
        <f t="shared" ref="AB211" si="691">V211-Z211</f>
        <v>1</v>
      </c>
      <c r="AC211" s="264"/>
      <c r="AD211" s="135"/>
      <c r="AE211" s="269"/>
      <c r="AF211" s="266" t="str">
        <f t="shared" ref="AF211" si="692">IF(G211=1,X211,"")</f>
        <v/>
      </c>
      <c r="AG211" s="266"/>
      <c r="AH211" s="266" t="str">
        <f t="shared" ref="AH211" si="693">IF(G211=1,Z211,"")</f>
        <v/>
      </c>
      <c r="AI211" s="266"/>
      <c r="AJ211" s="266" t="str">
        <f t="shared" ref="AJ211" si="694">IF(G211=1,AB211,"")</f>
        <v/>
      </c>
      <c r="AK211" s="267"/>
      <c r="AL211" s="268"/>
      <c r="AM211" s="266"/>
      <c r="AN211" s="266" t="str">
        <f t="shared" ref="AN211" si="695">IF(G211=2,X211,"")</f>
        <v/>
      </c>
      <c r="AO211" s="266"/>
      <c r="AP211" s="266" t="str">
        <f t="shared" ref="AP211" si="696">IF(G211=2,Z211,"")</f>
        <v/>
      </c>
      <c r="AQ211" s="266"/>
      <c r="AR211" s="266" t="str">
        <f t="shared" ref="AR211" si="697">IF(G211=2,AB211,"")</f>
        <v/>
      </c>
      <c r="AS211" s="267"/>
      <c r="AT211" s="268"/>
      <c r="AU211" s="266"/>
      <c r="AV211" s="266">
        <f t="shared" ref="AV211" si="698">IF(G211=3,X211,"")</f>
        <v>1</v>
      </c>
      <c r="AW211" s="266"/>
      <c r="AX211" s="266">
        <f t="shared" ref="AX211" si="699">IF(G211=3,Z211,"")</f>
        <v>0</v>
      </c>
      <c r="AY211" s="266"/>
      <c r="AZ211" s="266">
        <f t="shared" ref="AZ211" si="700">IF(G211=3,AB211,"")</f>
        <v>1</v>
      </c>
      <c r="BA211" s="267"/>
      <c r="BB211" s="268"/>
      <c r="BC211" s="266"/>
      <c r="BD211" s="266" t="str">
        <f t="shared" ref="BD211" si="701">IF(G211=4,X211,"")</f>
        <v/>
      </c>
      <c r="BE211" s="266"/>
      <c r="BF211" s="266" t="str">
        <f t="shared" ref="BF211" si="702">IF(G211=4,Z211,"")</f>
        <v/>
      </c>
      <c r="BG211" s="266"/>
      <c r="BH211" s="266" t="str">
        <f t="shared" ref="BH211" si="703">IF(G211=4,AB211,"")</f>
        <v/>
      </c>
      <c r="BI211" s="267"/>
      <c r="BJ211" s="268"/>
      <c r="BK211" s="264"/>
      <c r="BL211" s="266" t="str">
        <f t="shared" ref="BL211" si="704">IF(G211=5,X211,"")</f>
        <v/>
      </c>
      <c r="BM211" s="266"/>
      <c r="BN211" s="266" t="str">
        <f t="shared" ref="BN211" si="705">IF(G211=5,Z211,"")</f>
        <v/>
      </c>
      <c r="BO211" s="266"/>
      <c r="BP211" s="266" t="str">
        <f t="shared" ref="BP211" si="706">IF(G211=5,AB211,"")</f>
        <v/>
      </c>
      <c r="BQ211" s="267"/>
      <c r="BR211" s="268"/>
      <c r="BS211" s="264"/>
      <c r="BT211" s="266" t="str">
        <f t="shared" ref="BT211" si="707">IF(A211=31,X211,"")</f>
        <v/>
      </c>
      <c r="BU211" s="266"/>
      <c r="BV211" s="266" t="str">
        <f t="shared" ref="BV211" si="708">IF(A211=31,Z211,"")</f>
        <v/>
      </c>
      <c r="BW211" s="266"/>
      <c r="BX211" s="266" t="str">
        <f t="shared" ref="BX211" si="709">IF(A211=31,AB211,"")</f>
        <v/>
      </c>
      <c r="BY211" s="267"/>
      <c r="BZ211" s="268"/>
      <c r="CA211" s="269"/>
      <c r="CB211" s="266" t="str">
        <f t="shared" ref="CB211" si="710">IF(A211=32,X211,"")</f>
        <v/>
      </c>
      <c r="CC211" s="266"/>
      <c r="CD211" s="266" t="str">
        <f t="shared" ref="CD211" si="711">IF(A211=32,Z211,"")</f>
        <v/>
      </c>
      <c r="CE211" s="266"/>
      <c r="CF211" s="266" t="str">
        <f t="shared" ref="CF211" si="712">IF(A211=32,AB211,"")</f>
        <v/>
      </c>
      <c r="CG211" s="267"/>
      <c r="CJ211" s="266">
        <f t="shared" ref="CJ211" si="713">IF(A211=33,X211,"")</f>
        <v>1</v>
      </c>
      <c r="CK211" s="266"/>
      <c r="CL211" s="266">
        <f t="shared" ref="CL211" si="714">IF(A211=33,Z211,"")</f>
        <v>0</v>
      </c>
      <c r="CM211" s="266"/>
      <c r="CN211" s="266">
        <f t="shared" ref="CN211" si="715">IF(A211=33,AB211,"")</f>
        <v>1</v>
      </c>
      <c r="CO211" s="267"/>
    </row>
    <row r="212" spans="1:94" s="262" customFormat="1" ht="41.25" customHeight="1" x14ac:dyDescent="0.25">
      <c r="A212" s="262">
        <v>31</v>
      </c>
      <c r="B212" s="259" t="s">
        <v>56</v>
      </c>
      <c r="C212" s="276" t="s">
        <v>362</v>
      </c>
      <c r="D212" s="164" t="s">
        <v>420</v>
      </c>
      <c r="E212" s="164"/>
      <c r="F212" s="261">
        <f>VLOOKUP(H212,Feuil1!A$1:B$5,2,0)</f>
        <v>0.25</v>
      </c>
      <c r="G212" s="259">
        <f t="shared" si="676"/>
        <v>3</v>
      </c>
      <c r="H212" s="274" t="s">
        <v>173</v>
      </c>
      <c r="I212" s="166" t="s">
        <v>379</v>
      </c>
      <c r="J212" s="263">
        <v>52</v>
      </c>
      <c r="K212" s="263">
        <f t="shared" si="677"/>
        <v>52</v>
      </c>
      <c r="L212" s="263">
        <f>IF(J212&lt;&gt;"",MAX(L$1:L211)+1,"")</f>
        <v>175</v>
      </c>
      <c r="M212" s="219" t="s">
        <v>430</v>
      </c>
      <c r="N212" s="299">
        <v>3</v>
      </c>
      <c r="O212" s="221" t="s">
        <v>72</v>
      </c>
      <c r="P212" s="222"/>
      <c r="Q212" s="300" t="str">
        <f t="shared" si="668"/>
        <v/>
      </c>
      <c r="R212" s="219" t="s">
        <v>431</v>
      </c>
      <c r="S212" s="219" t="s">
        <v>70</v>
      </c>
      <c r="T212" s="134"/>
      <c r="V212" s="264">
        <f t="shared" si="678"/>
        <v>3</v>
      </c>
      <c r="W212" s="264">
        <f t="shared" ref="W212:W214" si="716">IF(O212="Très Satisfaisant",1,IF(O212="Satisfaisant",0.75,IF(O212="Insatisfaisant",0.25,IF(O212="Très Insatisfaisant",0,IF(O212="Non Mesuré","",0)))))</f>
        <v>1</v>
      </c>
      <c r="X212" s="264">
        <f t="shared" si="680"/>
        <v>3</v>
      </c>
      <c r="Y212" s="264"/>
      <c r="Z212" s="264">
        <f t="shared" si="681"/>
        <v>0</v>
      </c>
      <c r="AA212" s="264"/>
      <c r="AB212" s="264">
        <f t="shared" si="682"/>
        <v>3</v>
      </c>
      <c r="AC212" s="264"/>
      <c r="AD212" s="135"/>
      <c r="AE212" s="269"/>
      <c r="AF212" s="266" t="str">
        <f t="shared" si="631"/>
        <v/>
      </c>
      <c r="AG212" s="266"/>
      <c r="AH212" s="266" t="str">
        <f t="shared" si="632"/>
        <v/>
      </c>
      <c r="AI212" s="266"/>
      <c r="AJ212" s="266" t="str">
        <f t="shared" si="633"/>
        <v/>
      </c>
      <c r="AK212" s="267"/>
      <c r="AL212" s="268"/>
      <c r="AM212" s="266"/>
      <c r="AN212" s="266" t="str">
        <f t="shared" si="634"/>
        <v/>
      </c>
      <c r="AO212" s="266"/>
      <c r="AP212" s="266" t="str">
        <f t="shared" si="635"/>
        <v/>
      </c>
      <c r="AQ212" s="266"/>
      <c r="AR212" s="266" t="str">
        <f t="shared" si="636"/>
        <v/>
      </c>
      <c r="AS212" s="267"/>
      <c r="AT212" s="268"/>
      <c r="AU212" s="266"/>
      <c r="AV212" s="266">
        <f t="shared" si="637"/>
        <v>3</v>
      </c>
      <c r="AW212" s="266"/>
      <c r="AX212" s="266">
        <f t="shared" si="638"/>
        <v>0</v>
      </c>
      <c r="AY212" s="266"/>
      <c r="AZ212" s="266">
        <f t="shared" si="639"/>
        <v>3</v>
      </c>
      <c r="BA212" s="267"/>
      <c r="BB212" s="268"/>
      <c r="BC212" s="266"/>
      <c r="BD212" s="266" t="str">
        <f t="shared" si="640"/>
        <v/>
      </c>
      <c r="BE212" s="266"/>
      <c r="BF212" s="266" t="str">
        <f t="shared" si="641"/>
        <v/>
      </c>
      <c r="BG212" s="266"/>
      <c r="BH212" s="266" t="str">
        <f t="shared" si="642"/>
        <v/>
      </c>
      <c r="BI212" s="267"/>
      <c r="BJ212" s="268"/>
      <c r="BK212" s="264"/>
      <c r="BL212" s="266" t="str">
        <f t="shared" si="643"/>
        <v/>
      </c>
      <c r="BM212" s="266"/>
      <c r="BN212" s="266" t="str">
        <f t="shared" si="644"/>
        <v/>
      </c>
      <c r="BO212" s="266"/>
      <c r="BP212" s="266" t="str">
        <f t="shared" si="645"/>
        <v/>
      </c>
      <c r="BQ212" s="267"/>
      <c r="BR212" s="268"/>
      <c r="BS212" s="264"/>
      <c r="BT212" s="266">
        <f t="shared" si="646"/>
        <v>3</v>
      </c>
      <c r="BU212" s="266"/>
      <c r="BV212" s="266">
        <f t="shared" si="647"/>
        <v>0</v>
      </c>
      <c r="BW212" s="266"/>
      <c r="BX212" s="266">
        <f t="shared" si="648"/>
        <v>3</v>
      </c>
      <c r="BY212" s="267"/>
      <c r="BZ212" s="268"/>
      <c r="CA212" s="269"/>
      <c r="CB212" s="266" t="str">
        <f t="shared" si="649"/>
        <v/>
      </c>
      <c r="CC212" s="266"/>
      <c r="CD212" s="266" t="str">
        <f t="shared" si="650"/>
        <v/>
      </c>
      <c r="CE212" s="266"/>
      <c r="CF212" s="266" t="str">
        <f t="shared" si="651"/>
        <v/>
      </c>
      <c r="CG212" s="267"/>
      <c r="CJ212" s="266" t="str">
        <f t="shared" si="652"/>
        <v/>
      </c>
      <c r="CK212" s="266"/>
      <c r="CL212" s="266" t="str">
        <f t="shared" si="653"/>
        <v/>
      </c>
      <c r="CM212" s="266"/>
      <c r="CN212" s="266" t="str">
        <f t="shared" si="654"/>
        <v/>
      </c>
      <c r="CO212" s="267"/>
    </row>
    <row r="213" spans="1:94" s="262" customFormat="1" ht="33.75" customHeight="1" x14ac:dyDescent="0.25">
      <c r="A213" s="262">
        <v>32</v>
      </c>
      <c r="B213" s="259" t="s">
        <v>67</v>
      </c>
      <c r="C213" s="276" t="s">
        <v>362</v>
      </c>
      <c r="D213" s="164" t="s">
        <v>420</v>
      </c>
      <c r="E213" s="164"/>
      <c r="F213" s="261">
        <f>VLOOKUP(H213,Feuil1!A$1:B$5,2,0)</f>
        <v>0.25</v>
      </c>
      <c r="G213" s="259">
        <f t="shared" si="676"/>
        <v>3</v>
      </c>
      <c r="H213" s="274" t="s">
        <v>173</v>
      </c>
      <c r="I213" s="166" t="s">
        <v>379</v>
      </c>
      <c r="J213" s="263">
        <v>52</v>
      </c>
      <c r="K213" s="263">
        <f t="shared" si="677"/>
        <v>52</v>
      </c>
      <c r="L213" s="263">
        <f>IF(J213&lt;&gt;"",MAX(L$1:L212)+1,"")</f>
        <v>176</v>
      </c>
      <c r="M213" s="219" t="s">
        <v>432</v>
      </c>
      <c r="N213" s="299">
        <v>3</v>
      </c>
      <c r="O213" s="221" t="s">
        <v>72</v>
      </c>
      <c r="P213" s="222"/>
      <c r="Q213" s="300" t="str">
        <f t="shared" si="668"/>
        <v/>
      </c>
      <c r="R213" s="219" t="s">
        <v>431</v>
      </c>
      <c r="S213" s="219" t="s">
        <v>70</v>
      </c>
      <c r="T213" s="134"/>
      <c r="V213" s="264">
        <f t="shared" si="678"/>
        <v>3</v>
      </c>
      <c r="W213" s="264">
        <f t="shared" si="716"/>
        <v>1</v>
      </c>
      <c r="X213" s="264">
        <f t="shared" si="680"/>
        <v>3</v>
      </c>
      <c r="Y213" s="264"/>
      <c r="Z213" s="264">
        <f t="shared" si="681"/>
        <v>0</v>
      </c>
      <c r="AA213" s="264"/>
      <c r="AB213" s="264">
        <f t="shared" si="682"/>
        <v>3</v>
      </c>
      <c r="AC213" s="264"/>
      <c r="AD213" s="135"/>
      <c r="AE213" s="269"/>
      <c r="AF213" s="266" t="str">
        <f t="shared" si="631"/>
        <v/>
      </c>
      <c r="AG213" s="266"/>
      <c r="AH213" s="266" t="str">
        <f t="shared" si="632"/>
        <v/>
      </c>
      <c r="AI213" s="266"/>
      <c r="AJ213" s="266" t="str">
        <f t="shared" si="633"/>
        <v/>
      </c>
      <c r="AK213" s="267"/>
      <c r="AL213" s="268"/>
      <c r="AM213" s="266"/>
      <c r="AN213" s="266" t="str">
        <f t="shared" si="634"/>
        <v/>
      </c>
      <c r="AO213" s="266"/>
      <c r="AP213" s="266" t="str">
        <f t="shared" si="635"/>
        <v/>
      </c>
      <c r="AQ213" s="266"/>
      <c r="AR213" s="266" t="str">
        <f t="shared" si="636"/>
        <v/>
      </c>
      <c r="AS213" s="267"/>
      <c r="AT213" s="268"/>
      <c r="AU213" s="266"/>
      <c r="AV213" s="266">
        <f t="shared" si="637"/>
        <v>3</v>
      </c>
      <c r="AW213" s="266"/>
      <c r="AX213" s="266">
        <f t="shared" si="638"/>
        <v>0</v>
      </c>
      <c r="AY213" s="266"/>
      <c r="AZ213" s="266">
        <f t="shared" si="639"/>
        <v>3</v>
      </c>
      <c r="BA213" s="267"/>
      <c r="BB213" s="268"/>
      <c r="BC213" s="266"/>
      <c r="BD213" s="266" t="str">
        <f t="shared" si="640"/>
        <v/>
      </c>
      <c r="BE213" s="266"/>
      <c r="BF213" s="266" t="str">
        <f t="shared" si="641"/>
        <v/>
      </c>
      <c r="BG213" s="266"/>
      <c r="BH213" s="266" t="str">
        <f t="shared" si="642"/>
        <v/>
      </c>
      <c r="BI213" s="267"/>
      <c r="BJ213" s="268"/>
      <c r="BK213" s="264"/>
      <c r="BL213" s="266" t="str">
        <f t="shared" si="643"/>
        <v/>
      </c>
      <c r="BM213" s="266"/>
      <c r="BN213" s="266" t="str">
        <f t="shared" si="644"/>
        <v/>
      </c>
      <c r="BO213" s="266"/>
      <c r="BP213" s="266" t="str">
        <f t="shared" si="645"/>
        <v/>
      </c>
      <c r="BQ213" s="267"/>
      <c r="BR213" s="268"/>
      <c r="BS213" s="264"/>
      <c r="BT213" s="266" t="str">
        <f t="shared" si="646"/>
        <v/>
      </c>
      <c r="BU213" s="266"/>
      <c r="BV213" s="266" t="str">
        <f t="shared" si="647"/>
        <v/>
      </c>
      <c r="BW213" s="266"/>
      <c r="BX213" s="266" t="str">
        <f t="shared" si="648"/>
        <v/>
      </c>
      <c r="BY213" s="267"/>
      <c r="BZ213" s="268"/>
      <c r="CA213" s="269"/>
      <c r="CB213" s="266">
        <f t="shared" si="649"/>
        <v>3</v>
      </c>
      <c r="CC213" s="266"/>
      <c r="CD213" s="266">
        <f t="shared" si="650"/>
        <v>0</v>
      </c>
      <c r="CE213" s="266"/>
      <c r="CF213" s="266">
        <f t="shared" si="651"/>
        <v>3</v>
      </c>
      <c r="CG213" s="267"/>
      <c r="CJ213" s="266" t="str">
        <f t="shared" si="652"/>
        <v/>
      </c>
      <c r="CK213" s="266"/>
      <c r="CL213" s="266" t="str">
        <f t="shared" si="653"/>
        <v/>
      </c>
      <c r="CM213" s="266"/>
      <c r="CN213" s="266" t="str">
        <f t="shared" si="654"/>
        <v/>
      </c>
      <c r="CO213" s="267"/>
    </row>
    <row r="214" spans="1:94" s="262" customFormat="1" ht="44.25" customHeight="1" x14ac:dyDescent="0.25">
      <c r="A214" s="262">
        <v>33</v>
      </c>
      <c r="B214" s="259" t="s">
        <v>56</v>
      </c>
      <c r="C214" s="276" t="s">
        <v>362</v>
      </c>
      <c r="D214" s="164" t="s">
        <v>420</v>
      </c>
      <c r="E214" s="164"/>
      <c r="F214" s="261">
        <f>VLOOKUP(H214,Feuil1!A$1:B$5,2,0)</f>
        <v>0.25</v>
      </c>
      <c r="G214" s="259">
        <f t="shared" si="676"/>
        <v>3</v>
      </c>
      <c r="H214" s="274" t="s">
        <v>173</v>
      </c>
      <c r="I214" s="166" t="s">
        <v>379</v>
      </c>
      <c r="J214" s="263">
        <v>52</v>
      </c>
      <c r="K214" s="263">
        <f t="shared" si="677"/>
        <v>52</v>
      </c>
      <c r="L214" s="263">
        <f>IF(J214&lt;&gt;"",MAX(L$1:L213)+1,"")</f>
        <v>177</v>
      </c>
      <c r="M214" s="305" t="s">
        <v>433</v>
      </c>
      <c r="N214" s="301">
        <v>3</v>
      </c>
      <c r="O214" s="302" t="s">
        <v>72</v>
      </c>
      <c r="P214" s="303"/>
      <c r="Q214" s="304" t="str">
        <f t="shared" si="668"/>
        <v/>
      </c>
      <c r="R214" s="305" t="s">
        <v>434</v>
      </c>
      <c r="S214" s="305" t="s">
        <v>70</v>
      </c>
      <c r="T214" s="134"/>
      <c r="V214" s="264">
        <f t="shared" si="678"/>
        <v>3</v>
      </c>
      <c r="W214" s="264">
        <f t="shared" si="716"/>
        <v>1</v>
      </c>
      <c r="X214" s="264">
        <f t="shared" si="680"/>
        <v>3</v>
      </c>
      <c r="Y214" s="264"/>
      <c r="Z214" s="264">
        <f t="shared" si="681"/>
        <v>0</v>
      </c>
      <c r="AA214" s="264"/>
      <c r="AB214" s="264">
        <f t="shared" si="682"/>
        <v>3</v>
      </c>
      <c r="AC214" s="264"/>
      <c r="AD214" s="135"/>
      <c r="AE214" s="269"/>
      <c r="AF214" s="266" t="str">
        <f t="shared" si="631"/>
        <v/>
      </c>
      <c r="AG214" s="266"/>
      <c r="AH214" s="266" t="str">
        <f t="shared" si="632"/>
        <v/>
      </c>
      <c r="AI214" s="266"/>
      <c r="AJ214" s="266" t="str">
        <f t="shared" si="633"/>
        <v/>
      </c>
      <c r="AK214" s="267"/>
      <c r="AL214" s="268"/>
      <c r="AM214" s="266"/>
      <c r="AN214" s="266" t="str">
        <f t="shared" si="634"/>
        <v/>
      </c>
      <c r="AO214" s="266"/>
      <c r="AP214" s="266" t="str">
        <f t="shared" si="635"/>
        <v/>
      </c>
      <c r="AQ214" s="266"/>
      <c r="AR214" s="266" t="str">
        <f t="shared" si="636"/>
        <v/>
      </c>
      <c r="AS214" s="267"/>
      <c r="AT214" s="268"/>
      <c r="AU214" s="266"/>
      <c r="AV214" s="266">
        <f t="shared" si="637"/>
        <v>3</v>
      </c>
      <c r="AW214" s="266"/>
      <c r="AX214" s="266">
        <f t="shared" si="638"/>
        <v>0</v>
      </c>
      <c r="AY214" s="266"/>
      <c r="AZ214" s="266">
        <f t="shared" si="639"/>
        <v>3</v>
      </c>
      <c r="BA214" s="267"/>
      <c r="BB214" s="268"/>
      <c r="BC214" s="266"/>
      <c r="BD214" s="266" t="str">
        <f t="shared" si="640"/>
        <v/>
      </c>
      <c r="BE214" s="266"/>
      <c r="BF214" s="266" t="str">
        <f t="shared" si="641"/>
        <v/>
      </c>
      <c r="BG214" s="266"/>
      <c r="BH214" s="266" t="str">
        <f t="shared" si="642"/>
        <v/>
      </c>
      <c r="BI214" s="267"/>
      <c r="BJ214" s="268"/>
      <c r="BK214" s="264"/>
      <c r="BL214" s="266" t="str">
        <f t="shared" si="643"/>
        <v/>
      </c>
      <c r="BM214" s="266"/>
      <c r="BN214" s="266" t="str">
        <f t="shared" si="644"/>
        <v/>
      </c>
      <c r="BO214" s="266"/>
      <c r="BP214" s="266" t="str">
        <f t="shared" si="645"/>
        <v/>
      </c>
      <c r="BQ214" s="267"/>
      <c r="BR214" s="268"/>
      <c r="BS214" s="264"/>
      <c r="BT214" s="266" t="str">
        <f t="shared" si="646"/>
        <v/>
      </c>
      <c r="BU214" s="266"/>
      <c r="BV214" s="266" t="str">
        <f t="shared" si="647"/>
        <v/>
      </c>
      <c r="BW214" s="266"/>
      <c r="BX214" s="266" t="str">
        <f t="shared" si="648"/>
        <v/>
      </c>
      <c r="BY214" s="267"/>
      <c r="BZ214" s="268"/>
      <c r="CA214" s="269"/>
      <c r="CB214" s="266" t="str">
        <f t="shared" si="649"/>
        <v/>
      </c>
      <c r="CC214" s="266"/>
      <c r="CD214" s="266" t="str">
        <f t="shared" si="650"/>
        <v/>
      </c>
      <c r="CE214" s="266"/>
      <c r="CF214" s="266" t="str">
        <f t="shared" si="651"/>
        <v/>
      </c>
      <c r="CG214" s="267"/>
      <c r="CJ214" s="266">
        <f t="shared" si="652"/>
        <v>3</v>
      </c>
      <c r="CK214" s="266"/>
      <c r="CL214" s="266">
        <f t="shared" si="653"/>
        <v>0</v>
      </c>
      <c r="CM214" s="266"/>
      <c r="CN214" s="266">
        <f t="shared" si="654"/>
        <v>3</v>
      </c>
      <c r="CO214" s="267"/>
    </row>
    <row r="215" spans="1:94" s="162" customFormat="1" ht="33" customHeight="1" x14ac:dyDescent="0.25">
      <c r="B215" s="113"/>
      <c r="C215" s="276" t="s">
        <v>362</v>
      </c>
      <c r="D215" s="259"/>
      <c r="E215" s="259"/>
      <c r="F215" s="261" t="e">
        <f>VLOOKUP(H215,Feuil1!A$1:B$5,2,0)</f>
        <v>#N/A</v>
      </c>
      <c r="G215" s="113"/>
      <c r="H215" s="218"/>
      <c r="I215" s="163"/>
      <c r="J215" s="138"/>
      <c r="K215" s="263"/>
      <c r="L215" s="263" t="str">
        <f>IF(J215&lt;&gt;"",MAX(L$1:L214)+1,"")</f>
        <v/>
      </c>
      <c r="M215" s="368" t="s">
        <v>362</v>
      </c>
      <c r="N215" s="369" t="s">
        <v>29</v>
      </c>
      <c r="O215" s="370" t="s">
        <v>30</v>
      </c>
      <c r="P215" s="441" t="s">
        <v>31</v>
      </c>
      <c r="Q215" s="374" t="str">
        <f>IF(ISERROR(SEARCH("Pas de NM possible",R215)),"","oui")</f>
        <v/>
      </c>
      <c r="R215" s="372" t="s">
        <v>32</v>
      </c>
      <c r="S215" s="373" t="s">
        <v>686</v>
      </c>
      <c r="T215" s="165"/>
      <c r="V215" s="139"/>
      <c r="W215" s="139"/>
      <c r="X215" s="139"/>
      <c r="Y215" s="139"/>
      <c r="Z215" s="139"/>
      <c r="AA215" s="139"/>
      <c r="AB215" s="139"/>
      <c r="AC215" s="139"/>
      <c r="AD215" s="141"/>
      <c r="AE215" s="141"/>
      <c r="AF215" s="266" t="str">
        <f>IF(G215=1,X215,"")</f>
        <v/>
      </c>
      <c r="AG215" s="266"/>
      <c r="AH215" s="266" t="str">
        <f>IF(G215=1,Z215,"")</f>
        <v/>
      </c>
      <c r="AI215" s="266"/>
      <c r="AJ215" s="266" t="str">
        <f>IF(G215=1,AB215,"")</f>
        <v/>
      </c>
      <c r="AK215" s="267"/>
      <c r="AL215" s="268"/>
      <c r="AM215" s="266"/>
      <c r="AN215" s="266" t="str">
        <f>IF(G215=2,X215,"")</f>
        <v/>
      </c>
      <c r="AO215" s="266"/>
      <c r="AP215" s="266" t="str">
        <f>IF(G215=2,Z215,"")</f>
        <v/>
      </c>
      <c r="AQ215" s="266"/>
      <c r="AR215" s="266" t="str">
        <f>IF(G215=2,AB215,"")</f>
        <v/>
      </c>
      <c r="AS215" s="267"/>
      <c r="AT215" s="268"/>
      <c r="AU215" s="266"/>
      <c r="AV215" s="266" t="str">
        <f>IF(G215=3,X215,"")</f>
        <v/>
      </c>
      <c r="AW215" s="266"/>
      <c r="AX215" s="266" t="str">
        <f>IF(G215=3,Z215,"")</f>
        <v/>
      </c>
      <c r="AY215" s="266"/>
      <c r="AZ215" s="266" t="str">
        <f>IF(G215=3,AB215,"")</f>
        <v/>
      </c>
      <c r="BA215" s="267"/>
      <c r="BB215" s="268"/>
      <c r="BC215" s="266"/>
      <c r="BD215" s="266" t="str">
        <f>IF(G215=4,X215,"")</f>
        <v/>
      </c>
      <c r="BE215" s="266"/>
      <c r="BF215" s="266" t="str">
        <f>IF(G215=4,Z215,"")</f>
        <v/>
      </c>
      <c r="BG215" s="266"/>
      <c r="BH215" s="266" t="str">
        <f>IF(G215=4,AB215,"")</f>
        <v/>
      </c>
      <c r="BI215" s="267"/>
      <c r="BJ215" s="268"/>
      <c r="BK215" s="264"/>
      <c r="BL215" s="266" t="str">
        <f>IF(G215=5,X215,"")</f>
        <v/>
      </c>
      <c r="BM215" s="266"/>
      <c r="BN215" s="266" t="str">
        <f>IF(G215=5,Z215,"")</f>
        <v/>
      </c>
      <c r="BO215" s="266"/>
      <c r="BP215" s="266" t="str">
        <f>IF(G215=5,AB215,"")</f>
        <v/>
      </c>
      <c r="BQ215" s="267"/>
      <c r="BR215" s="268"/>
      <c r="BS215" s="264"/>
      <c r="BT215" s="266" t="str">
        <f>IF(A215=31,X215,"")</f>
        <v/>
      </c>
      <c r="BU215" s="266"/>
      <c r="BV215" s="266" t="str">
        <f>IF(A215=31,Z215,"")</f>
        <v/>
      </c>
      <c r="BW215" s="266"/>
      <c r="BX215" s="266" t="str">
        <f>IF(A215=31,AB215,"")</f>
        <v/>
      </c>
      <c r="BY215" s="267"/>
      <c r="BZ215" s="268"/>
      <c r="CA215" s="269"/>
      <c r="CB215" s="266" t="str">
        <f>IF(A215=32,X215,"")</f>
        <v/>
      </c>
      <c r="CC215" s="266"/>
      <c r="CD215" s="266" t="str">
        <f>IF(A215=32,Z215,"")</f>
        <v/>
      </c>
      <c r="CE215" s="266"/>
      <c r="CF215" s="266" t="str">
        <f>IF(A215=32,AB215,"")</f>
        <v/>
      </c>
      <c r="CG215" s="267"/>
      <c r="CH215" s="262"/>
      <c r="CI215" s="262"/>
      <c r="CJ215" s="266" t="str">
        <f>IF(A215=33,X215,"")</f>
        <v/>
      </c>
      <c r="CK215" s="266"/>
      <c r="CL215" s="266" t="str">
        <f>IF(A215=33,Z215,"")</f>
        <v/>
      </c>
      <c r="CM215" s="266"/>
      <c r="CN215" s="266" t="str">
        <f>IF(A215=33,AB215,"")</f>
        <v/>
      </c>
      <c r="CO215" s="267"/>
      <c r="CP215" s="262"/>
    </row>
    <row r="216" spans="1:94" s="162" customFormat="1" ht="18" customHeight="1" x14ac:dyDescent="0.25">
      <c r="B216" s="113"/>
      <c r="C216" s="276" t="s">
        <v>362</v>
      </c>
      <c r="D216" s="113"/>
      <c r="E216" s="113"/>
      <c r="F216" s="261" t="e">
        <f>VLOOKUP(H216,Feuil1!A$1:B$5,2,0)</f>
        <v>#N/A</v>
      </c>
      <c r="G216" s="113"/>
      <c r="H216" s="218"/>
      <c r="I216" s="163"/>
      <c r="J216" s="138"/>
      <c r="K216" s="263"/>
      <c r="L216" s="263" t="str">
        <f>IF(J216&lt;&gt;"",MAX(L$1:L215)+1,"")</f>
        <v/>
      </c>
      <c r="M216" s="164" t="s">
        <v>435</v>
      </c>
      <c r="N216" s="130"/>
      <c r="O216" s="204"/>
      <c r="P216" s="293"/>
      <c r="Q216" s="202" t="str">
        <f t="shared" si="668"/>
        <v/>
      </c>
      <c r="R216" s="164" t="s">
        <v>421</v>
      </c>
      <c r="S216" s="165"/>
      <c r="T216" s="165"/>
      <c r="V216" s="139"/>
      <c r="W216" s="139"/>
      <c r="X216" s="139"/>
      <c r="Y216" s="139"/>
      <c r="Z216" s="139"/>
      <c r="AA216" s="139"/>
      <c r="AB216" s="139"/>
      <c r="AC216" s="260"/>
      <c r="AD216" s="148"/>
      <c r="AE216" s="148"/>
      <c r="AF216" s="266" t="str">
        <f t="shared" si="631"/>
        <v/>
      </c>
      <c r="AG216" s="266"/>
      <c r="AH216" s="266" t="str">
        <f t="shared" si="632"/>
        <v/>
      </c>
      <c r="AI216" s="266"/>
      <c r="AJ216" s="266" t="str">
        <f t="shared" si="633"/>
        <v/>
      </c>
      <c r="AK216" s="267"/>
      <c r="AL216" s="268"/>
      <c r="AM216" s="266"/>
      <c r="AN216" s="266" t="str">
        <f t="shared" si="634"/>
        <v/>
      </c>
      <c r="AO216" s="266"/>
      <c r="AP216" s="266" t="str">
        <f t="shared" si="635"/>
        <v/>
      </c>
      <c r="AQ216" s="266"/>
      <c r="AR216" s="266" t="str">
        <f t="shared" si="636"/>
        <v/>
      </c>
      <c r="AS216" s="267"/>
      <c r="AT216" s="268"/>
      <c r="AU216" s="266"/>
      <c r="AV216" s="266" t="str">
        <f t="shared" si="637"/>
        <v/>
      </c>
      <c r="AW216" s="266"/>
      <c r="AX216" s="266" t="str">
        <f t="shared" si="638"/>
        <v/>
      </c>
      <c r="AY216" s="266"/>
      <c r="AZ216" s="266" t="str">
        <f t="shared" si="639"/>
        <v/>
      </c>
      <c r="BA216" s="267"/>
      <c r="BB216" s="268"/>
      <c r="BC216" s="266"/>
      <c r="BD216" s="266" t="str">
        <f t="shared" si="640"/>
        <v/>
      </c>
      <c r="BE216" s="266"/>
      <c r="BF216" s="266" t="str">
        <f t="shared" si="641"/>
        <v/>
      </c>
      <c r="BG216" s="266"/>
      <c r="BH216" s="266" t="str">
        <f t="shared" si="642"/>
        <v/>
      </c>
      <c r="BI216" s="267"/>
      <c r="BJ216" s="268"/>
      <c r="BK216" s="264"/>
      <c r="BL216" s="266" t="str">
        <f t="shared" si="643"/>
        <v/>
      </c>
      <c r="BM216" s="266"/>
      <c r="BN216" s="266" t="str">
        <f t="shared" si="644"/>
        <v/>
      </c>
      <c r="BO216" s="266"/>
      <c r="BP216" s="266" t="str">
        <f t="shared" si="645"/>
        <v/>
      </c>
      <c r="BQ216" s="267"/>
      <c r="BR216" s="268"/>
      <c r="BS216" s="264"/>
      <c r="BT216" s="266" t="str">
        <f t="shared" si="646"/>
        <v/>
      </c>
      <c r="BU216" s="266"/>
      <c r="BV216" s="266" t="str">
        <f t="shared" si="647"/>
        <v/>
      </c>
      <c r="BW216" s="266"/>
      <c r="BX216" s="266" t="str">
        <f t="shared" si="648"/>
        <v/>
      </c>
      <c r="BY216" s="267"/>
      <c r="BZ216" s="268"/>
      <c r="CA216" s="269"/>
      <c r="CB216" s="266" t="str">
        <f t="shared" si="649"/>
        <v/>
      </c>
      <c r="CC216" s="266"/>
      <c r="CD216" s="266" t="str">
        <f t="shared" si="650"/>
        <v/>
      </c>
      <c r="CE216" s="266"/>
      <c r="CF216" s="266" t="str">
        <f t="shared" si="651"/>
        <v/>
      </c>
      <c r="CG216" s="267"/>
      <c r="CH216" s="262"/>
      <c r="CI216" s="262"/>
      <c r="CJ216" s="266" t="str">
        <f t="shared" si="652"/>
        <v/>
      </c>
      <c r="CK216" s="266"/>
      <c r="CL216" s="266" t="str">
        <f t="shared" si="653"/>
        <v/>
      </c>
      <c r="CM216" s="266"/>
      <c r="CN216" s="266" t="str">
        <f t="shared" si="654"/>
        <v/>
      </c>
      <c r="CO216" s="267"/>
      <c r="CP216" s="262"/>
    </row>
    <row r="217" spans="1:94" s="262" customFormat="1" ht="20.25" customHeight="1" x14ac:dyDescent="0.25">
      <c r="B217" s="259" t="s">
        <v>67</v>
      </c>
      <c r="C217" s="276" t="s">
        <v>362</v>
      </c>
      <c r="D217" s="164" t="s">
        <v>435</v>
      </c>
      <c r="E217" s="164"/>
      <c r="F217" s="261">
        <f>VLOOKUP(H217,Feuil1!A$1:B$5,2,0)</f>
        <v>0.2</v>
      </c>
      <c r="G217" s="259">
        <f t="shared" ref="G217:G222" si="717">IF(H217="Information et Communication",1,IF(H217="Savoir-faire Savoir-être",2,IF(H217="Confort et hygiène",3,IF(H217="Qualité de la prestation",5,IF(H217="Développement Durable",4)))))</f>
        <v>5</v>
      </c>
      <c r="H217" s="274" t="s">
        <v>167</v>
      </c>
      <c r="I217" s="166" t="s">
        <v>436</v>
      </c>
      <c r="J217" s="263">
        <v>49</v>
      </c>
      <c r="K217" s="263">
        <f>IF(J217&gt;71,J217-17,J217)</f>
        <v>49</v>
      </c>
      <c r="L217" s="263">
        <f>IF(J217&lt;&gt;"",MAX(L$1:L216)+1,"")</f>
        <v>178</v>
      </c>
      <c r="M217" s="294" t="s">
        <v>437</v>
      </c>
      <c r="N217" s="295">
        <v>1</v>
      </c>
      <c r="O217" s="296" t="s">
        <v>0</v>
      </c>
      <c r="P217" s="297"/>
      <c r="Q217" s="298" t="str">
        <f t="shared" si="668"/>
        <v/>
      </c>
      <c r="R217" s="294"/>
      <c r="S217" s="311" t="s">
        <v>70</v>
      </c>
      <c r="T217" s="134"/>
      <c r="V217" s="264">
        <f t="shared" ref="V217:V222" si="718">N217</f>
        <v>1</v>
      </c>
      <c r="W217" s="264">
        <f t="shared" ref="W217:W222" si="719">IF(O217="OUI",1,IF(O217="NON",0,IF(O217="Non Mesuré","",0)))</f>
        <v>1</v>
      </c>
      <c r="X217" s="264">
        <f t="shared" ref="X217:X222" si="720">IF(O217&lt;&gt;"Non Mesuré",V217*W217,"")</f>
        <v>1</v>
      </c>
      <c r="Y217" s="264"/>
      <c r="Z217" s="264">
        <f t="shared" ref="Z217:Z222" si="721">IF(O217="Non Mesuré",V217,0)</f>
        <v>0</v>
      </c>
      <c r="AA217" s="264"/>
      <c r="AB217" s="264">
        <f t="shared" ref="AB217:AB222" si="722">V217-Z217</f>
        <v>1</v>
      </c>
      <c r="AC217" s="264"/>
      <c r="AD217" s="265"/>
      <c r="AE217" s="265"/>
      <c r="AF217" s="266" t="str">
        <f t="shared" si="631"/>
        <v/>
      </c>
      <c r="AG217" s="266"/>
      <c r="AH217" s="266" t="str">
        <f t="shared" si="632"/>
        <v/>
      </c>
      <c r="AI217" s="266"/>
      <c r="AJ217" s="266" t="str">
        <f t="shared" si="633"/>
        <v/>
      </c>
      <c r="AK217" s="267"/>
      <c r="AL217" s="268"/>
      <c r="AM217" s="266"/>
      <c r="AN217" s="266" t="str">
        <f t="shared" si="634"/>
        <v/>
      </c>
      <c r="AO217" s="266"/>
      <c r="AP217" s="266" t="str">
        <f t="shared" si="635"/>
        <v/>
      </c>
      <c r="AQ217" s="266"/>
      <c r="AR217" s="266" t="str">
        <f t="shared" si="636"/>
        <v/>
      </c>
      <c r="AS217" s="267"/>
      <c r="AT217" s="268"/>
      <c r="AU217" s="266"/>
      <c r="AV217" s="266" t="str">
        <f t="shared" si="637"/>
        <v/>
      </c>
      <c r="AW217" s="266"/>
      <c r="AX217" s="266" t="str">
        <f t="shared" si="638"/>
        <v/>
      </c>
      <c r="AY217" s="266"/>
      <c r="AZ217" s="266" t="str">
        <f t="shared" si="639"/>
        <v/>
      </c>
      <c r="BA217" s="267"/>
      <c r="BB217" s="268"/>
      <c r="BC217" s="266"/>
      <c r="BD217" s="266" t="str">
        <f t="shared" si="640"/>
        <v/>
      </c>
      <c r="BE217" s="266"/>
      <c r="BF217" s="266" t="str">
        <f t="shared" si="641"/>
        <v/>
      </c>
      <c r="BG217" s="266"/>
      <c r="BH217" s="266" t="str">
        <f t="shared" si="642"/>
        <v/>
      </c>
      <c r="BI217" s="267"/>
      <c r="BJ217" s="268"/>
      <c r="BK217" s="264"/>
      <c r="BL217" s="266">
        <f t="shared" si="643"/>
        <v>1</v>
      </c>
      <c r="BM217" s="266"/>
      <c r="BN217" s="266">
        <f t="shared" si="644"/>
        <v>0</v>
      </c>
      <c r="BO217" s="266"/>
      <c r="BP217" s="266">
        <f t="shared" si="645"/>
        <v>1</v>
      </c>
      <c r="BQ217" s="267"/>
      <c r="BR217" s="268"/>
      <c r="BS217" s="264"/>
      <c r="BT217" s="266" t="str">
        <f t="shared" si="646"/>
        <v/>
      </c>
      <c r="BU217" s="266"/>
      <c r="BV217" s="266" t="str">
        <f t="shared" si="647"/>
        <v/>
      </c>
      <c r="BW217" s="266"/>
      <c r="BX217" s="266" t="str">
        <f t="shared" si="648"/>
        <v/>
      </c>
      <c r="BY217" s="267"/>
      <c r="BZ217" s="268"/>
      <c r="CA217" s="269"/>
      <c r="CB217" s="266" t="str">
        <f t="shared" si="649"/>
        <v/>
      </c>
      <c r="CC217" s="266"/>
      <c r="CD217" s="266" t="str">
        <f t="shared" si="650"/>
        <v/>
      </c>
      <c r="CE217" s="266"/>
      <c r="CF217" s="266" t="str">
        <f t="shared" si="651"/>
        <v/>
      </c>
      <c r="CG217" s="267"/>
      <c r="CJ217" s="266" t="str">
        <f t="shared" si="652"/>
        <v/>
      </c>
      <c r="CK217" s="266"/>
      <c r="CL217" s="266" t="str">
        <f t="shared" si="653"/>
        <v/>
      </c>
      <c r="CM217" s="266"/>
      <c r="CN217" s="266" t="str">
        <f t="shared" si="654"/>
        <v/>
      </c>
      <c r="CO217" s="267"/>
    </row>
    <row r="218" spans="1:94" s="262" customFormat="1" ht="20.25" customHeight="1" x14ac:dyDescent="0.25">
      <c r="B218" s="259" t="s">
        <v>67</v>
      </c>
      <c r="C218" s="276" t="s">
        <v>362</v>
      </c>
      <c r="D218" s="164" t="s">
        <v>435</v>
      </c>
      <c r="E218" s="164"/>
      <c r="F218" s="261">
        <f>VLOOKUP(H218,Feuil1!A$1:B$5,2,0)</f>
        <v>0.2</v>
      </c>
      <c r="G218" s="259">
        <f t="shared" si="717"/>
        <v>5</v>
      </c>
      <c r="H218" s="274" t="s">
        <v>167</v>
      </c>
      <c r="I218" s="166" t="s">
        <v>349</v>
      </c>
      <c r="J218" s="263">
        <v>50</v>
      </c>
      <c r="K218" s="263">
        <f>IF(J218&gt;71,J218-17,J218)</f>
        <v>50</v>
      </c>
      <c r="L218" s="263">
        <f>IF(J218&lt;&gt;"",MAX(L$1:L217)+1,"")</f>
        <v>179</v>
      </c>
      <c r="M218" s="219" t="s">
        <v>438</v>
      </c>
      <c r="N218" s="299">
        <v>1</v>
      </c>
      <c r="O218" s="221" t="s">
        <v>0</v>
      </c>
      <c r="P218" s="222"/>
      <c r="Q218" s="300" t="str">
        <f t="shared" si="668"/>
        <v/>
      </c>
      <c r="R218" s="219"/>
      <c r="S218" s="219" t="s">
        <v>70</v>
      </c>
      <c r="T218" s="134"/>
      <c r="V218" s="264">
        <f t="shared" si="718"/>
        <v>1</v>
      </c>
      <c r="W218" s="264">
        <f t="shared" si="719"/>
        <v>1</v>
      </c>
      <c r="X218" s="264">
        <f t="shared" si="720"/>
        <v>1</v>
      </c>
      <c r="Y218" s="264"/>
      <c r="Z218" s="264">
        <f t="shared" si="721"/>
        <v>0</v>
      </c>
      <c r="AA218" s="264"/>
      <c r="AB218" s="264">
        <f t="shared" si="722"/>
        <v>1</v>
      </c>
      <c r="AC218" s="264"/>
      <c r="AD218" s="265"/>
      <c r="AE218" s="265"/>
      <c r="AF218" s="266" t="str">
        <f t="shared" si="631"/>
        <v/>
      </c>
      <c r="AG218" s="266"/>
      <c r="AH218" s="266" t="str">
        <f t="shared" si="632"/>
        <v/>
      </c>
      <c r="AI218" s="266"/>
      <c r="AJ218" s="266" t="str">
        <f t="shared" si="633"/>
        <v/>
      </c>
      <c r="AK218" s="267"/>
      <c r="AL218" s="268"/>
      <c r="AM218" s="266"/>
      <c r="AN218" s="266" t="str">
        <f t="shared" si="634"/>
        <v/>
      </c>
      <c r="AO218" s="266"/>
      <c r="AP218" s="266" t="str">
        <f t="shared" si="635"/>
        <v/>
      </c>
      <c r="AQ218" s="266"/>
      <c r="AR218" s="266" t="str">
        <f t="shared" si="636"/>
        <v/>
      </c>
      <c r="AS218" s="267"/>
      <c r="AT218" s="268"/>
      <c r="AU218" s="266"/>
      <c r="AV218" s="266" t="str">
        <f t="shared" si="637"/>
        <v/>
      </c>
      <c r="AW218" s="266"/>
      <c r="AX218" s="266" t="str">
        <f t="shared" si="638"/>
        <v/>
      </c>
      <c r="AY218" s="266"/>
      <c r="AZ218" s="266" t="str">
        <f t="shared" si="639"/>
        <v/>
      </c>
      <c r="BA218" s="267"/>
      <c r="BB218" s="268"/>
      <c r="BC218" s="266"/>
      <c r="BD218" s="266" t="str">
        <f t="shared" si="640"/>
        <v/>
      </c>
      <c r="BE218" s="266"/>
      <c r="BF218" s="266" t="str">
        <f t="shared" si="641"/>
        <v/>
      </c>
      <c r="BG218" s="266"/>
      <c r="BH218" s="266" t="str">
        <f t="shared" si="642"/>
        <v/>
      </c>
      <c r="BI218" s="267"/>
      <c r="BJ218" s="268"/>
      <c r="BK218" s="264"/>
      <c r="BL218" s="266">
        <f t="shared" si="643"/>
        <v>1</v>
      </c>
      <c r="BM218" s="266"/>
      <c r="BN218" s="266">
        <f t="shared" si="644"/>
        <v>0</v>
      </c>
      <c r="BO218" s="266"/>
      <c r="BP218" s="266">
        <f t="shared" si="645"/>
        <v>1</v>
      </c>
      <c r="BQ218" s="267"/>
      <c r="BR218" s="268"/>
      <c r="BS218" s="264"/>
      <c r="BT218" s="266" t="str">
        <f t="shared" si="646"/>
        <v/>
      </c>
      <c r="BU218" s="266"/>
      <c r="BV218" s="266" t="str">
        <f t="shared" si="647"/>
        <v/>
      </c>
      <c r="BW218" s="266"/>
      <c r="BX218" s="266" t="str">
        <f t="shared" si="648"/>
        <v/>
      </c>
      <c r="BY218" s="267"/>
      <c r="BZ218" s="268"/>
      <c r="CA218" s="269"/>
      <c r="CB218" s="266" t="str">
        <f t="shared" si="649"/>
        <v/>
      </c>
      <c r="CC218" s="266"/>
      <c r="CD218" s="266" t="str">
        <f t="shared" si="650"/>
        <v/>
      </c>
      <c r="CE218" s="266"/>
      <c r="CF218" s="266" t="str">
        <f t="shared" si="651"/>
        <v/>
      </c>
      <c r="CG218" s="267"/>
      <c r="CJ218" s="266" t="str">
        <f t="shared" si="652"/>
        <v/>
      </c>
      <c r="CK218" s="266"/>
      <c r="CL218" s="266" t="str">
        <f t="shared" si="653"/>
        <v/>
      </c>
      <c r="CM218" s="266"/>
      <c r="CN218" s="266" t="str">
        <f t="shared" si="654"/>
        <v/>
      </c>
      <c r="CO218" s="267"/>
    </row>
    <row r="219" spans="1:94" s="262" customFormat="1" ht="33.75" customHeight="1" x14ac:dyDescent="0.25">
      <c r="B219" s="259" t="s">
        <v>67</v>
      </c>
      <c r="C219" s="276" t="s">
        <v>362</v>
      </c>
      <c r="D219" s="164" t="s">
        <v>435</v>
      </c>
      <c r="E219" s="164"/>
      <c r="F219" s="261">
        <f>VLOOKUP(H219,Feuil1!A$1:B$5,2,0)</f>
        <v>0.2</v>
      </c>
      <c r="G219" s="259">
        <f t="shared" si="717"/>
        <v>5</v>
      </c>
      <c r="H219" s="274" t="s">
        <v>167</v>
      </c>
      <c r="I219" s="166" t="s">
        <v>349</v>
      </c>
      <c r="J219" s="263">
        <v>50</v>
      </c>
      <c r="K219" s="263">
        <f>IF(J219&gt;71,J219-17,J219)</f>
        <v>50</v>
      </c>
      <c r="L219" s="263">
        <f>IF(J219&lt;&gt;"",MAX(L$1:L218)+1,"")</f>
        <v>180</v>
      </c>
      <c r="M219" s="219" t="s">
        <v>439</v>
      </c>
      <c r="N219" s="299">
        <v>1</v>
      </c>
      <c r="O219" s="221" t="s">
        <v>0</v>
      </c>
      <c r="P219" s="222"/>
      <c r="Q219" s="300" t="str">
        <f t="shared" si="668"/>
        <v/>
      </c>
      <c r="R219" s="219" t="s">
        <v>440</v>
      </c>
      <c r="S219" s="219" t="s">
        <v>70</v>
      </c>
      <c r="T219" s="134"/>
      <c r="V219" s="264">
        <f t="shared" si="718"/>
        <v>1</v>
      </c>
      <c r="W219" s="264">
        <f t="shared" si="719"/>
        <v>1</v>
      </c>
      <c r="X219" s="264">
        <f t="shared" si="720"/>
        <v>1</v>
      </c>
      <c r="Y219" s="264"/>
      <c r="Z219" s="264">
        <f t="shared" si="721"/>
        <v>0</v>
      </c>
      <c r="AA219" s="264"/>
      <c r="AB219" s="264">
        <f t="shared" si="722"/>
        <v>1</v>
      </c>
      <c r="AC219" s="264"/>
      <c r="AD219" s="265"/>
      <c r="AE219" s="265"/>
      <c r="AF219" s="266" t="str">
        <f t="shared" si="631"/>
        <v/>
      </c>
      <c r="AG219" s="266"/>
      <c r="AH219" s="266" t="str">
        <f t="shared" si="632"/>
        <v/>
      </c>
      <c r="AI219" s="266"/>
      <c r="AJ219" s="266" t="str">
        <f t="shared" si="633"/>
        <v/>
      </c>
      <c r="AK219" s="267"/>
      <c r="AL219" s="268"/>
      <c r="AM219" s="266"/>
      <c r="AN219" s="266" t="str">
        <f t="shared" si="634"/>
        <v/>
      </c>
      <c r="AO219" s="266"/>
      <c r="AP219" s="266" t="str">
        <f t="shared" si="635"/>
        <v/>
      </c>
      <c r="AQ219" s="266"/>
      <c r="AR219" s="266" t="str">
        <f t="shared" si="636"/>
        <v/>
      </c>
      <c r="AS219" s="267"/>
      <c r="AT219" s="268"/>
      <c r="AU219" s="266"/>
      <c r="AV219" s="266" t="str">
        <f t="shared" si="637"/>
        <v/>
      </c>
      <c r="AW219" s="266"/>
      <c r="AX219" s="266" t="str">
        <f t="shared" si="638"/>
        <v/>
      </c>
      <c r="AY219" s="266"/>
      <c r="AZ219" s="266" t="str">
        <f t="shared" si="639"/>
        <v/>
      </c>
      <c r="BA219" s="267"/>
      <c r="BB219" s="268"/>
      <c r="BC219" s="266"/>
      <c r="BD219" s="266" t="str">
        <f t="shared" si="640"/>
        <v/>
      </c>
      <c r="BE219" s="266"/>
      <c r="BF219" s="266" t="str">
        <f t="shared" si="641"/>
        <v/>
      </c>
      <c r="BG219" s="266"/>
      <c r="BH219" s="266" t="str">
        <f t="shared" si="642"/>
        <v/>
      </c>
      <c r="BI219" s="267"/>
      <c r="BJ219" s="268"/>
      <c r="BK219" s="264"/>
      <c r="BL219" s="266">
        <f t="shared" si="643"/>
        <v>1</v>
      </c>
      <c r="BM219" s="266"/>
      <c r="BN219" s="266">
        <f t="shared" si="644"/>
        <v>0</v>
      </c>
      <c r="BO219" s="266"/>
      <c r="BP219" s="266">
        <f t="shared" si="645"/>
        <v>1</v>
      </c>
      <c r="BQ219" s="267"/>
      <c r="BR219" s="268"/>
      <c r="BS219" s="264"/>
      <c r="BT219" s="266" t="str">
        <f t="shared" si="646"/>
        <v/>
      </c>
      <c r="BU219" s="266"/>
      <c r="BV219" s="266" t="str">
        <f t="shared" si="647"/>
        <v/>
      </c>
      <c r="BW219" s="266"/>
      <c r="BX219" s="266" t="str">
        <f t="shared" si="648"/>
        <v/>
      </c>
      <c r="BY219" s="267"/>
      <c r="BZ219" s="268"/>
      <c r="CA219" s="269"/>
      <c r="CB219" s="266" t="str">
        <f t="shared" si="649"/>
        <v/>
      </c>
      <c r="CC219" s="266"/>
      <c r="CD219" s="266" t="str">
        <f t="shared" si="650"/>
        <v/>
      </c>
      <c r="CE219" s="266"/>
      <c r="CF219" s="266" t="str">
        <f t="shared" si="651"/>
        <v/>
      </c>
      <c r="CG219" s="267"/>
      <c r="CJ219" s="266" t="str">
        <f t="shared" si="652"/>
        <v/>
      </c>
      <c r="CK219" s="266"/>
      <c r="CL219" s="266" t="str">
        <f t="shared" si="653"/>
        <v/>
      </c>
      <c r="CM219" s="266"/>
      <c r="CN219" s="266" t="str">
        <f t="shared" si="654"/>
        <v/>
      </c>
      <c r="CO219" s="267"/>
    </row>
    <row r="220" spans="1:94" s="262" customFormat="1" ht="33.75" customHeight="1" x14ac:dyDescent="0.25">
      <c r="B220" s="259" t="s">
        <v>56</v>
      </c>
      <c r="C220" s="276" t="s">
        <v>362</v>
      </c>
      <c r="D220" s="164" t="s">
        <v>435</v>
      </c>
      <c r="E220" s="164"/>
      <c r="F220" s="261">
        <f>VLOOKUP(H220,Feuil1!A$1:B$5,2,0)</f>
        <v>0.1</v>
      </c>
      <c r="G220" s="259">
        <f t="shared" si="717"/>
        <v>1</v>
      </c>
      <c r="H220" s="214" t="s">
        <v>57</v>
      </c>
      <c r="I220" s="166" t="s">
        <v>441</v>
      </c>
      <c r="J220" s="263">
        <v>55</v>
      </c>
      <c r="K220" s="263">
        <f>IF(J220&gt;71,J220-17,J220)</f>
        <v>55</v>
      </c>
      <c r="L220" s="263">
        <f>IF(J220&lt;&gt;"",MAX(L$1:L219)+1,"")</f>
        <v>181</v>
      </c>
      <c r="M220" s="219" t="s">
        <v>442</v>
      </c>
      <c r="N220" s="299">
        <v>3</v>
      </c>
      <c r="O220" s="221" t="s">
        <v>0</v>
      </c>
      <c r="P220" s="222"/>
      <c r="Q220" s="300" t="str">
        <f t="shared" si="668"/>
        <v/>
      </c>
      <c r="R220" s="219" t="s">
        <v>443</v>
      </c>
      <c r="S220" s="312" t="s">
        <v>70</v>
      </c>
      <c r="T220" s="134"/>
      <c r="V220" s="264">
        <f t="shared" si="718"/>
        <v>3</v>
      </c>
      <c r="W220" s="264">
        <f t="shared" si="719"/>
        <v>1</v>
      </c>
      <c r="X220" s="264">
        <f t="shared" si="720"/>
        <v>3</v>
      </c>
      <c r="Y220" s="264"/>
      <c r="Z220" s="264">
        <f t="shared" si="721"/>
        <v>0</v>
      </c>
      <c r="AA220" s="264"/>
      <c r="AB220" s="264">
        <f t="shared" si="722"/>
        <v>3</v>
      </c>
      <c r="AC220" s="264"/>
      <c r="AD220" s="265"/>
      <c r="AE220" s="265"/>
      <c r="AF220" s="266">
        <f t="shared" si="631"/>
        <v>3</v>
      </c>
      <c r="AG220" s="266"/>
      <c r="AH220" s="266">
        <f t="shared" si="632"/>
        <v>0</v>
      </c>
      <c r="AI220" s="266"/>
      <c r="AJ220" s="266">
        <f t="shared" si="633"/>
        <v>3</v>
      </c>
      <c r="AK220" s="267"/>
      <c r="AL220" s="268"/>
      <c r="AM220" s="266"/>
      <c r="AN220" s="266" t="str">
        <f t="shared" si="634"/>
        <v/>
      </c>
      <c r="AO220" s="266"/>
      <c r="AP220" s="266" t="str">
        <f t="shared" si="635"/>
        <v/>
      </c>
      <c r="AQ220" s="266"/>
      <c r="AR220" s="266" t="str">
        <f t="shared" si="636"/>
        <v/>
      </c>
      <c r="AS220" s="267"/>
      <c r="AT220" s="268"/>
      <c r="AU220" s="266"/>
      <c r="AV220" s="266" t="str">
        <f t="shared" si="637"/>
        <v/>
      </c>
      <c r="AW220" s="266"/>
      <c r="AX220" s="266" t="str">
        <f t="shared" si="638"/>
        <v/>
      </c>
      <c r="AY220" s="266"/>
      <c r="AZ220" s="266" t="str">
        <f t="shared" si="639"/>
        <v/>
      </c>
      <c r="BA220" s="267"/>
      <c r="BB220" s="268"/>
      <c r="BC220" s="266"/>
      <c r="BD220" s="266" t="str">
        <f t="shared" si="640"/>
        <v/>
      </c>
      <c r="BE220" s="266"/>
      <c r="BF220" s="266" t="str">
        <f t="shared" si="641"/>
        <v/>
      </c>
      <c r="BG220" s="266"/>
      <c r="BH220" s="266" t="str">
        <f t="shared" si="642"/>
        <v/>
      </c>
      <c r="BI220" s="267"/>
      <c r="BJ220" s="268"/>
      <c r="BK220" s="264"/>
      <c r="BL220" s="266" t="str">
        <f t="shared" si="643"/>
        <v/>
      </c>
      <c r="BM220" s="266"/>
      <c r="BN220" s="266" t="str">
        <f t="shared" si="644"/>
        <v/>
      </c>
      <c r="BO220" s="266"/>
      <c r="BP220" s="266" t="str">
        <f t="shared" si="645"/>
        <v/>
      </c>
      <c r="BQ220" s="267"/>
      <c r="BR220" s="268"/>
      <c r="BS220" s="264"/>
      <c r="BT220" s="266" t="str">
        <f t="shared" si="646"/>
        <v/>
      </c>
      <c r="BU220" s="266"/>
      <c r="BV220" s="266" t="str">
        <f t="shared" si="647"/>
        <v/>
      </c>
      <c r="BW220" s="266"/>
      <c r="BX220" s="266" t="str">
        <f t="shared" si="648"/>
        <v/>
      </c>
      <c r="BY220" s="267"/>
      <c r="BZ220" s="268"/>
      <c r="CA220" s="269"/>
      <c r="CB220" s="266" t="str">
        <f t="shared" si="649"/>
        <v/>
      </c>
      <c r="CC220" s="266"/>
      <c r="CD220" s="266" t="str">
        <f t="shared" si="650"/>
        <v/>
      </c>
      <c r="CE220" s="266"/>
      <c r="CF220" s="266" t="str">
        <f t="shared" si="651"/>
        <v/>
      </c>
      <c r="CG220" s="267"/>
      <c r="CJ220" s="266" t="str">
        <f t="shared" si="652"/>
        <v/>
      </c>
      <c r="CK220" s="266"/>
      <c r="CL220" s="266" t="str">
        <f t="shared" si="653"/>
        <v/>
      </c>
      <c r="CM220" s="266"/>
      <c r="CN220" s="266" t="str">
        <f t="shared" si="654"/>
        <v/>
      </c>
      <c r="CO220" s="267"/>
    </row>
    <row r="221" spans="1:94" s="262" customFormat="1" ht="33.75" customHeight="1" x14ac:dyDescent="0.25">
      <c r="B221" s="259" t="s">
        <v>56</v>
      </c>
      <c r="C221" s="276" t="s">
        <v>362</v>
      </c>
      <c r="D221" s="164" t="s">
        <v>435</v>
      </c>
      <c r="E221" s="164"/>
      <c r="F221" s="261">
        <f>VLOOKUP(H221,Feuil1!A$1:B$5,2,0)</f>
        <v>0.1</v>
      </c>
      <c r="G221" s="259">
        <f t="shared" si="717"/>
        <v>1</v>
      </c>
      <c r="H221" s="214" t="s">
        <v>57</v>
      </c>
      <c r="I221" s="166" t="s">
        <v>441</v>
      </c>
      <c r="J221" s="263">
        <v>101</v>
      </c>
      <c r="K221" s="263">
        <f>IF(J221&gt;71,J221-17,J221)</f>
        <v>84</v>
      </c>
      <c r="L221" s="263">
        <f>IF(J221&lt;&gt;"",MAX(L$1:L220)+1,"")</f>
        <v>182</v>
      </c>
      <c r="M221" s="219" t="s">
        <v>444</v>
      </c>
      <c r="N221" s="299">
        <v>3</v>
      </c>
      <c r="O221" s="221" t="s">
        <v>0</v>
      </c>
      <c r="P221" s="222"/>
      <c r="Q221" s="300" t="str">
        <f>IF(ISERROR(SEARCH("Pas de NM possible",R221)),"","oui")</f>
        <v/>
      </c>
      <c r="R221" s="219" t="s">
        <v>445</v>
      </c>
      <c r="S221" s="312" t="s">
        <v>70</v>
      </c>
      <c r="T221" s="134"/>
      <c r="V221" s="264">
        <f t="shared" si="718"/>
        <v>3</v>
      </c>
      <c r="W221" s="264">
        <f t="shared" si="719"/>
        <v>1</v>
      </c>
      <c r="X221" s="264">
        <f t="shared" si="720"/>
        <v>3</v>
      </c>
      <c r="Y221" s="264"/>
      <c r="Z221" s="264">
        <f t="shared" si="721"/>
        <v>0</v>
      </c>
      <c r="AA221" s="264"/>
      <c r="AB221" s="264">
        <f t="shared" si="722"/>
        <v>3</v>
      </c>
      <c r="AC221" s="264"/>
      <c r="AD221" s="265"/>
      <c r="AE221" s="265"/>
      <c r="AF221" s="266">
        <f t="shared" si="631"/>
        <v>3</v>
      </c>
      <c r="AG221" s="266"/>
      <c r="AH221" s="266">
        <f t="shared" si="632"/>
        <v>0</v>
      </c>
      <c r="AI221" s="266"/>
      <c r="AJ221" s="266">
        <f t="shared" si="633"/>
        <v>3</v>
      </c>
      <c r="AK221" s="267"/>
      <c r="AL221" s="268"/>
      <c r="AM221" s="266"/>
      <c r="AN221" s="266" t="str">
        <f t="shared" si="634"/>
        <v/>
      </c>
      <c r="AO221" s="266"/>
      <c r="AP221" s="266" t="str">
        <f t="shared" si="635"/>
        <v/>
      </c>
      <c r="AQ221" s="266"/>
      <c r="AR221" s="266" t="str">
        <f t="shared" si="636"/>
        <v/>
      </c>
      <c r="AS221" s="267"/>
      <c r="AT221" s="268"/>
      <c r="AU221" s="266"/>
      <c r="AV221" s="266" t="str">
        <f t="shared" si="637"/>
        <v/>
      </c>
      <c r="AW221" s="266"/>
      <c r="AX221" s="266" t="str">
        <f t="shared" si="638"/>
        <v/>
      </c>
      <c r="AY221" s="266"/>
      <c r="AZ221" s="266" t="str">
        <f t="shared" si="639"/>
        <v/>
      </c>
      <c r="BA221" s="267"/>
      <c r="BB221" s="268"/>
      <c r="BC221" s="266"/>
      <c r="BD221" s="266" t="str">
        <f t="shared" si="640"/>
        <v/>
      </c>
      <c r="BE221" s="266"/>
      <c r="BF221" s="266" t="str">
        <f t="shared" si="641"/>
        <v/>
      </c>
      <c r="BG221" s="266"/>
      <c r="BH221" s="266" t="str">
        <f t="shared" si="642"/>
        <v/>
      </c>
      <c r="BI221" s="267"/>
      <c r="BJ221" s="268"/>
      <c r="BK221" s="264"/>
      <c r="BL221" s="266" t="str">
        <f t="shared" si="643"/>
        <v/>
      </c>
      <c r="BM221" s="266"/>
      <c r="BN221" s="266" t="str">
        <f t="shared" si="644"/>
        <v/>
      </c>
      <c r="BO221" s="266"/>
      <c r="BP221" s="266" t="str">
        <f t="shared" si="645"/>
        <v/>
      </c>
      <c r="BQ221" s="267"/>
      <c r="BR221" s="268"/>
      <c r="BS221" s="264"/>
      <c r="BT221" s="266" t="str">
        <f t="shared" si="646"/>
        <v/>
      </c>
      <c r="BU221" s="266"/>
      <c r="BV221" s="266" t="str">
        <f t="shared" si="647"/>
        <v/>
      </c>
      <c r="BW221" s="266"/>
      <c r="BX221" s="266" t="str">
        <f t="shared" si="648"/>
        <v/>
      </c>
      <c r="BY221" s="267"/>
      <c r="BZ221" s="268"/>
      <c r="CA221" s="269"/>
      <c r="CB221" s="266" t="str">
        <f t="shared" si="649"/>
        <v/>
      </c>
      <c r="CC221" s="266"/>
      <c r="CD221" s="266" t="str">
        <f t="shared" si="650"/>
        <v/>
      </c>
      <c r="CE221" s="266"/>
      <c r="CF221" s="266" t="str">
        <f t="shared" si="651"/>
        <v/>
      </c>
      <c r="CG221" s="267"/>
      <c r="CJ221" s="266" t="str">
        <f t="shared" si="652"/>
        <v/>
      </c>
      <c r="CK221" s="266"/>
      <c r="CL221" s="266" t="str">
        <f t="shared" si="653"/>
        <v/>
      </c>
      <c r="CM221" s="266"/>
      <c r="CN221" s="266" t="str">
        <f t="shared" si="654"/>
        <v/>
      </c>
      <c r="CO221" s="267"/>
    </row>
    <row r="222" spans="1:94" s="262" customFormat="1" ht="45.75" customHeight="1" x14ac:dyDescent="0.25">
      <c r="B222" s="259" t="s">
        <v>56</v>
      </c>
      <c r="C222" s="276" t="s">
        <v>362</v>
      </c>
      <c r="D222" s="164" t="s">
        <v>435</v>
      </c>
      <c r="E222" s="164"/>
      <c r="F222" s="261">
        <f>VLOOKUP(H222,Feuil1!A$1:B$5,2,0)</f>
        <v>0.1</v>
      </c>
      <c r="G222" s="259">
        <f t="shared" si="717"/>
        <v>1</v>
      </c>
      <c r="H222" s="214" t="s">
        <v>57</v>
      </c>
      <c r="I222" s="166"/>
      <c r="J222" s="263">
        <v>200</v>
      </c>
      <c r="K222" s="263">
        <v>200</v>
      </c>
      <c r="L222" s="263">
        <f>IF(J222&lt;&gt;"",MAX(L$1:L221)+1,"")</f>
        <v>183</v>
      </c>
      <c r="M222" s="305" t="s">
        <v>741</v>
      </c>
      <c r="N222" s="301">
        <v>3</v>
      </c>
      <c r="O222" s="302" t="s">
        <v>0</v>
      </c>
      <c r="P222" s="303"/>
      <c r="Q222" s="304"/>
      <c r="R222" s="305" t="s">
        <v>704</v>
      </c>
      <c r="S222" s="313" t="s">
        <v>70</v>
      </c>
      <c r="T222" s="134"/>
      <c r="V222" s="264">
        <f t="shared" si="718"/>
        <v>3</v>
      </c>
      <c r="W222" s="264">
        <f t="shared" si="719"/>
        <v>1</v>
      </c>
      <c r="X222" s="264">
        <f t="shared" si="720"/>
        <v>3</v>
      </c>
      <c r="Y222" s="264"/>
      <c r="Z222" s="264">
        <f t="shared" si="721"/>
        <v>0</v>
      </c>
      <c r="AA222" s="264"/>
      <c r="AB222" s="264">
        <f t="shared" si="722"/>
        <v>3</v>
      </c>
      <c r="AC222" s="264"/>
      <c r="AD222" s="265"/>
      <c r="AE222" s="265"/>
      <c r="AF222" s="266">
        <f t="shared" si="631"/>
        <v>3</v>
      </c>
      <c r="AG222" s="266"/>
      <c r="AH222" s="266">
        <f t="shared" si="632"/>
        <v>0</v>
      </c>
      <c r="AI222" s="266"/>
      <c r="AJ222" s="266">
        <f t="shared" si="633"/>
        <v>3</v>
      </c>
      <c r="AK222" s="267"/>
      <c r="AL222" s="268"/>
      <c r="AM222" s="266"/>
      <c r="AN222" s="266" t="str">
        <f t="shared" si="634"/>
        <v/>
      </c>
      <c r="AO222" s="266"/>
      <c r="AP222" s="266" t="str">
        <f t="shared" si="635"/>
        <v/>
      </c>
      <c r="AQ222" s="266"/>
      <c r="AR222" s="266" t="str">
        <f t="shared" si="636"/>
        <v/>
      </c>
      <c r="AS222" s="267"/>
      <c r="AT222" s="268"/>
      <c r="AU222" s="266"/>
      <c r="AV222" s="266" t="str">
        <f t="shared" si="637"/>
        <v/>
      </c>
      <c r="AW222" s="266"/>
      <c r="AX222" s="266" t="str">
        <f t="shared" si="638"/>
        <v/>
      </c>
      <c r="AY222" s="266"/>
      <c r="AZ222" s="266" t="str">
        <f t="shared" si="639"/>
        <v/>
      </c>
      <c r="BA222" s="267"/>
      <c r="BB222" s="268"/>
      <c r="BC222" s="266"/>
      <c r="BD222" s="266" t="str">
        <f t="shared" si="640"/>
        <v/>
      </c>
      <c r="BE222" s="266"/>
      <c r="BF222" s="266" t="str">
        <f t="shared" si="641"/>
        <v/>
      </c>
      <c r="BG222" s="266"/>
      <c r="BH222" s="266" t="str">
        <f t="shared" si="642"/>
        <v/>
      </c>
      <c r="BI222" s="267"/>
      <c r="BJ222" s="268"/>
      <c r="BK222" s="264"/>
      <c r="BL222" s="266" t="str">
        <f t="shared" si="643"/>
        <v/>
      </c>
      <c r="BM222" s="266"/>
      <c r="BN222" s="266" t="str">
        <f t="shared" si="644"/>
        <v/>
      </c>
      <c r="BO222" s="266"/>
      <c r="BP222" s="266" t="str">
        <f t="shared" si="645"/>
        <v/>
      </c>
      <c r="BQ222" s="267"/>
      <c r="BR222" s="268"/>
      <c r="BS222" s="264"/>
      <c r="BT222" s="266" t="str">
        <f t="shared" si="646"/>
        <v/>
      </c>
      <c r="BU222" s="266"/>
      <c r="BV222" s="266" t="str">
        <f t="shared" si="647"/>
        <v/>
      </c>
      <c r="BW222" s="266"/>
      <c r="BX222" s="266" t="str">
        <f t="shared" si="648"/>
        <v/>
      </c>
      <c r="BY222" s="267"/>
      <c r="BZ222" s="268"/>
      <c r="CA222" s="269"/>
      <c r="CB222" s="266" t="str">
        <f t="shared" si="649"/>
        <v/>
      </c>
      <c r="CC222" s="266"/>
      <c r="CD222" s="266" t="str">
        <f t="shared" si="650"/>
        <v/>
      </c>
      <c r="CE222" s="266"/>
      <c r="CF222" s="266" t="str">
        <f t="shared" si="651"/>
        <v/>
      </c>
      <c r="CG222" s="267"/>
      <c r="CJ222" s="266" t="str">
        <f t="shared" si="652"/>
        <v/>
      </c>
      <c r="CK222" s="266"/>
      <c r="CL222" s="266" t="str">
        <f t="shared" si="653"/>
        <v/>
      </c>
      <c r="CM222" s="266"/>
      <c r="CN222" s="266" t="str">
        <f t="shared" si="654"/>
        <v/>
      </c>
      <c r="CO222" s="267"/>
    </row>
    <row r="223" spans="1:94" s="262" customFormat="1" ht="30" customHeight="1" x14ac:dyDescent="0.25">
      <c r="B223" s="259"/>
      <c r="C223" s="259"/>
      <c r="D223" s="259"/>
      <c r="E223" s="259"/>
      <c r="F223" s="261" t="e">
        <f>VLOOKUP(H223,Feuil1!A$1:B$5,2,0)</f>
        <v>#N/A</v>
      </c>
      <c r="G223" s="259"/>
      <c r="H223" s="214"/>
      <c r="I223" s="147"/>
      <c r="J223" s="263"/>
      <c r="K223" s="263"/>
      <c r="L223" s="263" t="str">
        <f>IF(J223&lt;&gt;"",MAX(L$1:L222)+1,"")</f>
        <v/>
      </c>
      <c r="M223" s="368" t="s">
        <v>446</v>
      </c>
      <c r="N223" s="369" t="s">
        <v>29</v>
      </c>
      <c r="O223" s="370" t="s">
        <v>30</v>
      </c>
      <c r="P223" s="441" t="s">
        <v>31</v>
      </c>
      <c r="Q223" s="374" t="str">
        <f t="shared" si="668"/>
        <v/>
      </c>
      <c r="R223" s="372" t="s">
        <v>32</v>
      </c>
      <c r="S223" s="373" t="s">
        <v>686</v>
      </c>
      <c r="T223" s="134"/>
      <c r="V223" s="264"/>
      <c r="W223" s="264"/>
      <c r="X223" s="264"/>
      <c r="Y223" s="264">
        <f>SUM(X177:X222)</f>
        <v>126</v>
      </c>
      <c r="Z223" s="269"/>
      <c r="AA223" s="264">
        <f>SUM(Z177:Z222)</f>
        <v>0</v>
      </c>
      <c r="AB223" s="269"/>
      <c r="AC223" s="264">
        <f>SUM(AB177:AB222)</f>
        <v>126</v>
      </c>
      <c r="AD223" s="265">
        <f>Y223/AC223</f>
        <v>1</v>
      </c>
      <c r="AE223" s="161"/>
      <c r="AF223" s="266" t="str">
        <f t="shared" si="631"/>
        <v/>
      </c>
      <c r="AG223" s="266"/>
      <c r="AH223" s="266" t="str">
        <f t="shared" si="632"/>
        <v/>
      </c>
      <c r="AI223" s="266"/>
      <c r="AJ223" s="266" t="str">
        <f t="shared" si="633"/>
        <v/>
      </c>
      <c r="AK223" s="267"/>
      <c r="AL223" s="268"/>
      <c r="AM223" s="266"/>
      <c r="AN223" s="266" t="str">
        <f t="shared" si="634"/>
        <v/>
      </c>
      <c r="AO223" s="266"/>
      <c r="AP223" s="266" t="str">
        <f t="shared" si="635"/>
        <v/>
      </c>
      <c r="AQ223" s="266"/>
      <c r="AR223" s="266" t="str">
        <f t="shared" si="636"/>
        <v/>
      </c>
      <c r="AS223" s="267"/>
      <c r="AT223" s="268"/>
      <c r="AU223" s="266"/>
      <c r="AV223" s="266" t="str">
        <f t="shared" si="637"/>
        <v/>
      </c>
      <c r="AW223" s="266"/>
      <c r="AX223" s="266" t="str">
        <f t="shared" si="638"/>
        <v/>
      </c>
      <c r="AY223" s="266"/>
      <c r="AZ223" s="266" t="str">
        <f t="shared" si="639"/>
        <v/>
      </c>
      <c r="BA223" s="267"/>
      <c r="BB223" s="268"/>
      <c r="BC223" s="266"/>
      <c r="BD223" s="266" t="str">
        <f t="shared" si="640"/>
        <v/>
      </c>
      <c r="BE223" s="266"/>
      <c r="BF223" s="266" t="str">
        <f t="shared" si="641"/>
        <v/>
      </c>
      <c r="BG223" s="266"/>
      <c r="BH223" s="266" t="str">
        <f t="shared" si="642"/>
        <v/>
      </c>
      <c r="BI223" s="267"/>
      <c r="BJ223" s="268"/>
      <c r="BK223" s="264"/>
      <c r="BL223" s="266" t="str">
        <f t="shared" si="643"/>
        <v/>
      </c>
      <c r="BM223" s="266"/>
      <c r="BN223" s="266" t="str">
        <f t="shared" si="644"/>
        <v/>
      </c>
      <c r="BO223" s="266"/>
      <c r="BP223" s="266" t="str">
        <f t="shared" si="645"/>
        <v/>
      </c>
      <c r="BQ223" s="267"/>
      <c r="BR223" s="268"/>
      <c r="BS223" s="264"/>
      <c r="BT223" s="266" t="str">
        <f t="shared" si="646"/>
        <v/>
      </c>
      <c r="BU223" s="266"/>
      <c r="BV223" s="266" t="str">
        <f t="shared" si="647"/>
        <v/>
      </c>
      <c r="BW223" s="266"/>
      <c r="BX223" s="266" t="str">
        <f t="shared" si="648"/>
        <v/>
      </c>
      <c r="BY223" s="267"/>
      <c r="BZ223" s="268"/>
      <c r="CA223" s="269"/>
      <c r="CB223" s="266" t="str">
        <f t="shared" si="649"/>
        <v/>
      </c>
      <c r="CC223" s="266"/>
      <c r="CD223" s="266" t="str">
        <f t="shared" si="650"/>
        <v/>
      </c>
      <c r="CE223" s="266"/>
      <c r="CF223" s="266" t="str">
        <f t="shared" si="651"/>
        <v/>
      </c>
      <c r="CG223" s="267"/>
      <c r="CJ223" s="266" t="str">
        <f t="shared" si="652"/>
        <v/>
      </c>
      <c r="CK223" s="266"/>
      <c r="CL223" s="266" t="str">
        <f t="shared" si="653"/>
        <v/>
      </c>
      <c r="CM223" s="266"/>
      <c r="CN223" s="266" t="str">
        <f t="shared" si="654"/>
        <v/>
      </c>
      <c r="CO223" s="267"/>
    </row>
    <row r="224" spans="1:94" s="162" customFormat="1" ht="18" customHeight="1" x14ac:dyDescent="0.25">
      <c r="B224" s="113"/>
      <c r="C224" s="113"/>
      <c r="D224" s="113"/>
      <c r="E224" s="113"/>
      <c r="F224" s="261" t="e">
        <f>VLOOKUP(H224,Feuil1!A$1:B$5,2,0)</f>
        <v>#N/A</v>
      </c>
      <c r="G224" s="113"/>
      <c r="H224" s="218"/>
      <c r="I224" s="163"/>
      <c r="J224" s="138"/>
      <c r="K224" s="263"/>
      <c r="L224" s="263" t="str">
        <f>IF(J224&lt;&gt;"",MAX(L$1:L223)+1,"")</f>
        <v/>
      </c>
      <c r="M224" s="164" t="s">
        <v>363</v>
      </c>
      <c r="N224" s="130"/>
      <c r="O224" s="204"/>
      <c r="P224" s="293"/>
      <c r="Q224" s="202" t="str">
        <f t="shared" si="668"/>
        <v/>
      </c>
      <c r="R224" s="164" t="s">
        <v>421</v>
      </c>
      <c r="S224" s="165"/>
      <c r="T224" s="165"/>
      <c r="V224" s="155"/>
      <c r="W224" s="155"/>
      <c r="X224" s="155"/>
      <c r="Y224" s="146"/>
      <c r="Z224" s="155"/>
      <c r="AA224" s="155"/>
      <c r="AB224" s="155"/>
      <c r="AC224" s="155"/>
      <c r="AD224" s="156"/>
      <c r="AE224" s="148"/>
      <c r="AF224" s="266" t="str">
        <f t="shared" si="631"/>
        <v/>
      </c>
      <c r="AG224" s="266"/>
      <c r="AH224" s="266" t="str">
        <f t="shared" si="632"/>
        <v/>
      </c>
      <c r="AI224" s="266"/>
      <c r="AJ224" s="266" t="str">
        <f t="shared" si="633"/>
        <v/>
      </c>
      <c r="AK224" s="267"/>
      <c r="AL224" s="268"/>
      <c r="AM224" s="266"/>
      <c r="AN224" s="266" t="str">
        <f t="shared" si="634"/>
        <v/>
      </c>
      <c r="AO224" s="266"/>
      <c r="AP224" s="266" t="str">
        <f t="shared" si="635"/>
        <v/>
      </c>
      <c r="AQ224" s="266"/>
      <c r="AR224" s="266" t="str">
        <f t="shared" si="636"/>
        <v/>
      </c>
      <c r="AS224" s="267"/>
      <c r="AT224" s="268"/>
      <c r="AU224" s="266"/>
      <c r="AV224" s="266" t="str">
        <f t="shared" si="637"/>
        <v/>
      </c>
      <c r="AW224" s="266"/>
      <c r="AX224" s="266" t="str">
        <f t="shared" si="638"/>
        <v/>
      </c>
      <c r="AY224" s="266"/>
      <c r="AZ224" s="266" t="str">
        <f t="shared" si="639"/>
        <v/>
      </c>
      <c r="BA224" s="267"/>
      <c r="BB224" s="268"/>
      <c r="BC224" s="266"/>
      <c r="BD224" s="266" t="str">
        <f t="shared" si="640"/>
        <v/>
      </c>
      <c r="BE224" s="266"/>
      <c r="BF224" s="266" t="str">
        <f t="shared" si="641"/>
        <v/>
      </c>
      <c r="BG224" s="266"/>
      <c r="BH224" s="266" t="str">
        <f t="shared" si="642"/>
        <v/>
      </c>
      <c r="BI224" s="267"/>
      <c r="BJ224" s="268"/>
      <c r="BK224" s="264"/>
      <c r="BL224" s="266" t="str">
        <f t="shared" si="643"/>
        <v/>
      </c>
      <c r="BM224" s="266"/>
      <c r="BN224" s="266" t="str">
        <f t="shared" si="644"/>
        <v/>
      </c>
      <c r="BO224" s="266"/>
      <c r="BP224" s="266" t="str">
        <f t="shared" si="645"/>
        <v/>
      </c>
      <c r="BQ224" s="267"/>
      <c r="BR224" s="268"/>
      <c r="BS224" s="264"/>
      <c r="BT224" s="266" t="str">
        <f t="shared" si="646"/>
        <v/>
      </c>
      <c r="BU224" s="266"/>
      <c r="BV224" s="266" t="str">
        <f t="shared" si="647"/>
        <v/>
      </c>
      <c r="BW224" s="266"/>
      <c r="BX224" s="266" t="str">
        <f t="shared" si="648"/>
        <v/>
      </c>
      <c r="BY224" s="267"/>
      <c r="BZ224" s="268"/>
      <c r="CA224" s="269"/>
      <c r="CB224" s="266" t="str">
        <f t="shared" si="649"/>
        <v/>
      </c>
      <c r="CC224" s="266"/>
      <c r="CD224" s="266" t="str">
        <f t="shared" si="650"/>
        <v/>
      </c>
      <c r="CE224" s="266"/>
      <c r="CF224" s="266" t="str">
        <f t="shared" si="651"/>
        <v/>
      </c>
      <c r="CG224" s="267"/>
      <c r="CH224" s="262"/>
      <c r="CI224" s="262"/>
      <c r="CJ224" s="266" t="str">
        <f t="shared" si="652"/>
        <v/>
      </c>
      <c r="CK224" s="266"/>
      <c r="CL224" s="266" t="str">
        <f t="shared" si="653"/>
        <v/>
      </c>
      <c r="CM224" s="266"/>
      <c r="CN224" s="266" t="str">
        <f t="shared" si="654"/>
        <v/>
      </c>
      <c r="CO224" s="267"/>
      <c r="CP224" s="262"/>
    </row>
    <row r="225" spans="1:94" s="262" customFormat="1" ht="40.5" customHeight="1" x14ac:dyDescent="0.25">
      <c r="A225" s="262">
        <v>33</v>
      </c>
      <c r="B225" s="259" t="s">
        <v>56</v>
      </c>
      <c r="C225" s="276" t="s">
        <v>446</v>
      </c>
      <c r="D225" s="164" t="s">
        <v>363</v>
      </c>
      <c r="E225" s="164"/>
      <c r="F225" s="261">
        <f>VLOOKUP(H225,Feuil1!A$1:B$5,2,0)</f>
        <v>0.25</v>
      </c>
      <c r="G225" s="259">
        <f t="shared" ref="G225:G231" si="723">IF(H225="Information et Communication",1,IF(H225="Savoir-faire Savoir-être",2,IF(H225="Confort et hygiène",3,IF(H225="Qualité de la prestation",5,IF(H225="Développement Durable",4)))))</f>
        <v>3</v>
      </c>
      <c r="H225" s="274" t="s">
        <v>173</v>
      </c>
      <c r="I225" s="271" t="s">
        <v>365</v>
      </c>
      <c r="J225" s="263">
        <v>46</v>
      </c>
      <c r="K225" s="263">
        <f t="shared" ref="K225:K231" si="724">IF(J225&gt;71,J225-17,J225)</f>
        <v>46</v>
      </c>
      <c r="L225" s="263">
        <f>IF(J225&lt;&gt;"",MAX(L$1:L224)+1,"")</f>
        <v>184</v>
      </c>
      <c r="M225" s="294" t="s">
        <v>447</v>
      </c>
      <c r="N225" s="295">
        <v>3</v>
      </c>
      <c r="O225" s="296" t="s">
        <v>0</v>
      </c>
      <c r="P225" s="297"/>
      <c r="Q225" s="298" t="str">
        <f t="shared" si="668"/>
        <v/>
      </c>
      <c r="R225" s="294" t="s">
        <v>448</v>
      </c>
      <c r="S225" s="294" t="s">
        <v>70</v>
      </c>
      <c r="T225" s="134"/>
      <c r="V225" s="264">
        <f t="shared" ref="V225:V231" si="725">N225</f>
        <v>3</v>
      </c>
      <c r="W225" s="264">
        <f t="shared" ref="W225:W229" si="726">IF(O225="OUI",1,IF(O225="NON",0,IF(O225="Non Mesuré","",0)))</f>
        <v>1</v>
      </c>
      <c r="X225" s="264">
        <f t="shared" ref="X225:X231" si="727">IF(O225&lt;&gt;"Non Mesuré",V225*W225,"")</f>
        <v>3</v>
      </c>
      <c r="Y225" s="264"/>
      <c r="Z225" s="264">
        <f t="shared" ref="Z225:Z231" si="728">IF(O225="Non Mesuré",V225,0)</f>
        <v>0</v>
      </c>
      <c r="AA225" s="264"/>
      <c r="AB225" s="264">
        <f t="shared" ref="AB225:AB231" si="729">V225-Z225</f>
        <v>3</v>
      </c>
      <c r="AC225" s="264"/>
      <c r="AD225" s="265"/>
      <c r="AE225" s="265"/>
      <c r="AF225" s="266" t="str">
        <f t="shared" si="631"/>
        <v/>
      </c>
      <c r="AG225" s="266"/>
      <c r="AH225" s="266" t="str">
        <f t="shared" si="632"/>
        <v/>
      </c>
      <c r="AI225" s="266"/>
      <c r="AJ225" s="266" t="str">
        <f t="shared" si="633"/>
        <v/>
      </c>
      <c r="AK225" s="267"/>
      <c r="AL225" s="268"/>
      <c r="AM225" s="266"/>
      <c r="AN225" s="266" t="str">
        <f t="shared" si="634"/>
        <v/>
      </c>
      <c r="AO225" s="266"/>
      <c r="AP225" s="266" t="str">
        <f t="shared" si="635"/>
        <v/>
      </c>
      <c r="AQ225" s="266"/>
      <c r="AR225" s="266" t="str">
        <f t="shared" si="636"/>
        <v/>
      </c>
      <c r="AS225" s="267"/>
      <c r="AT225" s="268"/>
      <c r="AU225" s="266"/>
      <c r="AV225" s="266">
        <f t="shared" si="637"/>
        <v>3</v>
      </c>
      <c r="AW225" s="266"/>
      <c r="AX225" s="266">
        <f t="shared" si="638"/>
        <v>0</v>
      </c>
      <c r="AY225" s="266"/>
      <c r="AZ225" s="266">
        <f t="shared" si="639"/>
        <v>3</v>
      </c>
      <c r="BA225" s="267"/>
      <c r="BB225" s="268"/>
      <c r="BC225" s="266"/>
      <c r="BD225" s="266" t="str">
        <f t="shared" si="640"/>
        <v/>
      </c>
      <c r="BE225" s="266"/>
      <c r="BF225" s="266" t="str">
        <f t="shared" si="641"/>
        <v/>
      </c>
      <c r="BG225" s="266"/>
      <c r="BH225" s="266" t="str">
        <f t="shared" si="642"/>
        <v/>
      </c>
      <c r="BI225" s="267"/>
      <c r="BJ225" s="268"/>
      <c r="BK225" s="264"/>
      <c r="BL225" s="266" t="str">
        <f t="shared" si="643"/>
        <v/>
      </c>
      <c r="BM225" s="266"/>
      <c r="BN225" s="266" t="str">
        <f t="shared" si="644"/>
        <v/>
      </c>
      <c r="BO225" s="266"/>
      <c r="BP225" s="266" t="str">
        <f t="shared" si="645"/>
        <v/>
      </c>
      <c r="BQ225" s="267"/>
      <c r="BR225" s="268"/>
      <c r="BS225" s="264"/>
      <c r="BT225" s="266" t="str">
        <f t="shared" si="646"/>
        <v/>
      </c>
      <c r="BU225" s="266"/>
      <c r="BV225" s="266" t="str">
        <f t="shared" si="647"/>
        <v/>
      </c>
      <c r="BW225" s="266"/>
      <c r="BX225" s="266" t="str">
        <f t="shared" si="648"/>
        <v/>
      </c>
      <c r="BY225" s="267"/>
      <c r="BZ225" s="268"/>
      <c r="CA225" s="269"/>
      <c r="CB225" s="266" t="str">
        <f t="shared" si="649"/>
        <v/>
      </c>
      <c r="CC225" s="266"/>
      <c r="CD225" s="266" t="str">
        <f t="shared" si="650"/>
        <v/>
      </c>
      <c r="CE225" s="266"/>
      <c r="CF225" s="266" t="str">
        <f t="shared" si="651"/>
        <v/>
      </c>
      <c r="CG225" s="267"/>
      <c r="CJ225" s="266">
        <f t="shared" si="652"/>
        <v>3</v>
      </c>
      <c r="CK225" s="266"/>
      <c r="CL225" s="266">
        <f t="shared" si="653"/>
        <v>0</v>
      </c>
      <c r="CM225" s="266"/>
      <c r="CN225" s="266">
        <f t="shared" si="654"/>
        <v>3</v>
      </c>
      <c r="CO225" s="267"/>
    </row>
    <row r="226" spans="1:94" s="262" customFormat="1" ht="20.25" customHeight="1" x14ac:dyDescent="0.25">
      <c r="A226" s="262">
        <v>33</v>
      </c>
      <c r="B226" s="259" t="s">
        <v>56</v>
      </c>
      <c r="C226" s="276" t="s">
        <v>446</v>
      </c>
      <c r="D226" s="164" t="s">
        <v>363</v>
      </c>
      <c r="E226" s="164"/>
      <c r="F226" s="261">
        <f>VLOOKUP(H226,Feuil1!A$1:B$5,2,0)</f>
        <v>0.25</v>
      </c>
      <c r="G226" s="259">
        <f t="shared" si="723"/>
        <v>3</v>
      </c>
      <c r="H226" s="274" t="s">
        <v>173</v>
      </c>
      <c r="I226" s="166" t="s">
        <v>370</v>
      </c>
      <c r="J226" s="263">
        <v>53</v>
      </c>
      <c r="K226" s="263">
        <f t="shared" si="724"/>
        <v>53</v>
      </c>
      <c r="L226" s="263">
        <f>IF(J226&lt;&gt;"",MAX(L$1:L225)+1,"")</f>
        <v>185</v>
      </c>
      <c r="M226" s="219" t="s">
        <v>449</v>
      </c>
      <c r="N226" s="299">
        <v>3</v>
      </c>
      <c r="O226" s="221" t="s">
        <v>0</v>
      </c>
      <c r="P226" s="222"/>
      <c r="Q226" s="300" t="str">
        <f t="shared" si="668"/>
        <v/>
      </c>
      <c r="R226" s="219" t="s">
        <v>450</v>
      </c>
      <c r="S226" s="219" t="s">
        <v>70</v>
      </c>
      <c r="T226" s="134"/>
      <c r="V226" s="264">
        <f t="shared" si="725"/>
        <v>3</v>
      </c>
      <c r="W226" s="264">
        <f t="shared" si="726"/>
        <v>1</v>
      </c>
      <c r="X226" s="264">
        <f t="shared" si="727"/>
        <v>3</v>
      </c>
      <c r="Y226" s="264"/>
      <c r="Z226" s="264">
        <f t="shared" si="728"/>
        <v>0</v>
      </c>
      <c r="AA226" s="264"/>
      <c r="AB226" s="264">
        <f t="shared" si="729"/>
        <v>3</v>
      </c>
      <c r="AC226" s="264"/>
      <c r="AD226" s="265"/>
      <c r="AE226" s="265"/>
      <c r="AF226" s="266" t="str">
        <f t="shared" si="631"/>
        <v/>
      </c>
      <c r="AG226" s="266"/>
      <c r="AH226" s="266" t="str">
        <f t="shared" si="632"/>
        <v/>
      </c>
      <c r="AI226" s="266"/>
      <c r="AJ226" s="266" t="str">
        <f t="shared" si="633"/>
        <v/>
      </c>
      <c r="AK226" s="267"/>
      <c r="AL226" s="268"/>
      <c r="AM226" s="266"/>
      <c r="AN226" s="266" t="str">
        <f t="shared" si="634"/>
        <v/>
      </c>
      <c r="AO226" s="266"/>
      <c r="AP226" s="266" t="str">
        <f t="shared" si="635"/>
        <v/>
      </c>
      <c r="AQ226" s="266"/>
      <c r="AR226" s="266" t="str">
        <f t="shared" si="636"/>
        <v/>
      </c>
      <c r="AS226" s="267"/>
      <c r="AT226" s="268"/>
      <c r="AU226" s="266"/>
      <c r="AV226" s="266">
        <f t="shared" si="637"/>
        <v>3</v>
      </c>
      <c r="AW226" s="266"/>
      <c r="AX226" s="266">
        <f t="shared" si="638"/>
        <v>0</v>
      </c>
      <c r="AY226" s="266"/>
      <c r="AZ226" s="266">
        <f t="shared" si="639"/>
        <v>3</v>
      </c>
      <c r="BA226" s="267"/>
      <c r="BB226" s="268"/>
      <c r="BC226" s="266"/>
      <c r="BD226" s="266" t="str">
        <f t="shared" si="640"/>
        <v/>
      </c>
      <c r="BE226" s="266"/>
      <c r="BF226" s="266" t="str">
        <f t="shared" si="641"/>
        <v/>
      </c>
      <c r="BG226" s="266"/>
      <c r="BH226" s="266" t="str">
        <f t="shared" si="642"/>
        <v/>
      </c>
      <c r="BI226" s="267"/>
      <c r="BJ226" s="268"/>
      <c r="BK226" s="264"/>
      <c r="BL226" s="266" t="str">
        <f t="shared" si="643"/>
        <v/>
      </c>
      <c r="BM226" s="266"/>
      <c r="BN226" s="266" t="str">
        <f t="shared" si="644"/>
        <v/>
      </c>
      <c r="BO226" s="266"/>
      <c r="BP226" s="266" t="str">
        <f t="shared" si="645"/>
        <v/>
      </c>
      <c r="BQ226" s="267"/>
      <c r="BR226" s="268"/>
      <c r="BS226" s="264"/>
      <c r="BT226" s="266" t="str">
        <f t="shared" si="646"/>
        <v/>
      </c>
      <c r="BU226" s="266"/>
      <c r="BV226" s="266" t="str">
        <f t="shared" si="647"/>
        <v/>
      </c>
      <c r="BW226" s="266"/>
      <c r="BX226" s="266" t="str">
        <f t="shared" si="648"/>
        <v/>
      </c>
      <c r="BY226" s="267"/>
      <c r="BZ226" s="268"/>
      <c r="CA226" s="269"/>
      <c r="CB226" s="266" t="str">
        <f t="shared" si="649"/>
        <v/>
      </c>
      <c r="CC226" s="266"/>
      <c r="CD226" s="266" t="str">
        <f t="shared" si="650"/>
        <v/>
      </c>
      <c r="CE226" s="266"/>
      <c r="CF226" s="266" t="str">
        <f t="shared" si="651"/>
        <v/>
      </c>
      <c r="CG226" s="267"/>
      <c r="CJ226" s="266">
        <f t="shared" si="652"/>
        <v>3</v>
      </c>
      <c r="CK226" s="266"/>
      <c r="CL226" s="266">
        <f t="shared" si="653"/>
        <v>0</v>
      </c>
      <c r="CM226" s="266"/>
      <c r="CN226" s="266">
        <f t="shared" si="654"/>
        <v>3</v>
      </c>
      <c r="CO226" s="267"/>
    </row>
    <row r="227" spans="1:94" s="262" customFormat="1" ht="20.25" customHeight="1" x14ac:dyDescent="0.25">
      <c r="A227" s="262">
        <v>33</v>
      </c>
      <c r="B227" s="259" t="s">
        <v>56</v>
      </c>
      <c r="C227" s="276" t="s">
        <v>446</v>
      </c>
      <c r="D227" s="164" t="s">
        <v>363</v>
      </c>
      <c r="E227" s="164"/>
      <c r="F227" s="261">
        <f>VLOOKUP(H227,Feuil1!A$1:B$5,2,0)</f>
        <v>0.25</v>
      </c>
      <c r="G227" s="259">
        <f t="shared" si="723"/>
        <v>3</v>
      </c>
      <c r="H227" s="274" t="s">
        <v>173</v>
      </c>
      <c r="I227" s="271" t="s">
        <v>451</v>
      </c>
      <c r="J227" s="263">
        <v>57</v>
      </c>
      <c r="K227" s="263">
        <f t="shared" si="724"/>
        <v>57</v>
      </c>
      <c r="L227" s="263">
        <f>IF(J227&lt;&gt;"",MAX(L$1:L226)+1,"")</f>
        <v>186</v>
      </c>
      <c r="M227" s="219" t="s">
        <v>452</v>
      </c>
      <c r="N227" s="299">
        <v>1</v>
      </c>
      <c r="O227" s="221" t="s">
        <v>0</v>
      </c>
      <c r="P227" s="222"/>
      <c r="Q227" s="300" t="str">
        <f t="shared" si="668"/>
        <v/>
      </c>
      <c r="R227" s="219" t="s">
        <v>453</v>
      </c>
      <c r="S227" s="312" t="s">
        <v>70</v>
      </c>
      <c r="T227" s="134"/>
      <c r="V227" s="264">
        <f t="shared" si="725"/>
        <v>1</v>
      </c>
      <c r="W227" s="264">
        <f t="shared" si="726"/>
        <v>1</v>
      </c>
      <c r="X227" s="264">
        <f t="shared" si="727"/>
        <v>1</v>
      </c>
      <c r="Y227" s="264"/>
      <c r="Z227" s="264">
        <f t="shared" si="728"/>
        <v>0</v>
      </c>
      <c r="AA227" s="264"/>
      <c r="AB227" s="264">
        <f t="shared" si="729"/>
        <v>1</v>
      </c>
      <c r="AC227" s="264"/>
      <c r="AD227" s="265"/>
      <c r="AE227" s="265"/>
      <c r="AF227" s="266" t="str">
        <f t="shared" si="631"/>
        <v/>
      </c>
      <c r="AG227" s="266"/>
      <c r="AH227" s="266" t="str">
        <f t="shared" si="632"/>
        <v/>
      </c>
      <c r="AI227" s="266"/>
      <c r="AJ227" s="266" t="str">
        <f t="shared" si="633"/>
        <v/>
      </c>
      <c r="AK227" s="267"/>
      <c r="AL227" s="268"/>
      <c r="AM227" s="266"/>
      <c r="AN227" s="266" t="str">
        <f t="shared" si="634"/>
        <v/>
      </c>
      <c r="AO227" s="266"/>
      <c r="AP227" s="266" t="str">
        <f t="shared" si="635"/>
        <v/>
      </c>
      <c r="AQ227" s="266"/>
      <c r="AR227" s="266" t="str">
        <f t="shared" si="636"/>
        <v/>
      </c>
      <c r="AS227" s="267"/>
      <c r="AT227" s="268"/>
      <c r="AU227" s="266"/>
      <c r="AV227" s="266">
        <f t="shared" si="637"/>
        <v>1</v>
      </c>
      <c r="AW227" s="266"/>
      <c r="AX227" s="266">
        <f t="shared" si="638"/>
        <v>0</v>
      </c>
      <c r="AY227" s="266"/>
      <c r="AZ227" s="266">
        <f t="shared" si="639"/>
        <v>1</v>
      </c>
      <c r="BA227" s="267"/>
      <c r="BB227" s="268"/>
      <c r="BC227" s="266"/>
      <c r="BD227" s="266" t="str">
        <f t="shared" si="640"/>
        <v/>
      </c>
      <c r="BE227" s="266"/>
      <c r="BF227" s="266" t="str">
        <f t="shared" si="641"/>
        <v/>
      </c>
      <c r="BG227" s="266"/>
      <c r="BH227" s="266" t="str">
        <f t="shared" si="642"/>
        <v/>
      </c>
      <c r="BI227" s="267"/>
      <c r="BJ227" s="268"/>
      <c r="BK227" s="264"/>
      <c r="BL227" s="266" t="str">
        <f t="shared" si="643"/>
        <v/>
      </c>
      <c r="BM227" s="266"/>
      <c r="BN227" s="266" t="str">
        <f t="shared" si="644"/>
        <v/>
      </c>
      <c r="BO227" s="266"/>
      <c r="BP227" s="266" t="str">
        <f t="shared" si="645"/>
        <v/>
      </c>
      <c r="BQ227" s="267"/>
      <c r="BR227" s="268"/>
      <c r="BS227" s="264"/>
      <c r="BT227" s="266" t="str">
        <f t="shared" si="646"/>
        <v/>
      </c>
      <c r="BU227" s="266"/>
      <c r="BV227" s="266" t="str">
        <f t="shared" si="647"/>
        <v/>
      </c>
      <c r="BW227" s="266"/>
      <c r="BX227" s="266" t="str">
        <f t="shared" si="648"/>
        <v/>
      </c>
      <c r="BY227" s="267"/>
      <c r="BZ227" s="268"/>
      <c r="CA227" s="269"/>
      <c r="CB227" s="266" t="str">
        <f t="shared" si="649"/>
        <v/>
      </c>
      <c r="CC227" s="266"/>
      <c r="CD227" s="266" t="str">
        <f t="shared" si="650"/>
        <v/>
      </c>
      <c r="CE227" s="266"/>
      <c r="CF227" s="266" t="str">
        <f t="shared" si="651"/>
        <v/>
      </c>
      <c r="CG227" s="267"/>
      <c r="CJ227" s="266">
        <f t="shared" si="652"/>
        <v>1</v>
      </c>
      <c r="CK227" s="266"/>
      <c r="CL227" s="266">
        <f t="shared" si="653"/>
        <v>0</v>
      </c>
      <c r="CM227" s="266"/>
      <c r="CN227" s="266">
        <f t="shared" si="654"/>
        <v>1</v>
      </c>
      <c r="CO227" s="267"/>
    </row>
    <row r="228" spans="1:94" s="262" customFormat="1" ht="20.25" customHeight="1" x14ac:dyDescent="0.25">
      <c r="A228" s="262">
        <v>33</v>
      </c>
      <c r="B228" s="259" t="s">
        <v>56</v>
      </c>
      <c r="C228" s="276" t="s">
        <v>446</v>
      </c>
      <c r="D228" s="164" t="s">
        <v>363</v>
      </c>
      <c r="E228" s="164"/>
      <c r="F228" s="261">
        <f>VLOOKUP(H228,Feuil1!A$1:B$5,2,0)</f>
        <v>0.25</v>
      </c>
      <c r="G228" s="259">
        <f t="shared" si="723"/>
        <v>3</v>
      </c>
      <c r="H228" s="274" t="s">
        <v>173</v>
      </c>
      <c r="I228" s="166" t="s">
        <v>454</v>
      </c>
      <c r="J228" s="263">
        <v>61</v>
      </c>
      <c r="K228" s="263">
        <f t="shared" si="724"/>
        <v>61</v>
      </c>
      <c r="L228" s="263">
        <f>IF(J228&lt;&gt;"",MAX(L$1:L227)+1,"")</f>
        <v>187</v>
      </c>
      <c r="M228" s="219" t="s">
        <v>455</v>
      </c>
      <c r="N228" s="299">
        <v>3</v>
      </c>
      <c r="O228" s="221" t="s">
        <v>0</v>
      </c>
      <c r="P228" s="222"/>
      <c r="Q228" s="300" t="str">
        <f t="shared" si="668"/>
        <v/>
      </c>
      <c r="R228" s="219"/>
      <c r="S228" s="312" t="s">
        <v>70</v>
      </c>
      <c r="T228" s="134"/>
      <c r="V228" s="264">
        <f t="shared" si="725"/>
        <v>3</v>
      </c>
      <c r="W228" s="264">
        <f t="shared" si="726"/>
        <v>1</v>
      </c>
      <c r="X228" s="264">
        <f t="shared" si="727"/>
        <v>3</v>
      </c>
      <c r="Y228" s="264"/>
      <c r="Z228" s="264">
        <f t="shared" si="728"/>
        <v>0</v>
      </c>
      <c r="AA228" s="264"/>
      <c r="AB228" s="264">
        <f t="shared" si="729"/>
        <v>3</v>
      </c>
      <c r="AC228" s="264"/>
      <c r="AD228" s="265"/>
      <c r="AE228" s="265"/>
      <c r="AF228" s="266" t="str">
        <f t="shared" si="631"/>
        <v/>
      </c>
      <c r="AG228" s="266"/>
      <c r="AH228" s="266" t="str">
        <f t="shared" si="632"/>
        <v/>
      </c>
      <c r="AI228" s="266"/>
      <c r="AJ228" s="266" t="str">
        <f t="shared" si="633"/>
        <v/>
      </c>
      <c r="AK228" s="267"/>
      <c r="AL228" s="268"/>
      <c r="AM228" s="266"/>
      <c r="AN228" s="266" t="str">
        <f t="shared" si="634"/>
        <v/>
      </c>
      <c r="AO228" s="266"/>
      <c r="AP228" s="266" t="str">
        <f t="shared" si="635"/>
        <v/>
      </c>
      <c r="AQ228" s="266"/>
      <c r="AR228" s="266" t="str">
        <f t="shared" si="636"/>
        <v/>
      </c>
      <c r="AS228" s="267"/>
      <c r="AT228" s="268"/>
      <c r="AU228" s="266"/>
      <c r="AV228" s="266">
        <f t="shared" si="637"/>
        <v>3</v>
      </c>
      <c r="AW228" s="266"/>
      <c r="AX228" s="266">
        <f t="shared" si="638"/>
        <v>0</v>
      </c>
      <c r="AY228" s="266"/>
      <c r="AZ228" s="266">
        <f t="shared" si="639"/>
        <v>3</v>
      </c>
      <c r="BA228" s="267"/>
      <c r="BB228" s="268"/>
      <c r="BC228" s="266"/>
      <c r="BD228" s="266" t="str">
        <f t="shared" si="640"/>
        <v/>
      </c>
      <c r="BE228" s="266"/>
      <c r="BF228" s="266" t="str">
        <f t="shared" si="641"/>
        <v/>
      </c>
      <c r="BG228" s="266"/>
      <c r="BH228" s="266" t="str">
        <f t="shared" si="642"/>
        <v/>
      </c>
      <c r="BI228" s="267"/>
      <c r="BJ228" s="268"/>
      <c r="BK228" s="264"/>
      <c r="BL228" s="266" t="str">
        <f t="shared" si="643"/>
        <v/>
      </c>
      <c r="BM228" s="266"/>
      <c r="BN228" s="266" t="str">
        <f t="shared" si="644"/>
        <v/>
      </c>
      <c r="BO228" s="266"/>
      <c r="BP228" s="266" t="str">
        <f t="shared" si="645"/>
        <v/>
      </c>
      <c r="BQ228" s="267"/>
      <c r="BR228" s="268"/>
      <c r="BS228" s="264"/>
      <c r="BT228" s="266" t="str">
        <f t="shared" si="646"/>
        <v/>
      </c>
      <c r="BU228" s="266"/>
      <c r="BV228" s="266" t="str">
        <f t="shared" si="647"/>
        <v/>
      </c>
      <c r="BW228" s="266"/>
      <c r="BX228" s="266" t="str">
        <f t="shared" si="648"/>
        <v/>
      </c>
      <c r="BY228" s="267"/>
      <c r="BZ228" s="268"/>
      <c r="CA228" s="269"/>
      <c r="CB228" s="266" t="str">
        <f t="shared" si="649"/>
        <v/>
      </c>
      <c r="CC228" s="266"/>
      <c r="CD228" s="266" t="str">
        <f t="shared" si="650"/>
        <v/>
      </c>
      <c r="CE228" s="266"/>
      <c r="CF228" s="266" t="str">
        <f t="shared" si="651"/>
        <v/>
      </c>
      <c r="CG228" s="267"/>
      <c r="CJ228" s="266">
        <f t="shared" si="652"/>
        <v>3</v>
      </c>
      <c r="CK228" s="266"/>
      <c r="CL228" s="266">
        <f t="shared" si="653"/>
        <v>0</v>
      </c>
      <c r="CM228" s="266"/>
      <c r="CN228" s="266">
        <f t="shared" si="654"/>
        <v>3</v>
      </c>
      <c r="CO228" s="267"/>
    </row>
    <row r="229" spans="1:94" s="262" customFormat="1" ht="37.5" customHeight="1" x14ac:dyDescent="0.25">
      <c r="A229" s="262">
        <v>33</v>
      </c>
      <c r="B229" s="259" t="s">
        <v>56</v>
      </c>
      <c r="C229" s="276" t="s">
        <v>446</v>
      </c>
      <c r="D229" s="164" t="s">
        <v>363</v>
      </c>
      <c r="E229" s="164"/>
      <c r="F229" s="261">
        <f>VLOOKUP(H229,Feuil1!A$1:B$5,2,0)</f>
        <v>0.25</v>
      </c>
      <c r="G229" s="259">
        <f t="shared" si="723"/>
        <v>3</v>
      </c>
      <c r="H229" s="274" t="s">
        <v>173</v>
      </c>
      <c r="I229" s="166" t="s">
        <v>456</v>
      </c>
      <c r="J229" s="263">
        <v>62</v>
      </c>
      <c r="K229" s="263">
        <f t="shared" si="724"/>
        <v>62</v>
      </c>
      <c r="L229" s="263">
        <f>IF(J229&lt;&gt;"",MAX(L$1:L228)+1,"")</f>
        <v>188</v>
      </c>
      <c r="M229" s="219" t="s">
        <v>457</v>
      </c>
      <c r="N229" s="299">
        <v>3</v>
      </c>
      <c r="O229" s="221" t="s">
        <v>0</v>
      </c>
      <c r="P229" s="222"/>
      <c r="Q229" s="300" t="str">
        <f t="shared" si="668"/>
        <v/>
      </c>
      <c r="R229" s="219" t="s">
        <v>458</v>
      </c>
      <c r="S229" s="312" t="s">
        <v>70</v>
      </c>
      <c r="T229" s="134"/>
      <c r="V229" s="264">
        <f t="shared" si="725"/>
        <v>3</v>
      </c>
      <c r="W229" s="264">
        <f t="shared" si="726"/>
        <v>1</v>
      </c>
      <c r="X229" s="264">
        <f t="shared" si="727"/>
        <v>3</v>
      </c>
      <c r="Y229" s="264"/>
      <c r="Z229" s="264">
        <f t="shared" si="728"/>
        <v>0</v>
      </c>
      <c r="AA229" s="264"/>
      <c r="AB229" s="264">
        <f t="shared" si="729"/>
        <v>3</v>
      </c>
      <c r="AC229" s="264"/>
      <c r="AD229" s="265"/>
      <c r="AE229" s="265"/>
      <c r="AF229" s="266" t="str">
        <f t="shared" si="631"/>
        <v/>
      </c>
      <c r="AG229" s="266"/>
      <c r="AH229" s="266" t="str">
        <f t="shared" si="632"/>
        <v/>
      </c>
      <c r="AI229" s="266"/>
      <c r="AJ229" s="266" t="str">
        <f t="shared" si="633"/>
        <v/>
      </c>
      <c r="AK229" s="267"/>
      <c r="AL229" s="268"/>
      <c r="AM229" s="266"/>
      <c r="AN229" s="266" t="str">
        <f t="shared" si="634"/>
        <v/>
      </c>
      <c r="AO229" s="266"/>
      <c r="AP229" s="266" t="str">
        <f t="shared" si="635"/>
        <v/>
      </c>
      <c r="AQ229" s="266"/>
      <c r="AR229" s="266" t="str">
        <f t="shared" si="636"/>
        <v/>
      </c>
      <c r="AS229" s="267"/>
      <c r="AT229" s="268"/>
      <c r="AU229" s="266"/>
      <c r="AV229" s="266">
        <f t="shared" si="637"/>
        <v>3</v>
      </c>
      <c r="AW229" s="266"/>
      <c r="AX229" s="266">
        <f t="shared" si="638"/>
        <v>0</v>
      </c>
      <c r="AY229" s="266"/>
      <c r="AZ229" s="266">
        <f t="shared" si="639"/>
        <v>3</v>
      </c>
      <c r="BA229" s="267"/>
      <c r="BB229" s="268"/>
      <c r="BC229" s="266"/>
      <c r="BD229" s="266" t="str">
        <f t="shared" si="640"/>
        <v/>
      </c>
      <c r="BE229" s="266"/>
      <c r="BF229" s="266" t="str">
        <f t="shared" si="641"/>
        <v/>
      </c>
      <c r="BG229" s="266"/>
      <c r="BH229" s="266" t="str">
        <f t="shared" si="642"/>
        <v/>
      </c>
      <c r="BI229" s="267"/>
      <c r="BJ229" s="268"/>
      <c r="BK229" s="264"/>
      <c r="BL229" s="266" t="str">
        <f t="shared" si="643"/>
        <v/>
      </c>
      <c r="BM229" s="266"/>
      <c r="BN229" s="266" t="str">
        <f t="shared" si="644"/>
        <v/>
      </c>
      <c r="BO229" s="266"/>
      <c r="BP229" s="266" t="str">
        <f t="shared" si="645"/>
        <v/>
      </c>
      <c r="BQ229" s="267"/>
      <c r="BR229" s="268"/>
      <c r="BS229" s="264"/>
      <c r="BT229" s="266" t="str">
        <f t="shared" si="646"/>
        <v/>
      </c>
      <c r="BU229" s="266"/>
      <c r="BV229" s="266" t="str">
        <f t="shared" si="647"/>
        <v/>
      </c>
      <c r="BW229" s="266"/>
      <c r="BX229" s="266" t="str">
        <f t="shared" si="648"/>
        <v/>
      </c>
      <c r="BY229" s="267"/>
      <c r="BZ229" s="268"/>
      <c r="CA229" s="269"/>
      <c r="CB229" s="266" t="str">
        <f t="shared" si="649"/>
        <v/>
      </c>
      <c r="CC229" s="266"/>
      <c r="CD229" s="266" t="str">
        <f t="shared" si="650"/>
        <v/>
      </c>
      <c r="CE229" s="266"/>
      <c r="CF229" s="266" t="str">
        <f t="shared" si="651"/>
        <v/>
      </c>
      <c r="CG229" s="267"/>
      <c r="CJ229" s="266">
        <f t="shared" si="652"/>
        <v>3</v>
      </c>
      <c r="CK229" s="266"/>
      <c r="CL229" s="266">
        <f t="shared" si="653"/>
        <v>0</v>
      </c>
      <c r="CM229" s="266"/>
      <c r="CN229" s="266">
        <f t="shared" si="654"/>
        <v>3</v>
      </c>
      <c r="CO229" s="267"/>
    </row>
    <row r="230" spans="1:94" s="262" customFormat="1" ht="20.25" customHeight="1" x14ac:dyDescent="0.25">
      <c r="A230" s="262">
        <v>31</v>
      </c>
      <c r="B230" s="259" t="s">
        <v>56</v>
      </c>
      <c r="C230" s="276" t="s">
        <v>446</v>
      </c>
      <c r="D230" s="164" t="s">
        <v>363</v>
      </c>
      <c r="E230" s="164"/>
      <c r="F230" s="261">
        <f>VLOOKUP(H230,Feuil1!A$1:B$5,2,0)</f>
        <v>0.25</v>
      </c>
      <c r="G230" s="259">
        <f t="shared" si="723"/>
        <v>3</v>
      </c>
      <c r="H230" s="274" t="s">
        <v>173</v>
      </c>
      <c r="I230" s="271" t="s">
        <v>459</v>
      </c>
      <c r="J230" s="263">
        <v>60</v>
      </c>
      <c r="K230" s="263">
        <f t="shared" si="724"/>
        <v>60</v>
      </c>
      <c r="L230" s="263">
        <f>IF(J230&lt;&gt;"",MAX(L$1:L229)+1,"")</f>
        <v>189</v>
      </c>
      <c r="M230" s="219" t="s">
        <v>460</v>
      </c>
      <c r="N230" s="299">
        <v>9</v>
      </c>
      <c r="O230" s="221" t="s">
        <v>72</v>
      </c>
      <c r="P230" s="222"/>
      <c r="Q230" s="300" t="str">
        <f t="shared" si="668"/>
        <v/>
      </c>
      <c r="R230" s="219" t="s">
        <v>461</v>
      </c>
      <c r="S230" s="312" t="s">
        <v>70</v>
      </c>
      <c r="T230" s="134"/>
      <c r="V230" s="264">
        <f t="shared" si="725"/>
        <v>9</v>
      </c>
      <c r="W230" s="264">
        <f t="shared" ref="W230:W231" si="730">IF(O230="Très Satisfaisant",1,IF(O230="Satisfaisant",0.75,IF(O230="Insatisfaisant",0.25,IF(O230="Très Insatisfaisant",0,IF(O230="Non Mesuré","",0)))))</f>
        <v>1</v>
      </c>
      <c r="X230" s="264">
        <f t="shared" si="727"/>
        <v>9</v>
      </c>
      <c r="Y230" s="264"/>
      <c r="Z230" s="264">
        <f t="shared" si="728"/>
        <v>0</v>
      </c>
      <c r="AA230" s="264"/>
      <c r="AB230" s="264">
        <f t="shared" si="729"/>
        <v>9</v>
      </c>
      <c r="AC230" s="264"/>
      <c r="AD230" s="135"/>
      <c r="AE230" s="269"/>
      <c r="AF230" s="266" t="str">
        <f t="shared" si="631"/>
        <v/>
      </c>
      <c r="AG230" s="266"/>
      <c r="AH230" s="266" t="str">
        <f t="shared" si="632"/>
        <v/>
      </c>
      <c r="AI230" s="266"/>
      <c r="AJ230" s="266" t="str">
        <f t="shared" si="633"/>
        <v/>
      </c>
      <c r="AK230" s="267"/>
      <c r="AL230" s="268"/>
      <c r="AM230" s="266"/>
      <c r="AN230" s="266" t="str">
        <f t="shared" si="634"/>
        <v/>
      </c>
      <c r="AO230" s="266"/>
      <c r="AP230" s="266" t="str">
        <f t="shared" si="635"/>
        <v/>
      </c>
      <c r="AQ230" s="266"/>
      <c r="AR230" s="266" t="str">
        <f t="shared" si="636"/>
        <v/>
      </c>
      <c r="AS230" s="267"/>
      <c r="AT230" s="268"/>
      <c r="AU230" s="266"/>
      <c r="AV230" s="266">
        <f t="shared" si="637"/>
        <v>9</v>
      </c>
      <c r="AW230" s="266"/>
      <c r="AX230" s="266">
        <f t="shared" si="638"/>
        <v>0</v>
      </c>
      <c r="AY230" s="266"/>
      <c r="AZ230" s="266">
        <f t="shared" si="639"/>
        <v>9</v>
      </c>
      <c r="BA230" s="267"/>
      <c r="BB230" s="268"/>
      <c r="BC230" s="266"/>
      <c r="BD230" s="266" t="str">
        <f t="shared" si="640"/>
        <v/>
      </c>
      <c r="BE230" s="266"/>
      <c r="BF230" s="266" t="str">
        <f t="shared" si="641"/>
        <v/>
      </c>
      <c r="BG230" s="266"/>
      <c r="BH230" s="266" t="str">
        <f t="shared" si="642"/>
        <v/>
      </c>
      <c r="BI230" s="267"/>
      <c r="BJ230" s="268"/>
      <c r="BK230" s="264"/>
      <c r="BL230" s="266" t="str">
        <f t="shared" si="643"/>
        <v/>
      </c>
      <c r="BM230" s="266"/>
      <c r="BN230" s="266" t="str">
        <f t="shared" si="644"/>
        <v/>
      </c>
      <c r="BO230" s="266"/>
      <c r="BP230" s="266" t="str">
        <f t="shared" si="645"/>
        <v/>
      </c>
      <c r="BQ230" s="267"/>
      <c r="BR230" s="268"/>
      <c r="BS230" s="264"/>
      <c r="BT230" s="266">
        <f t="shared" si="646"/>
        <v>9</v>
      </c>
      <c r="BU230" s="266"/>
      <c r="BV230" s="266">
        <f t="shared" si="647"/>
        <v>0</v>
      </c>
      <c r="BW230" s="266"/>
      <c r="BX230" s="266">
        <f t="shared" si="648"/>
        <v>9</v>
      </c>
      <c r="BY230" s="267"/>
      <c r="BZ230" s="268"/>
      <c r="CA230" s="269"/>
      <c r="CB230" s="266" t="str">
        <f t="shared" si="649"/>
        <v/>
      </c>
      <c r="CC230" s="266"/>
      <c r="CD230" s="266" t="str">
        <f t="shared" si="650"/>
        <v/>
      </c>
      <c r="CE230" s="266"/>
      <c r="CF230" s="266" t="str">
        <f t="shared" si="651"/>
        <v/>
      </c>
      <c r="CG230" s="267"/>
      <c r="CJ230" s="266" t="str">
        <f t="shared" si="652"/>
        <v/>
      </c>
      <c r="CK230" s="266"/>
      <c r="CL230" s="266" t="str">
        <f t="shared" si="653"/>
        <v/>
      </c>
      <c r="CM230" s="266"/>
      <c r="CN230" s="266" t="str">
        <f t="shared" si="654"/>
        <v/>
      </c>
      <c r="CO230" s="267"/>
    </row>
    <row r="231" spans="1:94" s="262" customFormat="1" ht="20.25" customHeight="1" x14ac:dyDescent="0.25">
      <c r="A231" s="262">
        <v>32</v>
      </c>
      <c r="B231" s="259" t="s">
        <v>67</v>
      </c>
      <c r="C231" s="276" t="s">
        <v>446</v>
      </c>
      <c r="D231" s="164" t="s">
        <v>363</v>
      </c>
      <c r="E231" s="164"/>
      <c r="F231" s="261">
        <f>VLOOKUP(H231,Feuil1!A$1:B$5,2,0)</f>
        <v>0.25</v>
      </c>
      <c r="G231" s="259">
        <f t="shared" si="723"/>
        <v>3</v>
      </c>
      <c r="H231" s="274" t="s">
        <v>173</v>
      </c>
      <c r="I231" s="271" t="s">
        <v>459</v>
      </c>
      <c r="J231" s="263">
        <v>60</v>
      </c>
      <c r="K231" s="263">
        <f t="shared" si="724"/>
        <v>60</v>
      </c>
      <c r="L231" s="263">
        <f>IF(J231&lt;&gt;"",MAX(L$1:L230)+1,"")</f>
        <v>190</v>
      </c>
      <c r="M231" s="305" t="s">
        <v>462</v>
      </c>
      <c r="N231" s="301">
        <v>3</v>
      </c>
      <c r="O231" s="302" t="s">
        <v>72</v>
      </c>
      <c r="P231" s="303"/>
      <c r="Q231" s="304" t="str">
        <f t="shared" si="668"/>
        <v/>
      </c>
      <c r="R231" s="305" t="s">
        <v>461</v>
      </c>
      <c r="S231" s="313" t="s">
        <v>70</v>
      </c>
      <c r="T231" s="134"/>
      <c r="V231" s="264">
        <f t="shared" si="725"/>
        <v>3</v>
      </c>
      <c r="W231" s="264">
        <f t="shared" si="730"/>
        <v>1</v>
      </c>
      <c r="X231" s="264">
        <f t="shared" si="727"/>
        <v>3</v>
      </c>
      <c r="Y231" s="264"/>
      <c r="Z231" s="264">
        <f t="shared" si="728"/>
        <v>0</v>
      </c>
      <c r="AA231" s="264"/>
      <c r="AB231" s="264">
        <f t="shared" si="729"/>
        <v>3</v>
      </c>
      <c r="AC231" s="264"/>
      <c r="AD231" s="135"/>
      <c r="AE231" s="269"/>
      <c r="AF231" s="266" t="str">
        <f t="shared" si="631"/>
        <v/>
      </c>
      <c r="AG231" s="266"/>
      <c r="AH231" s="266" t="str">
        <f t="shared" si="632"/>
        <v/>
      </c>
      <c r="AI231" s="266"/>
      <c r="AJ231" s="266" t="str">
        <f t="shared" si="633"/>
        <v/>
      </c>
      <c r="AK231" s="267"/>
      <c r="AL231" s="268"/>
      <c r="AM231" s="266"/>
      <c r="AN231" s="266" t="str">
        <f t="shared" si="634"/>
        <v/>
      </c>
      <c r="AO231" s="266"/>
      <c r="AP231" s="266" t="str">
        <f t="shared" si="635"/>
        <v/>
      </c>
      <c r="AQ231" s="266"/>
      <c r="AR231" s="266" t="str">
        <f t="shared" si="636"/>
        <v/>
      </c>
      <c r="AS231" s="267"/>
      <c r="AT231" s="268"/>
      <c r="AU231" s="266"/>
      <c r="AV231" s="266">
        <f t="shared" si="637"/>
        <v>3</v>
      </c>
      <c r="AW231" s="266"/>
      <c r="AX231" s="266">
        <f t="shared" si="638"/>
        <v>0</v>
      </c>
      <c r="AY231" s="266"/>
      <c r="AZ231" s="266">
        <f t="shared" si="639"/>
        <v>3</v>
      </c>
      <c r="BA231" s="267"/>
      <c r="BB231" s="268"/>
      <c r="BC231" s="266"/>
      <c r="BD231" s="266" t="str">
        <f t="shared" si="640"/>
        <v/>
      </c>
      <c r="BE231" s="266"/>
      <c r="BF231" s="266" t="str">
        <f t="shared" si="641"/>
        <v/>
      </c>
      <c r="BG231" s="266"/>
      <c r="BH231" s="266" t="str">
        <f t="shared" si="642"/>
        <v/>
      </c>
      <c r="BI231" s="267"/>
      <c r="BJ231" s="268"/>
      <c r="BK231" s="264"/>
      <c r="BL231" s="266" t="str">
        <f t="shared" si="643"/>
        <v/>
      </c>
      <c r="BM231" s="266"/>
      <c r="BN231" s="266" t="str">
        <f t="shared" si="644"/>
        <v/>
      </c>
      <c r="BO231" s="266"/>
      <c r="BP231" s="266" t="str">
        <f t="shared" si="645"/>
        <v/>
      </c>
      <c r="BQ231" s="267"/>
      <c r="BR231" s="268"/>
      <c r="BS231" s="264"/>
      <c r="BT231" s="266" t="str">
        <f t="shared" si="646"/>
        <v/>
      </c>
      <c r="BU231" s="266"/>
      <c r="BV231" s="266" t="str">
        <f t="shared" si="647"/>
        <v/>
      </c>
      <c r="BW231" s="266"/>
      <c r="BX231" s="266" t="str">
        <f t="shared" si="648"/>
        <v/>
      </c>
      <c r="BY231" s="267"/>
      <c r="BZ231" s="268"/>
      <c r="CA231" s="269"/>
      <c r="CB231" s="266">
        <f t="shared" si="649"/>
        <v>3</v>
      </c>
      <c r="CC231" s="266"/>
      <c r="CD231" s="266">
        <f t="shared" si="650"/>
        <v>0</v>
      </c>
      <c r="CE231" s="266"/>
      <c r="CF231" s="266">
        <f t="shared" si="651"/>
        <v>3</v>
      </c>
      <c r="CG231" s="267"/>
      <c r="CJ231" s="266" t="str">
        <f t="shared" si="652"/>
        <v/>
      </c>
      <c r="CK231" s="266"/>
      <c r="CL231" s="266" t="str">
        <f t="shared" si="653"/>
        <v/>
      </c>
      <c r="CM231" s="266"/>
      <c r="CN231" s="266" t="str">
        <f t="shared" si="654"/>
        <v/>
      </c>
      <c r="CO231" s="267"/>
    </row>
    <row r="232" spans="1:94" s="162" customFormat="1" ht="18" customHeight="1" x14ac:dyDescent="0.25">
      <c r="B232" s="113"/>
      <c r="C232" s="276" t="s">
        <v>446</v>
      </c>
      <c r="D232" s="113"/>
      <c r="E232" s="113"/>
      <c r="F232" s="261" t="e">
        <f>VLOOKUP(H232,Feuil1!A$1:B$5,2,0)</f>
        <v>#N/A</v>
      </c>
      <c r="G232" s="113"/>
      <c r="H232" s="218"/>
      <c r="I232" s="163"/>
      <c r="J232" s="138"/>
      <c r="K232" s="263"/>
      <c r="L232" s="263" t="str">
        <f>IF(J232&lt;&gt;"",MAX(L$1:L231)+1,"")</f>
        <v/>
      </c>
      <c r="M232" s="164" t="s">
        <v>420</v>
      </c>
      <c r="N232" s="130"/>
      <c r="O232" s="204"/>
      <c r="P232" s="293"/>
      <c r="Q232" s="202" t="str">
        <f t="shared" si="668"/>
        <v/>
      </c>
      <c r="R232" s="164" t="s">
        <v>421</v>
      </c>
      <c r="S232" s="165"/>
      <c r="T232" s="165"/>
      <c r="V232" s="139"/>
      <c r="W232" s="139"/>
      <c r="X232" s="139"/>
      <c r="Y232" s="139"/>
      <c r="Z232" s="139"/>
      <c r="AA232" s="139"/>
      <c r="AB232" s="139"/>
      <c r="AC232" s="139"/>
      <c r="AD232" s="141"/>
      <c r="AE232" s="141"/>
      <c r="AF232" s="266" t="str">
        <f t="shared" si="631"/>
        <v/>
      </c>
      <c r="AG232" s="266"/>
      <c r="AH232" s="266" t="str">
        <f t="shared" si="632"/>
        <v/>
      </c>
      <c r="AI232" s="266"/>
      <c r="AJ232" s="266" t="str">
        <f t="shared" si="633"/>
        <v/>
      </c>
      <c r="AK232" s="267"/>
      <c r="AL232" s="268"/>
      <c r="AM232" s="266"/>
      <c r="AN232" s="266" t="str">
        <f t="shared" si="634"/>
        <v/>
      </c>
      <c r="AO232" s="266"/>
      <c r="AP232" s="266" t="str">
        <f t="shared" si="635"/>
        <v/>
      </c>
      <c r="AQ232" s="266"/>
      <c r="AR232" s="266" t="str">
        <f t="shared" si="636"/>
        <v/>
      </c>
      <c r="AS232" s="267"/>
      <c r="AT232" s="268"/>
      <c r="AU232" s="266"/>
      <c r="AV232" s="266" t="str">
        <f t="shared" si="637"/>
        <v/>
      </c>
      <c r="AW232" s="266"/>
      <c r="AX232" s="266" t="str">
        <f t="shared" si="638"/>
        <v/>
      </c>
      <c r="AY232" s="266"/>
      <c r="AZ232" s="266" t="str">
        <f t="shared" si="639"/>
        <v/>
      </c>
      <c r="BA232" s="267"/>
      <c r="BB232" s="268"/>
      <c r="BC232" s="266"/>
      <c r="BD232" s="266" t="str">
        <f t="shared" si="640"/>
        <v/>
      </c>
      <c r="BE232" s="266"/>
      <c r="BF232" s="266" t="str">
        <f t="shared" si="641"/>
        <v/>
      </c>
      <c r="BG232" s="266"/>
      <c r="BH232" s="266" t="str">
        <f t="shared" si="642"/>
        <v/>
      </c>
      <c r="BI232" s="267"/>
      <c r="BJ232" s="268"/>
      <c r="BK232" s="264"/>
      <c r="BL232" s="266" t="str">
        <f t="shared" si="643"/>
        <v/>
      </c>
      <c r="BM232" s="266"/>
      <c r="BN232" s="266" t="str">
        <f t="shared" si="644"/>
        <v/>
      </c>
      <c r="BO232" s="266"/>
      <c r="BP232" s="266" t="str">
        <f t="shared" si="645"/>
        <v/>
      </c>
      <c r="BQ232" s="267"/>
      <c r="BR232" s="268"/>
      <c r="BS232" s="264"/>
      <c r="BT232" s="266" t="str">
        <f t="shared" si="646"/>
        <v/>
      </c>
      <c r="BU232" s="266"/>
      <c r="BV232" s="266" t="str">
        <f t="shared" si="647"/>
        <v/>
      </c>
      <c r="BW232" s="266"/>
      <c r="BX232" s="266" t="str">
        <f t="shared" si="648"/>
        <v/>
      </c>
      <c r="BY232" s="267"/>
      <c r="BZ232" s="268"/>
      <c r="CA232" s="269"/>
      <c r="CB232" s="266" t="str">
        <f t="shared" si="649"/>
        <v/>
      </c>
      <c r="CC232" s="266"/>
      <c r="CD232" s="266" t="str">
        <f t="shared" si="650"/>
        <v/>
      </c>
      <c r="CE232" s="266"/>
      <c r="CF232" s="266" t="str">
        <f t="shared" si="651"/>
        <v/>
      </c>
      <c r="CG232" s="267"/>
      <c r="CH232" s="262"/>
      <c r="CI232" s="262"/>
      <c r="CJ232" s="266" t="str">
        <f t="shared" si="652"/>
        <v/>
      </c>
      <c r="CK232" s="266"/>
      <c r="CL232" s="266" t="str">
        <f t="shared" si="653"/>
        <v/>
      </c>
      <c r="CM232" s="266"/>
      <c r="CN232" s="266" t="str">
        <f t="shared" si="654"/>
        <v/>
      </c>
      <c r="CO232" s="267"/>
      <c r="CP232" s="262"/>
    </row>
    <row r="233" spans="1:94" s="262" customFormat="1" ht="41.25" customHeight="1" x14ac:dyDescent="0.25">
      <c r="A233" s="262">
        <v>33</v>
      </c>
      <c r="B233" s="259" t="s">
        <v>56</v>
      </c>
      <c r="C233" s="276" t="s">
        <v>446</v>
      </c>
      <c r="D233" s="164" t="s">
        <v>420</v>
      </c>
      <c r="E233" s="164"/>
      <c r="F233" s="261">
        <f>VLOOKUP(H233,Feuil1!A$1:B$5,2,0)</f>
        <v>0.25</v>
      </c>
      <c r="G233" s="259">
        <f t="shared" ref="G233:G244" si="731">IF(H233="Information et Communication",1,IF(H233="Savoir-faire Savoir-être",2,IF(H233="Confort et hygiène",3,IF(H233="Qualité de la prestation",5,IF(H233="Développement Durable",4)))))</f>
        <v>3</v>
      </c>
      <c r="H233" s="274" t="s">
        <v>173</v>
      </c>
      <c r="I233" s="271" t="s">
        <v>451</v>
      </c>
      <c r="J233" s="263">
        <v>57</v>
      </c>
      <c r="K233" s="263">
        <f t="shared" ref="K233:K244" si="732">IF(J233&gt;71,J233-17,J233)</f>
        <v>57</v>
      </c>
      <c r="L233" s="263">
        <f>IF(J233&lt;&gt;"",MAX(L$1:L232)+1,"")</f>
        <v>191</v>
      </c>
      <c r="M233" s="294" t="s">
        <v>463</v>
      </c>
      <c r="N233" s="295">
        <v>1</v>
      </c>
      <c r="O233" s="296" t="s">
        <v>0</v>
      </c>
      <c r="P233" s="297"/>
      <c r="Q233" s="298" t="str">
        <f t="shared" si="668"/>
        <v/>
      </c>
      <c r="R233" s="294" t="s">
        <v>464</v>
      </c>
      <c r="S233" s="311" t="s">
        <v>70</v>
      </c>
      <c r="T233" s="134"/>
      <c r="V233" s="264">
        <f t="shared" ref="V233:V244" si="733">N233</f>
        <v>1</v>
      </c>
      <c r="W233" s="264">
        <f t="shared" ref="W233:W242" si="734">IF(O233="OUI",1,IF(O233="NON",0,IF(O233="Non Mesuré","",0)))</f>
        <v>1</v>
      </c>
      <c r="X233" s="264">
        <f t="shared" ref="X233:X244" si="735">IF(O233&lt;&gt;"Non Mesuré",V233*W233,"")</f>
        <v>1</v>
      </c>
      <c r="Y233" s="264"/>
      <c r="Z233" s="264">
        <f t="shared" ref="Z233:Z244" si="736">IF(O233="Non Mesuré",V233,0)</f>
        <v>0</v>
      </c>
      <c r="AA233" s="264"/>
      <c r="AB233" s="264">
        <f t="shared" ref="AB233:AB244" si="737">V233-Z233</f>
        <v>1</v>
      </c>
      <c r="AC233" s="264"/>
      <c r="AD233" s="265"/>
      <c r="AE233" s="265"/>
      <c r="AF233" s="266" t="str">
        <f t="shared" si="631"/>
        <v/>
      </c>
      <c r="AG233" s="266"/>
      <c r="AH233" s="266" t="str">
        <f t="shared" si="632"/>
        <v/>
      </c>
      <c r="AI233" s="266"/>
      <c r="AJ233" s="266" t="str">
        <f t="shared" si="633"/>
        <v/>
      </c>
      <c r="AK233" s="267"/>
      <c r="AL233" s="268"/>
      <c r="AM233" s="266"/>
      <c r="AN233" s="266" t="str">
        <f t="shared" si="634"/>
        <v/>
      </c>
      <c r="AO233" s="266"/>
      <c r="AP233" s="266" t="str">
        <f t="shared" si="635"/>
        <v/>
      </c>
      <c r="AQ233" s="266"/>
      <c r="AR233" s="266" t="str">
        <f t="shared" si="636"/>
        <v/>
      </c>
      <c r="AS233" s="267"/>
      <c r="AT233" s="268"/>
      <c r="AU233" s="266"/>
      <c r="AV233" s="266">
        <f t="shared" si="637"/>
        <v>1</v>
      </c>
      <c r="AW233" s="266"/>
      <c r="AX233" s="266">
        <f t="shared" si="638"/>
        <v>0</v>
      </c>
      <c r="AY233" s="266"/>
      <c r="AZ233" s="266">
        <f t="shared" si="639"/>
        <v>1</v>
      </c>
      <c r="BA233" s="267"/>
      <c r="BB233" s="268"/>
      <c r="BC233" s="266"/>
      <c r="BD233" s="266" t="str">
        <f t="shared" si="640"/>
        <v/>
      </c>
      <c r="BE233" s="266"/>
      <c r="BF233" s="266" t="str">
        <f t="shared" si="641"/>
        <v/>
      </c>
      <c r="BG233" s="266"/>
      <c r="BH233" s="266" t="str">
        <f t="shared" si="642"/>
        <v/>
      </c>
      <c r="BI233" s="267"/>
      <c r="BJ233" s="268"/>
      <c r="BK233" s="264"/>
      <c r="BL233" s="266" t="str">
        <f t="shared" si="643"/>
        <v/>
      </c>
      <c r="BM233" s="266"/>
      <c r="BN233" s="266" t="str">
        <f t="shared" si="644"/>
        <v/>
      </c>
      <c r="BO233" s="266"/>
      <c r="BP233" s="266" t="str">
        <f t="shared" si="645"/>
        <v/>
      </c>
      <c r="BQ233" s="267"/>
      <c r="BR233" s="268"/>
      <c r="BS233" s="264"/>
      <c r="BT233" s="266" t="str">
        <f t="shared" si="646"/>
        <v/>
      </c>
      <c r="BU233" s="266"/>
      <c r="BV233" s="266" t="str">
        <f t="shared" si="647"/>
        <v/>
      </c>
      <c r="BW233" s="266"/>
      <c r="BX233" s="266" t="str">
        <f t="shared" si="648"/>
        <v/>
      </c>
      <c r="BY233" s="267"/>
      <c r="BZ233" s="268"/>
      <c r="CA233" s="269"/>
      <c r="CB233" s="266" t="str">
        <f t="shared" si="649"/>
        <v/>
      </c>
      <c r="CC233" s="266"/>
      <c r="CD233" s="266" t="str">
        <f t="shared" si="650"/>
        <v/>
      </c>
      <c r="CE233" s="266"/>
      <c r="CF233" s="266" t="str">
        <f t="shared" si="651"/>
        <v/>
      </c>
      <c r="CG233" s="267"/>
      <c r="CJ233" s="266">
        <f t="shared" si="652"/>
        <v>1</v>
      </c>
      <c r="CK233" s="266"/>
      <c r="CL233" s="266">
        <f t="shared" si="653"/>
        <v>0</v>
      </c>
      <c r="CM233" s="266"/>
      <c r="CN233" s="266">
        <f t="shared" si="654"/>
        <v>1</v>
      </c>
      <c r="CO233" s="267"/>
    </row>
    <row r="234" spans="1:94" s="262" customFormat="1" ht="20.25" customHeight="1" x14ac:dyDescent="0.25">
      <c r="A234" s="262">
        <v>33</v>
      </c>
      <c r="B234" s="259" t="s">
        <v>56</v>
      </c>
      <c r="C234" s="276" t="s">
        <v>446</v>
      </c>
      <c r="D234" s="164" t="s">
        <v>420</v>
      </c>
      <c r="E234" s="164"/>
      <c r="F234" s="261">
        <f>VLOOKUP(H234,Feuil1!A$1:B$5,2,0)</f>
        <v>0.25</v>
      </c>
      <c r="G234" s="259">
        <f t="shared" si="731"/>
        <v>3</v>
      </c>
      <c r="H234" s="274" t="s">
        <v>173</v>
      </c>
      <c r="I234" s="271" t="s">
        <v>451</v>
      </c>
      <c r="J234" s="263">
        <v>57</v>
      </c>
      <c r="K234" s="263">
        <f t="shared" si="732"/>
        <v>57</v>
      </c>
      <c r="L234" s="263">
        <f>IF(J234&lt;&gt;"",MAX(L$1:L233)+1,"")</f>
        <v>192</v>
      </c>
      <c r="M234" s="219" t="s">
        <v>465</v>
      </c>
      <c r="N234" s="299">
        <v>1</v>
      </c>
      <c r="O234" s="221" t="s">
        <v>0</v>
      </c>
      <c r="P234" s="222"/>
      <c r="Q234" s="300" t="str">
        <f t="shared" si="668"/>
        <v/>
      </c>
      <c r="R234" s="219" t="s">
        <v>466</v>
      </c>
      <c r="S234" s="312" t="s">
        <v>70</v>
      </c>
      <c r="T234" s="134"/>
      <c r="V234" s="264">
        <f t="shared" si="733"/>
        <v>1</v>
      </c>
      <c r="W234" s="264">
        <f t="shared" si="734"/>
        <v>1</v>
      </c>
      <c r="X234" s="264">
        <f t="shared" si="735"/>
        <v>1</v>
      </c>
      <c r="Y234" s="264"/>
      <c r="Z234" s="264">
        <f t="shared" si="736"/>
        <v>0</v>
      </c>
      <c r="AA234" s="264"/>
      <c r="AB234" s="264">
        <f t="shared" si="737"/>
        <v>1</v>
      </c>
      <c r="AC234" s="264"/>
      <c r="AD234" s="265"/>
      <c r="AE234" s="265"/>
      <c r="AF234" s="266" t="str">
        <f t="shared" si="631"/>
        <v/>
      </c>
      <c r="AG234" s="266"/>
      <c r="AH234" s="266" t="str">
        <f t="shared" si="632"/>
        <v/>
      </c>
      <c r="AI234" s="266"/>
      <c r="AJ234" s="266" t="str">
        <f t="shared" si="633"/>
        <v/>
      </c>
      <c r="AK234" s="267"/>
      <c r="AL234" s="268"/>
      <c r="AM234" s="266"/>
      <c r="AN234" s="266" t="str">
        <f t="shared" si="634"/>
        <v/>
      </c>
      <c r="AO234" s="266"/>
      <c r="AP234" s="266" t="str">
        <f t="shared" si="635"/>
        <v/>
      </c>
      <c r="AQ234" s="266"/>
      <c r="AR234" s="266" t="str">
        <f t="shared" si="636"/>
        <v/>
      </c>
      <c r="AS234" s="267"/>
      <c r="AT234" s="268"/>
      <c r="AU234" s="266"/>
      <c r="AV234" s="266">
        <f t="shared" si="637"/>
        <v>1</v>
      </c>
      <c r="AW234" s="266"/>
      <c r="AX234" s="266">
        <f t="shared" si="638"/>
        <v>0</v>
      </c>
      <c r="AY234" s="266"/>
      <c r="AZ234" s="266">
        <f t="shared" si="639"/>
        <v>1</v>
      </c>
      <c r="BA234" s="267"/>
      <c r="BB234" s="268"/>
      <c r="BC234" s="266"/>
      <c r="BD234" s="266" t="str">
        <f t="shared" si="640"/>
        <v/>
      </c>
      <c r="BE234" s="266"/>
      <c r="BF234" s="266" t="str">
        <f t="shared" si="641"/>
        <v/>
      </c>
      <c r="BG234" s="266"/>
      <c r="BH234" s="266" t="str">
        <f t="shared" si="642"/>
        <v/>
      </c>
      <c r="BI234" s="267"/>
      <c r="BJ234" s="268"/>
      <c r="BK234" s="264"/>
      <c r="BL234" s="266" t="str">
        <f t="shared" si="643"/>
        <v/>
      </c>
      <c r="BM234" s="266"/>
      <c r="BN234" s="266" t="str">
        <f t="shared" si="644"/>
        <v/>
      </c>
      <c r="BO234" s="266"/>
      <c r="BP234" s="266" t="str">
        <f t="shared" si="645"/>
        <v/>
      </c>
      <c r="BQ234" s="267"/>
      <c r="BR234" s="268"/>
      <c r="BS234" s="264"/>
      <c r="BT234" s="266" t="str">
        <f t="shared" si="646"/>
        <v/>
      </c>
      <c r="BU234" s="266"/>
      <c r="BV234" s="266" t="str">
        <f t="shared" si="647"/>
        <v/>
      </c>
      <c r="BW234" s="266"/>
      <c r="BX234" s="266" t="str">
        <f t="shared" si="648"/>
        <v/>
      </c>
      <c r="BY234" s="267"/>
      <c r="BZ234" s="268"/>
      <c r="CA234" s="269"/>
      <c r="CB234" s="266" t="str">
        <f t="shared" si="649"/>
        <v/>
      </c>
      <c r="CC234" s="266"/>
      <c r="CD234" s="266" t="str">
        <f t="shared" si="650"/>
        <v/>
      </c>
      <c r="CE234" s="266"/>
      <c r="CF234" s="266" t="str">
        <f t="shared" si="651"/>
        <v/>
      </c>
      <c r="CG234" s="267"/>
      <c r="CJ234" s="266">
        <f t="shared" si="652"/>
        <v>1</v>
      </c>
      <c r="CK234" s="266"/>
      <c r="CL234" s="266">
        <f t="shared" si="653"/>
        <v>0</v>
      </c>
      <c r="CM234" s="266"/>
      <c r="CN234" s="266">
        <f t="shared" si="654"/>
        <v>1</v>
      </c>
      <c r="CO234" s="267"/>
    </row>
    <row r="235" spans="1:94" s="262" customFormat="1" ht="40.5" customHeight="1" x14ac:dyDescent="0.25">
      <c r="A235" s="262">
        <v>33</v>
      </c>
      <c r="B235" s="259" t="s">
        <v>56</v>
      </c>
      <c r="C235" s="276" t="s">
        <v>446</v>
      </c>
      <c r="D235" s="164" t="s">
        <v>420</v>
      </c>
      <c r="E235" s="164"/>
      <c r="F235" s="261">
        <f>VLOOKUP(H235,Feuil1!A$1:B$5,2,0)</f>
        <v>0.25</v>
      </c>
      <c r="G235" s="259">
        <f t="shared" si="731"/>
        <v>3</v>
      </c>
      <c r="H235" s="274" t="s">
        <v>173</v>
      </c>
      <c r="I235" s="166" t="s">
        <v>467</v>
      </c>
      <c r="J235" s="263">
        <v>59</v>
      </c>
      <c r="K235" s="263">
        <f t="shared" si="732"/>
        <v>59</v>
      </c>
      <c r="L235" s="263">
        <f>IF(J235&lt;&gt;"",MAX(L$1:L234)+1,"")</f>
        <v>193</v>
      </c>
      <c r="M235" s="219" t="s">
        <v>468</v>
      </c>
      <c r="N235" s="299">
        <v>3</v>
      </c>
      <c r="O235" s="221" t="s">
        <v>0</v>
      </c>
      <c r="P235" s="222"/>
      <c r="Q235" s="300" t="str">
        <f t="shared" si="668"/>
        <v/>
      </c>
      <c r="R235" s="219" t="s">
        <v>469</v>
      </c>
      <c r="S235" s="312" t="s">
        <v>70</v>
      </c>
      <c r="T235" s="134"/>
      <c r="V235" s="264">
        <f t="shared" si="733"/>
        <v>3</v>
      </c>
      <c r="W235" s="264">
        <f t="shared" si="734"/>
        <v>1</v>
      </c>
      <c r="X235" s="264">
        <f t="shared" si="735"/>
        <v>3</v>
      </c>
      <c r="Y235" s="264"/>
      <c r="Z235" s="264">
        <f t="shared" si="736"/>
        <v>0</v>
      </c>
      <c r="AA235" s="264"/>
      <c r="AB235" s="264">
        <f t="shared" si="737"/>
        <v>3</v>
      </c>
      <c r="AC235" s="264"/>
      <c r="AD235" s="265"/>
      <c r="AE235" s="265"/>
      <c r="AF235" s="266" t="str">
        <f t="shared" si="631"/>
        <v/>
      </c>
      <c r="AG235" s="266"/>
      <c r="AH235" s="266" t="str">
        <f t="shared" si="632"/>
        <v/>
      </c>
      <c r="AI235" s="266"/>
      <c r="AJ235" s="266" t="str">
        <f t="shared" si="633"/>
        <v/>
      </c>
      <c r="AK235" s="267"/>
      <c r="AL235" s="268"/>
      <c r="AM235" s="266"/>
      <c r="AN235" s="266" t="str">
        <f t="shared" si="634"/>
        <v/>
      </c>
      <c r="AO235" s="266"/>
      <c r="AP235" s="266" t="str">
        <f t="shared" si="635"/>
        <v/>
      </c>
      <c r="AQ235" s="266"/>
      <c r="AR235" s="266" t="str">
        <f t="shared" si="636"/>
        <v/>
      </c>
      <c r="AS235" s="267"/>
      <c r="AT235" s="268"/>
      <c r="AU235" s="266"/>
      <c r="AV235" s="266">
        <f t="shared" si="637"/>
        <v>3</v>
      </c>
      <c r="AW235" s="266"/>
      <c r="AX235" s="266">
        <f t="shared" si="638"/>
        <v>0</v>
      </c>
      <c r="AY235" s="266"/>
      <c r="AZ235" s="266">
        <f t="shared" si="639"/>
        <v>3</v>
      </c>
      <c r="BA235" s="267"/>
      <c r="BB235" s="268"/>
      <c r="BC235" s="266"/>
      <c r="BD235" s="266" t="str">
        <f t="shared" si="640"/>
        <v/>
      </c>
      <c r="BE235" s="266"/>
      <c r="BF235" s="266" t="str">
        <f t="shared" si="641"/>
        <v/>
      </c>
      <c r="BG235" s="266"/>
      <c r="BH235" s="266" t="str">
        <f t="shared" si="642"/>
        <v/>
      </c>
      <c r="BI235" s="267"/>
      <c r="BJ235" s="268"/>
      <c r="BK235" s="264"/>
      <c r="BL235" s="266" t="str">
        <f t="shared" si="643"/>
        <v/>
      </c>
      <c r="BM235" s="266"/>
      <c r="BN235" s="266" t="str">
        <f t="shared" si="644"/>
        <v/>
      </c>
      <c r="BO235" s="266"/>
      <c r="BP235" s="266" t="str">
        <f t="shared" si="645"/>
        <v/>
      </c>
      <c r="BQ235" s="267"/>
      <c r="BR235" s="268"/>
      <c r="BS235" s="264"/>
      <c r="BT235" s="266" t="str">
        <f t="shared" si="646"/>
        <v/>
      </c>
      <c r="BU235" s="266"/>
      <c r="BV235" s="266" t="str">
        <f t="shared" si="647"/>
        <v/>
      </c>
      <c r="BW235" s="266"/>
      <c r="BX235" s="266" t="str">
        <f t="shared" si="648"/>
        <v/>
      </c>
      <c r="BY235" s="267"/>
      <c r="BZ235" s="268"/>
      <c r="CA235" s="269"/>
      <c r="CB235" s="266" t="str">
        <f t="shared" si="649"/>
        <v/>
      </c>
      <c r="CC235" s="266"/>
      <c r="CD235" s="266" t="str">
        <f t="shared" si="650"/>
        <v/>
      </c>
      <c r="CE235" s="266"/>
      <c r="CF235" s="266" t="str">
        <f t="shared" si="651"/>
        <v/>
      </c>
      <c r="CG235" s="267"/>
      <c r="CJ235" s="266">
        <f t="shared" si="652"/>
        <v>3</v>
      </c>
      <c r="CK235" s="266"/>
      <c r="CL235" s="266">
        <f t="shared" si="653"/>
        <v>0</v>
      </c>
      <c r="CM235" s="266"/>
      <c r="CN235" s="266">
        <f t="shared" si="654"/>
        <v>3</v>
      </c>
      <c r="CO235" s="267"/>
    </row>
    <row r="236" spans="1:94" s="262" customFormat="1" ht="33.75" customHeight="1" x14ac:dyDescent="0.25">
      <c r="A236" s="262">
        <v>33</v>
      </c>
      <c r="B236" s="259" t="s">
        <v>56</v>
      </c>
      <c r="C236" s="276" t="s">
        <v>446</v>
      </c>
      <c r="D236" s="164" t="s">
        <v>420</v>
      </c>
      <c r="E236" s="164"/>
      <c r="F236" s="261">
        <f>VLOOKUP(H236,Feuil1!A$1:B$5,2,0)</f>
        <v>0.25</v>
      </c>
      <c r="G236" s="259">
        <f t="shared" si="731"/>
        <v>3</v>
      </c>
      <c r="H236" s="274" t="s">
        <v>173</v>
      </c>
      <c r="I236" s="166" t="s">
        <v>467</v>
      </c>
      <c r="J236" s="263">
        <v>59</v>
      </c>
      <c r="K236" s="263">
        <f t="shared" si="732"/>
        <v>59</v>
      </c>
      <c r="L236" s="263">
        <f>IF(J236&lt;&gt;"",MAX(L$1:L235)+1,"")</f>
        <v>194</v>
      </c>
      <c r="M236" s="219" t="s">
        <v>470</v>
      </c>
      <c r="N236" s="299">
        <v>3</v>
      </c>
      <c r="O236" s="221" t="s">
        <v>0</v>
      </c>
      <c r="P236" s="222"/>
      <c r="Q236" s="300" t="str">
        <f t="shared" si="668"/>
        <v/>
      </c>
      <c r="R236" s="219" t="s">
        <v>471</v>
      </c>
      <c r="S236" s="312" t="s">
        <v>70</v>
      </c>
      <c r="T236" s="134"/>
      <c r="V236" s="264">
        <f t="shared" si="733"/>
        <v>3</v>
      </c>
      <c r="W236" s="264">
        <f t="shared" si="734"/>
        <v>1</v>
      </c>
      <c r="X236" s="264">
        <f t="shared" si="735"/>
        <v>3</v>
      </c>
      <c r="Y236" s="264"/>
      <c r="Z236" s="264">
        <f t="shared" si="736"/>
        <v>0</v>
      </c>
      <c r="AA236" s="264"/>
      <c r="AB236" s="264">
        <f t="shared" si="737"/>
        <v>3</v>
      </c>
      <c r="AC236" s="264"/>
      <c r="AD236" s="265"/>
      <c r="AE236" s="265"/>
      <c r="AF236" s="266" t="str">
        <f t="shared" si="631"/>
        <v/>
      </c>
      <c r="AG236" s="266"/>
      <c r="AH236" s="266" t="str">
        <f t="shared" si="632"/>
        <v/>
      </c>
      <c r="AI236" s="266"/>
      <c r="AJ236" s="266" t="str">
        <f t="shared" si="633"/>
        <v/>
      </c>
      <c r="AK236" s="267"/>
      <c r="AL236" s="268"/>
      <c r="AM236" s="266"/>
      <c r="AN236" s="266" t="str">
        <f t="shared" si="634"/>
        <v/>
      </c>
      <c r="AO236" s="266"/>
      <c r="AP236" s="266" t="str">
        <f t="shared" si="635"/>
        <v/>
      </c>
      <c r="AQ236" s="266"/>
      <c r="AR236" s="266" t="str">
        <f t="shared" si="636"/>
        <v/>
      </c>
      <c r="AS236" s="267"/>
      <c r="AT236" s="268"/>
      <c r="AU236" s="266"/>
      <c r="AV236" s="266">
        <f t="shared" si="637"/>
        <v>3</v>
      </c>
      <c r="AW236" s="266"/>
      <c r="AX236" s="266">
        <f t="shared" si="638"/>
        <v>0</v>
      </c>
      <c r="AY236" s="266"/>
      <c r="AZ236" s="266">
        <f t="shared" si="639"/>
        <v>3</v>
      </c>
      <c r="BA236" s="267"/>
      <c r="BB236" s="268"/>
      <c r="BC236" s="266"/>
      <c r="BD236" s="266" t="str">
        <f t="shared" si="640"/>
        <v/>
      </c>
      <c r="BE236" s="266"/>
      <c r="BF236" s="266" t="str">
        <f t="shared" si="641"/>
        <v/>
      </c>
      <c r="BG236" s="266"/>
      <c r="BH236" s="266" t="str">
        <f t="shared" si="642"/>
        <v/>
      </c>
      <c r="BI236" s="267"/>
      <c r="BJ236" s="268"/>
      <c r="BK236" s="264"/>
      <c r="BL236" s="266" t="str">
        <f t="shared" si="643"/>
        <v/>
      </c>
      <c r="BM236" s="266"/>
      <c r="BN236" s="266" t="str">
        <f t="shared" si="644"/>
        <v/>
      </c>
      <c r="BO236" s="266"/>
      <c r="BP236" s="266" t="str">
        <f t="shared" si="645"/>
        <v/>
      </c>
      <c r="BQ236" s="267"/>
      <c r="BR236" s="268"/>
      <c r="BS236" s="264"/>
      <c r="BT236" s="266" t="str">
        <f t="shared" si="646"/>
        <v/>
      </c>
      <c r="BU236" s="266"/>
      <c r="BV236" s="266" t="str">
        <f t="shared" si="647"/>
        <v/>
      </c>
      <c r="BW236" s="266"/>
      <c r="BX236" s="266" t="str">
        <f t="shared" si="648"/>
        <v/>
      </c>
      <c r="BY236" s="267"/>
      <c r="BZ236" s="268"/>
      <c r="CA236" s="269"/>
      <c r="CB236" s="266" t="str">
        <f t="shared" si="649"/>
        <v/>
      </c>
      <c r="CC236" s="266"/>
      <c r="CD236" s="266" t="str">
        <f t="shared" si="650"/>
        <v/>
      </c>
      <c r="CE236" s="266"/>
      <c r="CF236" s="266" t="str">
        <f t="shared" si="651"/>
        <v/>
      </c>
      <c r="CG236" s="267"/>
      <c r="CJ236" s="266">
        <f t="shared" si="652"/>
        <v>3</v>
      </c>
      <c r="CK236" s="266"/>
      <c r="CL236" s="266">
        <f t="shared" si="653"/>
        <v>0</v>
      </c>
      <c r="CM236" s="266"/>
      <c r="CN236" s="266">
        <f t="shared" si="654"/>
        <v>3</v>
      </c>
      <c r="CO236" s="267"/>
    </row>
    <row r="237" spans="1:94" s="262" customFormat="1" ht="38.25" customHeight="1" x14ac:dyDescent="0.25">
      <c r="A237" s="262">
        <v>33</v>
      </c>
      <c r="B237" s="259" t="s">
        <v>56</v>
      </c>
      <c r="C237" s="276" t="s">
        <v>446</v>
      </c>
      <c r="D237" s="164" t="s">
        <v>420</v>
      </c>
      <c r="E237" s="164"/>
      <c r="F237" s="261">
        <f>VLOOKUP(H237,Feuil1!A$1:B$5,2,0)</f>
        <v>0.25</v>
      </c>
      <c r="G237" s="259">
        <f t="shared" si="731"/>
        <v>3</v>
      </c>
      <c r="H237" s="274" t="s">
        <v>173</v>
      </c>
      <c r="I237" s="271" t="s">
        <v>454</v>
      </c>
      <c r="J237" s="263">
        <v>61</v>
      </c>
      <c r="K237" s="263">
        <f t="shared" si="732"/>
        <v>61</v>
      </c>
      <c r="L237" s="263">
        <f>IF(J237&lt;&gt;"",MAX(L$1:L236)+1,"")</f>
        <v>195</v>
      </c>
      <c r="M237" s="219" t="s">
        <v>472</v>
      </c>
      <c r="N237" s="299">
        <v>3</v>
      </c>
      <c r="O237" s="221" t="s">
        <v>0</v>
      </c>
      <c r="P237" s="222"/>
      <c r="Q237" s="300" t="str">
        <f t="shared" si="668"/>
        <v/>
      </c>
      <c r="R237" s="219"/>
      <c r="S237" s="312" t="s">
        <v>70</v>
      </c>
      <c r="T237" s="134"/>
      <c r="V237" s="264">
        <f t="shared" si="733"/>
        <v>3</v>
      </c>
      <c r="W237" s="264">
        <f t="shared" si="734"/>
        <v>1</v>
      </c>
      <c r="X237" s="264">
        <f t="shared" si="735"/>
        <v>3</v>
      </c>
      <c r="Y237" s="264"/>
      <c r="Z237" s="264">
        <f t="shared" si="736"/>
        <v>0</v>
      </c>
      <c r="AA237" s="264"/>
      <c r="AB237" s="264">
        <f t="shared" si="737"/>
        <v>3</v>
      </c>
      <c r="AC237" s="264"/>
      <c r="AD237" s="265"/>
      <c r="AE237" s="265"/>
      <c r="AF237" s="266" t="str">
        <f t="shared" ref="AF237:AF244" si="738">IF(G237=1,X237,"")</f>
        <v/>
      </c>
      <c r="AG237" s="266"/>
      <c r="AH237" s="266" t="str">
        <f t="shared" ref="AH237:AH244" si="739">IF(G237=1,Z237,"")</f>
        <v/>
      </c>
      <c r="AI237" s="266"/>
      <c r="AJ237" s="266" t="str">
        <f t="shared" ref="AJ237:AJ244" si="740">IF(G237=1,AB237,"")</f>
        <v/>
      </c>
      <c r="AK237" s="267"/>
      <c r="AL237" s="268"/>
      <c r="AM237" s="266"/>
      <c r="AN237" s="266" t="str">
        <f t="shared" ref="AN237:AN244" si="741">IF(G237=2,X237,"")</f>
        <v/>
      </c>
      <c r="AO237" s="266"/>
      <c r="AP237" s="266" t="str">
        <f t="shared" ref="AP237:AP244" si="742">IF(G237=2,Z237,"")</f>
        <v/>
      </c>
      <c r="AQ237" s="266"/>
      <c r="AR237" s="266" t="str">
        <f t="shared" ref="AR237:AR244" si="743">IF(G237=2,AB237,"")</f>
        <v/>
      </c>
      <c r="AS237" s="267"/>
      <c r="AT237" s="268"/>
      <c r="AU237" s="266"/>
      <c r="AV237" s="266">
        <f t="shared" ref="AV237:AV244" si="744">IF(G237=3,X237,"")</f>
        <v>3</v>
      </c>
      <c r="AW237" s="266"/>
      <c r="AX237" s="266">
        <f t="shared" ref="AX237:AX244" si="745">IF(G237=3,Z237,"")</f>
        <v>0</v>
      </c>
      <c r="AY237" s="266"/>
      <c r="AZ237" s="266">
        <f t="shared" ref="AZ237:AZ244" si="746">IF(G237=3,AB237,"")</f>
        <v>3</v>
      </c>
      <c r="BA237" s="267"/>
      <c r="BB237" s="268"/>
      <c r="BC237" s="266"/>
      <c r="BD237" s="266" t="str">
        <f t="shared" ref="BD237:BD244" si="747">IF(G237=4,X237,"")</f>
        <v/>
      </c>
      <c r="BE237" s="266"/>
      <c r="BF237" s="266" t="str">
        <f t="shared" ref="BF237:BF244" si="748">IF(G237=4,Z237,"")</f>
        <v/>
      </c>
      <c r="BG237" s="266"/>
      <c r="BH237" s="266" t="str">
        <f t="shared" ref="BH237:BH244" si="749">IF(G237=4,AB237,"")</f>
        <v/>
      </c>
      <c r="BI237" s="267"/>
      <c r="BJ237" s="268"/>
      <c r="BK237" s="264"/>
      <c r="BL237" s="266" t="str">
        <f t="shared" ref="BL237:BL244" si="750">IF(G237=5,X237,"")</f>
        <v/>
      </c>
      <c r="BM237" s="266"/>
      <c r="BN237" s="266" t="str">
        <f t="shared" ref="BN237:BN244" si="751">IF(G237=5,Z237,"")</f>
        <v/>
      </c>
      <c r="BO237" s="266"/>
      <c r="BP237" s="266" t="str">
        <f t="shared" ref="BP237:BP244" si="752">IF(G237=5,AB237,"")</f>
        <v/>
      </c>
      <c r="BQ237" s="267"/>
      <c r="BR237" s="268"/>
      <c r="BS237" s="264"/>
      <c r="BT237" s="266" t="str">
        <f t="shared" ref="BT237:BT244" si="753">IF(A237=31,X237,"")</f>
        <v/>
      </c>
      <c r="BU237" s="266"/>
      <c r="BV237" s="266" t="str">
        <f t="shared" ref="BV237:BV244" si="754">IF(A237=31,Z237,"")</f>
        <v/>
      </c>
      <c r="BW237" s="266"/>
      <c r="BX237" s="266" t="str">
        <f t="shared" ref="BX237:BX244" si="755">IF(A237=31,AB237,"")</f>
        <v/>
      </c>
      <c r="BY237" s="267"/>
      <c r="BZ237" s="268"/>
      <c r="CA237" s="269"/>
      <c r="CB237" s="266" t="str">
        <f t="shared" ref="CB237:CB244" si="756">IF(A237=32,X237,"")</f>
        <v/>
      </c>
      <c r="CC237" s="266"/>
      <c r="CD237" s="266" t="str">
        <f t="shared" ref="CD237:CD244" si="757">IF(A237=32,Z237,"")</f>
        <v/>
      </c>
      <c r="CE237" s="266"/>
      <c r="CF237" s="266" t="str">
        <f t="shared" ref="CF237:CF244" si="758">IF(A237=32,AB237,"")</f>
        <v/>
      </c>
      <c r="CG237" s="267"/>
      <c r="CJ237" s="266">
        <f t="shared" ref="CJ237:CJ244" si="759">IF(A237=33,X237,"")</f>
        <v>3</v>
      </c>
      <c r="CK237" s="266"/>
      <c r="CL237" s="266">
        <f t="shared" ref="CL237:CL244" si="760">IF(A237=33,Z237,"")</f>
        <v>0</v>
      </c>
      <c r="CM237" s="266"/>
      <c r="CN237" s="266">
        <f t="shared" ref="CN237:CN244" si="761">IF(A237=33,AB237,"")</f>
        <v>3</v>
      </c>
      <c r="CO237" s="267"/>
    </row>
    <row r="238" spans="1:94" s="262" customFormat="1" ht="45.75" customHeight="1" x14ac:dyDescent="0.25">
      <c r="A238" s="262">
        <v>33</v>
      </c>
      <c r="B238" s="259" t="s">
        <v>56</v>
      </c>
      <c r="C238" s="276" t="s">
        <v>446</v>
      </c>
      <c r="D238" s="164" t="s">
        <v>420</v>
      </c>
      <c r="E238" s="164"/>
      <c r="F238" s="261">
        <f>VLOOKUP(H238,Feuil1!A$1:B$5,2,0)</f>
        <v>0.25</v>
      </c>
      <c r="G238" s="259">
        <f t="shared" si="731"/>
        <v>3</v>
      </c>
      <c r="H238" s="274" t="s">
        <v>173</v>
      </c>
      <c r="I238" s="271" t="s">
        <v>451</v>
      </c>
      <c r="J238" s="263">
        <v>57</v>
      </c>
      <c r="K238" s="263">
        <f t="shared" si="732"/>
        <v>57</v>
      </c>
      <c r="L238" s="263">
        <f>IF(J238&lt;&gt;"",MAX(L$1:L237)+1,"")</f>
        <v>196</v>
      </c>
      <c r="M238" s="219" t="s">
        <v>473</v>
      </c>
      <c r="N238" s="299">
        <v>1</v>
      </c>
      <c r="O238" s="221" t="s">
        <v>0</v>
      </c>
      <c r="P238" s="222"/>
      <c r="Q238" s="300" t="str">
        <f t="shared" si="668"/>
        <v/>
      </c>
      <c r="R238" s="219" t="s">
        <v>474</v>
      </c>
      <c r="S238" s="312" t="s">
        <v>70</v>
      </c>
      <c r="T238" s="134"/>
      <c r="V238" s="264">
        <f t="shared" si="733"/>
        <v>1</v>
      </c>
      <c r="W238" s="264">
        <f t="shared" si="734"/>
        <v>1</v>
      </c>
      <c r="X238" s="264">
        <f t="shared" si="735"/>
        <v>1</v>
      </c>
      <c r="Y238" s="264"/>
      <c r="Z238" s="264">
        <f t="shared" si="736"/>
        <v>0</v>
      </c>
      <c r="AA238" s="264"/>
      <c r="AB238" s="264">
        <f t="shared" si="737"/>
        <v>1</v>
      </c>
      <c r="AC238" s="264"/>
      <c r="AD238" s="265"/>
      <c r="AE238" s="265"/>
      <c r="AF238" s="266" t="str">
        <f t="shared" si="738"/>
        <v/>
      </c>
      <c r="AG238" s="266"/>
      <c r="AH238" s="266" t="str">
        <f t="shared" si="739"/>
        <v/>
      </c>
      <c r="AI238" s="266"/>
      <c r="AJ238" s="266" t="str">
        <f t="shared" si="740"/>
        <v/>
      </c>
      <c r="AK238" s="267"/>
      <c r="AL238" s="268"/>
      <c r="AM238" s="266"/>
      <c r="AN238" s="266" t="str">
        <f t="shared" si="741"/>
        <v/>
      </c>
      <c r="AO238" s="266"/>
      <c r="AP238" s="266" t="str">
        <f t="shared" si="742"/>
        <v/>
      </c>
      <c r="AQ238" s="266"/>
      <c r="AR238" s="266" t="str">
        <f t="shared" si="743"/>
        <v/>
      </c>
      <c r="AS238" s="267"/>
      <c r="AT238" s="268"/>
      <c r="AU238" s="266"/>
      <c r="AV238" s="266">
        <f t="shared" si="744"/>
        <v>1</v>
      </c>
      <c r="AW238" s="266"/>
      <c r="AX238" s="266">
        <f t="shared" si="745"/>
        <v>0</v>
      </c>
      <c r="AY238" s="266"/>
      <c r="AZ238" s="266">
        <f t="shared" si="746"/>
        <v>1</v>
      </c>
      <c r="BA238" s="267"/>
      <c r="BB238" s="268"/>
      <c r="BC238" s="266"/>
      <c r="BD238" s="266" t="str">
        <f t="shared" si="747"/>
        <v/>
      </c>
      <c r="BE238" s="266"/>
      <c r="BF238" s="266" t="str">
        <f t="shared" si="748"/>
        <v/>
      </c>
      <c r="BG238" s="266"/>
      <c r="BH238" s="266" t="str">
        <f t="shared" si="749"/>
        <v/>
      </c>
      <c r="BI238" s="267"/>
      <c r="BJ238" s="268"/>
      <c r="BK238" s="264"/>
      <c r="BL238" s="266" t="str">
        <f t="shared" si="750"/>
        <v/>
      </c>
      <c r="BM238" s="266"/>
      <c r="BN238" s="266" t="str">
        <f t="shared" si="751"/>
        <v/>
      </c>
      <c r="BO238" s="266"/>
      <c r="BP238" s="266" t="str">
        <f t="shared" si="752"/>
        <v/>
      </c>
      <c r="BQ238" s="267"/>
      <c r="BR238" s="268"/>
      <c r="BS238" s="264"/>
      <c r="BT238" s="266" t="str">
        <f t="shared" si="753"/>
        <v/>
      </c>
      <c r="BU238" s="266"/>
      <c r="BV238" s="266" t="str">
        <f t="shared" si="754"/>
        <v/>
      </c>
      <c r="BW238" s="266"/>
      <c r="BX238" s="266" t="str">
        <f t="shared" si="755"/>
        <v/>
      </c>
      <c r="BY238" s="267"/>
      <c r="BZ238" s="268"/>
      <c r="CA238" s="269"/>
      <c r="CB238" s="266" t="str">
        <f t="shared" si="756"/>
        <v/>
      </c>
      <c r="CC238" s="266"/>
      <c r="CD238" s="266" t="str">
        <f t="shared" si="757"/>
        <v/>
      </c>
      <c r="CE238" s="266"/>
      <c r="CF238" s="266" t="str">
        <f t="shared" si="758"/>
        <v/>
      </c>
      <c r="CG238" s="267"/>
      <c r="CJ238" s="266">
        <f t="shared" si="759"/>
        <v>1</v>
      </c>
      <c r="CK238" s="266"/>
      <c r="CL238" s="266">
        <f t="shared" si="760"/>
        <v>0</v>
      </c>
      <c r="CM238" s="266"/>
      <c r="CN238" s="266">
        <f t="shared" si="761"/>
        <v>1</v>
      </c>
      <c r="CO238" s="267"/>
    </row>
    <row r="239" spans="1:94" s="262" customFormat="1" ht="20.25" customHeight="1" x14ac:dyDescent="0.25">
      <c r="A239" s="262">
        <v>33</v>
      </c>
      <c r="B239" s="259" t="s">
        <v>67</v>
      </c>
      <c r="C239" s="276" t="s">
        <v>446</v>
      </c>
      <c r="D239" s="164" t="s">
        <v>420</v>
      </c>
      <c r="E239" s="164"/>
      <c r="F239" s="261">
        <f>VLOOKUP(H239,Feuil1!A$1:B$5,2,0)</f>
        <v>0.25</v>
      </c>
      <c r="G239" s="259">
        <f t="shared" si="731"/>
        <v>3</v>
      </c>
      <c r="H239" s="274" t="s">
        <v>173</v>
      </c>
      <c r="I239" s="271" t="s">
        <v>475</v>
      </c>
      <c r="J239" s="263">
        <v>56</v>
      </c>
      <c r="K239" s="263">
        <f t="shared" si="732"/>
        <v>56</v>
      </c>
      <c r="L239" s="263">
        <f>IF(J239&lt;&gt;"",MAX(L$1:L238)+1,"")</f>
        <v>197</v>
      </c>
      <c r="M239" s="219" t="s">
        <v>742</v>
      </c>
      <c r="N239" s="299">
        <v>1</v>
      </c>
      <c r="O239" s="221" t="s">
        <v>0</v>
      </c>
      <c r="P239" s="222"/>
      <c r="Q239" s="300" t="str">
        <f t="shared" si="668"/>
        <v/>
      </c>
      <c r="R239" s="219" t="s">
        <v>476</v>
      </c>
      <c r="S239" s="312" t="s">
        <v>70</v>
      </c>
      <c r="T239" s="134"/>
      <c r="V239" s="264">
        <f t="shared" si="733"/>
        <v>1</v>
      </c>
      <c r="W239" s="264">
        <f t="shared" si="734"/>
        <v>1</v>
      </c>
      <c r="X239" s="264">
        <f t="shared" si="735"/>
        <v>1</v>
      </c>
      <c r="Y239" s="264"/>
      <c r="Z239" s="264">
        <f t="shared" si="736"/>
        <v>0</v>
      </c>
      <c r="AA239" s="264"/>
      <c r="AB239" s="264">
        <f t="shared" si="737"/>
        <v>1</v>
      </c>
      <c r="AC239" s="264"/>
      <c r="AD239" s="265"/>
      <c r="AE239" s="265"/>
      <c r="AF239" s="266" t="str">
        <f t="shared" si="738"/>
        <v/>
      </c>
      <c r="AG239" s="266"/>
      <c r="AH239" s="266" t="str">
        <f t="shared" si="739"/>
        <v/>
      </c>
      <c r="AI239" s="266"/>
      <c r="AJ239" s="266" t="str">
        <f t="shared" si="740"/>
        <v/>
      </c>
      <c r="AK239" s="267"/>
      <c r="AL239" s="268"/>
      <c r="AM239" s="266"/>
      <c r="AN239" s="266" t="str">
        <f t="shared" si="741"/>
        <v/>
      </c>
      <c r="AO239" s="266"/>
      <c r="AP239" s="266" t="str">
        <f t="shared" si="742"/>
        <v/>
      </c>
      <c r="AQ239" s="266"/>
      <c r="AR239" s="266" t="str">
        <f t="shared" si="743"/>
        <v/>
      </c>
      <c r="AS239" s="267"/>
      <c r="AT239" s="268"/>
      <c r="AU239" s="266"/>
      <c r="AV239" s="266">
        <f t="shared" si="744"/>
        <v>1</v>
      </c>
      <c r="AW239" s="266"/>
      <c r="AX239" s="266">
        <f t="shared" si="745"/>
        <v>0</v>
      </c>
      <c r="AY239" s="266"/>
      <c r="AZ239" s="266">
        <f t="shared" si="746"/>
        <v>1</v>
      </c>
      <c r="BA239" s="267"/>
      <c r="BB239" s="268"/>
      <c r="BC239" s="266"/>
      <c r="BD239" s="266" t="str">
        <f t="shared" si="747"/>
        <v/>
      </c>
      <c r="BE239" s="266"/>
      <c r="BF239" s="266" t="str">
        <f t="shared" si="748"/>
        <v/>
      </c>
      <c r="BG239" s="266"/>
      <c r="BH239" s="266" t="str">
        <f t="shared" si="749"/>
        <v/>
      </c>
      <c r="BI239" s="267"/>
      <c r="BJ239" s="268"/>
      <c r="BK239" s="264"/>
      <c r="BL239" s="266" t="str">
        <f t="shared" si="750"/>
        <v/>
      </c>
      <c r="BM239" s="266"/>
      <c r="BN239" s="266" t="str">
        <f t="shared" si="751"/>
        <v/>
      </c>
      <c r="BO239" s="266"/>
      <c r="BP239" s="266" t="str">
        <f t="shared" si="752"/>
        <v/>
      </c>
      <c r="BQ239" s="267"/>
      <c r="BR239" s="268"/>
      <c r="BS239" s="264"/>
      <c r="BT239" s="266" t="str">
        <f t="shared" si="753"/>
        <v/>
      </c>
      <c r="BU239" s="266"/>
      <c r="BV239" s="266" t="str">
        <f t="shared" si="754"/>
        <v/>
      </c>
      <c r="BW239" s="266"/>
      <c r="BX239" s="266" t="str">
        <f t="shared" si="755"/>
        <v/>
      </c>
      <c r="BY239" s="267"/>
      <c r="BZ239" s="268"/>
      <c r="CA239" s="269"/>
      <c r="CB239" s="266" t="str">
        <f t="shared" si="756"/>
        <v/>
      </c>
      <c r="CC239" s="266"/>
      <c r="CD239" s="266" t="str">
        <f t="shared" si="757"/>
        <v/>
      </c>
      <c r="CE239" s="266"/>
      <c r="CF239" s="266" t="str">
        <f t="shared" si="758"/>
        <v/>
      </c>
      <c r="CG239" s="267"/>
      <c r="CJ239" s="266">
        <f t="shared" si="759"/>
        <v>1</v>
      </c>
      <c r="CK239" s="266"/>
      <c r="CL239" s="266">
        <f t="shared" si="760"/>
        <v>0</v>
      </c>
      <c r="CM239" s="266"/>
      <c r="CN239" s="266">
        <f t="shared" si="761"/>
        <v>1</v>
      </c>
      <c r="CO239" s="267"/>
    </row>
    <row r="240" spans="1:94" s="262" customFormat="1" ht="20.25" customHeight="1" x14ac:dyDescent="0.25">
      <c r="A240" s="262">
        <v>33</v>
      </c>
      <c r="B240" s="259" t="s">
        <v>56</v>
      </c>
      <c r="C240" s="276" t="s">
        <v>446</v>
      </c>
      <c r="D240" s="164" t="s">
        <v>420</v>
      </c>
      <c r="E240" s="164"/>
      <c r="F240" s="261">
        <f>VLOOKUP(H240,Feuil1!A$1:B$5,2,0)</f>
        <v>0.25</v>
      </c>
      <c r="G240" s="259">
        <f t="shared" si="731"/>
        <v>3</v>
      </c>
      <c r="H240" s="274" t="s">
        <v>173</v>
      </c>
      <c r="I240" s="271" t="s">
        <v>451</v>
      </c>
      <c r="J240" s="263">
        <v>57</v>
      </c>
      <c r="K240" s="263">
        <f t="shared" si="732"/>
        <v>57</v>
      </c>
      <c r="L240" s="263">
        <f>IF(J240&lt;&gt;"",MAX(L$1:L239)+1,"")</f>
        <v>198</v>
      </c>
      <c r="M240" s="390" t="s">
        <v>477</v>
      </c>
      <c r="N240" s="391">
        <v>1</v>
      </c>
      <c r="O240" s="221" t="s">
        <v>0</v>
      </c>
      <c r="P240" s="392"/>
      <c r="Q240" s="412" t="str">
        <f t="shared" si="668"/>
        <v/>
      </c>
      <c r="R240" s="219"/>
      <c r="S240" s="312" t="s">
        <v>70</v>
      </c>
      <c r="T240" s="134"/>
      <c r="V240" s="264">
        <f t="shared" si="733"/>
        <v>1</v>
      </c>
      <c r="W240" s="264">
        <f t="shared" si="734"/>
        <v>1</v>
      </c>
      <c r="X240" s="264">
        <f t="shared" si="735"/>
        <v>1</v>
      </c>
      <c r="Y240" s="264"/>
      <c r="Z240" s="264">
        <f t="shared" si="736"/>
        <v>0</v>
      </c>
      <c r="AA240" s="264"/>
      <c r="AB240" s="264">
        <f t="shared" si="737"/>
        <v>1</v>
      </c>
      <c r="AC240" s="264"/>
      <c r="AD240" s="265"/>
      <c r="AE240" s="265"/>
      <c r="AF240" s="266" t="str">
        <f t="shared" si="738"/>
        <v/>
      </c>
      <c r="AG240" s="266"/>
      <c r="AH240" s="266" t="str">
        <f t="shared" si="739"/>
        <v/>
      </c>
      <c r="AI240" s="266"/>
      <c r="AJ240" s="266" t="str">
        <f t="shared" si="740"/>
        <v/>
      </c>
      <c r="AK240" s="267"/>
      <c r="AL240" s="268"/>
      <c r="AM240" s="266"/>
      <c r="AN240" s="266" t="str">
        <f t="shared" si="741"/>
        <v/>
      </c>
      <c r="AO240" s="266"/>
      <c r="AP240" s="266" t="str">
        <f t="shared" si="742"/>
        <v/>
      </c>
      <c r="AQ240" s="266"/>
      <c r="AR240" s="266" t="str">
        <f t="shared" si="743"/>
        <v/>
      </c>
      <c r="AS240" s="267"/>
      <c r="AT240" s="268"/>
      <c r="AU240" s="266"/>
      <c r="AV240" s="266">
        <f t="shared" si="744"/>
        <v>1</v>
      </c>
      <c r="AW240" s="266"/>
      <c r="AX240" s="266">
        <f t="shared" si="745"/>
        <v>0</v>
      </c>
      <c r="AY240" s="266"/>
      <c r="AZ240" s="266">
        <f t="shared" si="746"/>
        <v>1</v>
      </c>
      <c r="BA240" s="267"/>
      <c r="BB240" s="268"/>
      <c r="BC240" s="266"/>
      <c r="BD240" s="266" t="str">
        <f t="shared" si="747"/>
        <v/>
      </c>
      <c r="BE240" s="266"/>
      <c r="BF240" s="266" t="str">
        <f t="shared" si="748"/>
        <v/>
      </c>
      <c r="BG240" s="266"/>
      <c r="BH240" s="266" t="str">
        <f t="shared" si="749"/>
        <v/>
      </c>
      <c r="BI240" s="267"/>
      <c r="BJ240" s="268"/>
      <c r="BK240" s="264"/>
      <c r="BL240" s="266" t="str">
        <f t="shared" si="750"/>
        <v/>
      </c>
      <c r="BM240" s="266"/>
      <c r="BN240" s="266" t="str">
        <f t="shared" si="751"/>
        <v/>
      </c>
      <c r="BO240" s="266"/>
      <c r="BP240" s="266" t="str">
        <f t="shared" si="752"/>
        <v/>
      </c>
      <c r="BQ240" s="267"/>
      <c r="BR240" s="268"/>
      <c r="BS240" s="264"/>
      <c r="BT240" s="266" t="str">
        <f t="shared" si="753"/>
        <v/>
      </c>
      <c r="BU240" s="266"/>
      <c r="BV240" s="266" t="str">
        <f t="shared" si="754"/>
        <v/>
      </c>
      <c r="BW240" s="266"/>
      <c r="BX240" s="266" t="str">
        <f t="shared" si="755"/>
        <v/>
      </c>
      <c r="BY240" s="267"/>
      <c r="BZ240" s="268"/>
      <c r="CA240" s="269"/>
      <c r="CB240" s="266" t="str">
        <f t="shared" si="756"/>
        <v/>
      </c>
      <c r="CC240" s="266"/>
      <c r="CD240" s="266" t="str">
        <f t="shared" si="757"/>
        <v/>
      </c>
      <c r="CE240" s="266"/>
      <c r="CF240" s="266" t="str">
        <f t="shared" si="758"/>
        <v/>
      </c>
      <c r="CG240" s="267"/>
      <c r="CJ240" s="266">
        <f t="shared" si="759"/>
        <v>1</v>
      </c>
      <c r="CK240" s="266"/>
      <c r="CL240" s="266">
        <f t="shared" si="760"/>
        <v>0</v>
      </c>
      <c r="CM240" s="266"/>
      <c r="CN240" s="266">
        <f t="shared" si="761"/>
        <v>1</v>
      </c>
      <c r="CO240" s="267"/>
    </row>
    <row r="241" spans="1:94" s="262" customFormat="1" ht="63.75" customHeight="1" x14ac:dyDescent="0.25">
      <c r="A241" s="262">
        <v>33</v>
      </c>
      <c r="B241" s="259" t="s">
        <v>67</v>
      </c>
      <c r="C241" s="276" t="s">
        <v>446</v>
      </c>
      <c r="D241" s="164" t="s">
        <v>420</v>
      </c>
      <c r="E241" s="164"/>
      <c r="F241" s="261">
        <f>VLOOKUP(H241,Feuil1!A$1:B$5,2,0)</f>
        <v>0.25</v>
      </c>
      <c r="G241" s="259">
        <f t="shared" ref="G241" si="762">IF(H241="Information et Communication",1,IF(H241="Savoir-faire Savoir-être",2,IF(H241="Confort et hygiène",3,IF(H241="Qualité de la prestation",5,IF(H241="Développement Durable",4)))))</f>
        <v>3</v>
      </c>
      <c r="H241" s="274" t="s">
        <v>173</v>
      </c>
      <c r="I241" s="271" t="s">
        <v>475</v>
      </c>
      <c r="J241" s="263">
        <v>56</v>
      </c>
      <c r="K241" s="263">
        <f t="shared" ref="K241" si="763">IF(J241&gt;71,J241-17,J241)</f>
        <v>56</v>
      </c>
      <c r="L241" s="399">
        <f>IF(J241&lt;&gt;"",MAX(L$1:L240)+1,"")</f>
        <v>199</v>
      </c>
      <c r="M241" s="398" t="s">
        <v>788</v>
      </c>
      <c r="N241" s="397">
        <v>3</v>
      </c>
      <c r="O241" s="221" t="s">
        <v>72</v>
      </c>
      <c r="P241" s="396"/>
      <c r="Q241" s="428" t="str">
        <f t="shared" ref="Q241" si="764">IF(ISERROR(SEARCH("Pas de NM possible",R241)),"","oui")</f>
        <v/>
      </c>
      <c r="R241" s="219" t="s">
        <v>787</v>
      </c>
      <c r="S241" s="313" t="s">
        <v>70</v>
      </c>
      <c r="T241" s="134"/>
      <c r="V241" s="264">
        <f t="shared" ref="V241" si="765">N241</f>
        <v>3</v>
      </c>
      <c r="W241" s="264">
        <f t="shared" ref="W241" si="766">IF(O241="Très Satisfaisant",1,IF(O241="Satisfaisant",0.75,IF(O241="Insatisfaisant",0.25,IF(O241="Très Insatisfaisant",0,IF(O241="Non Mesuré","",0)))))</f>
        <v>1</v>
      </c>
      <c r="X241" s="264">
        <f t="shared" ref="X241" si="767">IF(O241&lt;&gt;"Non Mesuré",V241*W241,"")</f>
        <v>3</v>
      </c>
      <c r="Y241" s="264"/>
      <c r="Z241" s="264">
        <f t="shared" ref="Z241" si="768">IF(O241="Non Mesuré",V241,0)</f>
        <v>0</v>
      </c>
      <c r="AA241" s="264"/>
      <c r="AB241" s="264">
        <f t="shared" ref="AB241" si="769">V241-Z241</f>
        <v>3</v>
      </c>
      <c r="AC241" s="264"/>
      <c r="AD241" s="135"/>
      <c r="AE241" s="269"/>
      <c r="AF241" s="266" t="str">
        <f t="shared" ref="AF241" si="770">IF(G241=1,X241,"")</f>
        <v/>
      </c>
      <c r="AG241" s="266"/>
      <c r="AH241" s="266" t="str">
        <f t="shared" ref="AH241" si="771">IF(G241=1,Z241,"")</f>
        <v/>
      </c>
      <c r="AI241" s="266"/>
      <c r="AJ241" s="266" t="str">
        <f t="shared" ref="AJ241" si="772">IF(G241=1,AB241,"")</f>
        <v/>
      </c>
      <c r="AK241" s="267"/>
      <c r="AL241" s="268"/>
      <c r="AM241" s="266"/>
      <c r="AN241" s="266" t="str">
        <f t="shared" ref="AN241" si="773">IF(G241=2,X241,"")</f>
        <v/>
      </c>
      <c r="AO241" s="266"/>
      <c r="AP241" s="266" t="str">
        <f t="shared" ref="AP241" si="774">IF(G241=2,Z241,"")</f>
        <v/>
      </c>
      <c r="AQ241" s="266"/>
      <c r="AR241" s="266" t="str">
        <f t="shared" ref="AR241" si="775">IF(G241=2,AB241,"")</f>
        <v/>
      </c>
      <c r="AS241" s="267"/>
      <c r="AT241" s="268"/>
      <c r="AU241" s="266"/>
      <c r="AV241" s="266">
        <f t="shared" ref="AV241" si="776">IF(G241=3,X241,"")</f>
        <v>3</v>
      </c>
      <c r="AW241" s="266"/>
      <c r="AX241" s="266">
        <f t="shared" ref="AX241" si="777">IF(G241=3,Z241,"")</f>
        <v>0</v>
      </c>
      <c r="AY241" s="266"/>
      <c r="AZ241" s="266">
        <f t="shared" ref="AZ241" si="778">IF(G241=3,AB241,"")</f>
        <v>3</v>
      </c>
      <c r="BA241" s="267"/>
      <c r="BB241" s="268"/>
      <c r="BC241" s="266"/>
      <c r="BD241" s="266" t="str">
        <f t="shared" ref="BD241" si="779">IF(G241=4,X241,"")</f>
        <v/>
      </c>
      <c r="BE241" s="266"/>
      <c r="BF241" s="266" t="str">
        <f t="shared" ref="BF241" si="780">IF(G241=4,Z241,"")</f>
        <v/>
      </c>
      <c r="BG241" s="266"/>
      <c r="BH241" s="266" t="str">
        <f t="shared" ref="BH241" si="781">IF(G241=4,AB241,"")</f>
        <v/>
      </c>
      <c r="BI241" s="267"/>
      <c r="BJ241" s="268"/>
      <c r="BK241" s="264"/>
      <c r="BL241" s="266" t="str">
        <f t="shared" ref="BL241" si="782">IF(G241=5,X241,"")</f>
        <v/>
      </c>
      <c r="BM241" s="266"/>
      <c r="BN241" s="266" t="str">
        <f t="shared" ref="BN241" si="783">IF(G241=5,Z241,"")</f>
        <v/>
      </c>
      <c r="BO241" s="266"/>
      <c r="BP241" s="266" t="str">
        <f t="shared" ref="BP241" si="784">IF(G241=5,AB241,"")</f>
        <v/>
      </c>
      <c r="BQ241" s="267"/>
      <c r="BR241" s="268"/>
      <c r="BS241" s="264"/>
      <c r="BT241" s="266" t="str">
        <f t="shared" ref="BT241" si="785">IF(A241=31,X241,"")</f>
        <v/>
      </c>
      <c r="BU241" s="266"/>
      <c r="BV241" s="266" t="str">
        <f t="shared" ref="BV241" si="786">IF(A241=31,Z241,"")</f>
        <v/>
      </c>
      <c r="BW241" s="266"/>
      <c r="BX241" s="266" t="str">
        <f t="shared" ref="BX241" si="787">IF(A241=31,AB241,"")</f>
        <v/>
      </c>
      <c r="BY241" s="267"/>
      <c r="BZ241" s="268"/>
      <c r="CA241" s="269"/>
      <c r="CB241" s="266" t="str">
        <f t="shared" ref="CB241" si="788">IF(A241=32,X241,"")</f>
        <v/>
      </c>
      <c r="CC241" s="266"/>
      <c r="CD241" s="266" t="str">
        <f t="shared" ref="CD241" si="789">IF(A241=32,Z241,"")</f>
        <v/>
      </c>
      <c r="CE241" s="266"/>
      <c r="CF241" s="266" t="str">
        <f t="shared" ref="CF241" si="790">IF(A241=32,AB241,"")</f>
        <v/>
      </c>
      <c r="CG241" s="267"/>
      <c r="CJ241" s="266">
        <f t="shared" ref="CJ241" si="791">IF(A241=33,X241,"")</f>
        <v>3</v>
      </c>
      <c r="CK241" s="266"/>
      <c r="CL241" s="266">
        <f t="shared" ref="CL241" si="792">IF(A241=33,Z241,"")</f>
        <v>0</v>
      </c>
      <c r="CM241" s="266"/>
      <c r="CN241" s="266">
        <f t="shared" ref="CN241" si="793">IF(A241=33,AB241,"")</f>
        <v>3</v>
      </c>
      <c r="CO241" s="267"/>
    </row>
    <row r="242" spans="1:94" s="262" customFormat="1" ht="39" customHeight="1" x14ac:dyDescent="0.25">
      <c r="A242" s="262">
        <v>33</v>
      </c>
      <c r="B242" s="259" t="s">
        <v>67</v>
      </c>
      <c r="C242" s="276" t="s">
        <v>446</v>
      </c>
      <c r="D242" s="164" t="s">
        <v>420</v>
      </c>
      <c r="E242" s="164"/>
      <c r="F242" s="261">
        <f>VLOOKUP(H242,Feuil1!A$1:B$5,2,0)</f>
        <v>0.25</v>
      </c>
      <c r="G242" s="259">
        <f t="shared" si="731"/>
        <v>3</v>
      </c>
      <c r="H242" s="274" t="s">
        <v>173</v>
      </c>
      <c r="I242" s="271" t="s">
        <v>451</v>
      </c>
      <c r="J242" s="263">
        <v>57</v>
      </c>
      <c r="K242" s="263">
        <f t="shared" si="732"/>
        <v>57</v>
      </c>
      <c r="L242" s="263">
        <f>IF(J242&lt;&gt;"",MAX(L$1:L241)+1,"")</f>
        <v>200</v>
      </c>
      <c r="M242" s="393" t="s">
        <v>478</v>
      </c>
      <c r="N242" s="394">
        <v>3</v>
      </c>
      <c r="O242" s="221" t="s">
        <v>0</v>
      </c>
      <c r="P242" s="395"/>
      <c r="Q242" s="428" t="str">
        <f t="shared" si="668"/>
        <v/>
      </c>
      <c r="R242" s="219" t="s">
        <v>479</v>
      </c>
      <c r="S242" s="312" t="s">
        <v>70</v>
      </c>
      <c r="T242" s="134"/>
      <c r="V242" s="264">
        <f t="shared" si="733"/>
        <v>3</v>
      </c>
      <c r="W242" s="264">
        <f t="shared" si="734"/>
        <v>1</v>
      </c>
      <c r="X242" s="264">
        <f t="shared" si="735"/>
        <v>3</v>
      </c>
      <c r="Y242" s="264"/>
      <c r="Z242" s="264">
        <f t="shared" si="736"/>
        <v>0</v>
      </c>
      <c r="AA242" s="264"/>
      <c r="AB242" s="264">
        <f t="shared" si="737"/>
        <v>3</v>
      </c>
      <c r="AC242" s="264"/>
      <c r="AD242" s="265"/>
      <c r="AE242" s="265"/>
      <c r="AF242" s="266" t="str">
        <f t="shared" si="738"/>
        <v/>
      </c>
      <c r="AG242" s="266"/>
      <c r="AH242" s="266" t="str">
        <f t="shared" si="739"/>
        <v/>
      </c>
      <c r="AI242" s="266"/>
      <c r="AJ242" s="266" t="str">
        <f t="shared" si="740"/>
        <v/>
      </c>
      <c r="AK242" s="267"/>
      <c r="AL242" s="268"/>
      <c r="AM242" s="266"/>
      <c r="AN242" s="266" t="str">
        <f t="shared" si="741"/>
        <v/>
      </c>
      <c r="AO242" s="266"/>
      <c r="AP242" s="266" t="str">
        <f t="shared" si="742"/>
        <v/>
      </c>
      <c r="AQ242" s="266"/>
      <c r="AR242" s="266" t="str">
        <f t="shared" si="743"/>
        <v/>
      </c>
      <c r="AS242" s="267"/>
      <c r="AT242" s="268"/>
      <c r="AU242" s="266"/>
      <c r="AV242" s="266">
        <f t="shared" si="744"/>
        <v>3</v>
      </c>
      <c r="AW242" s="266"/>
      <c r="AX242" s="266">
        <f t="shared" si="745"/>
        <v>0</v>
      </c>
      <c r="AY242" s="266"/>
      <c r="AZ242" s="266">
        <f t="shared" si="746"/>
        <v>3</v>
      </c>
      <c r="BA242" s="267"/>
      <c r="BB242" s="268"/>
      <c r="BC242" s="266"/>
      <c r="BD242" s="266" t="str">
        <f t="shared" si="747"/>
        <v/>
      </c>
      <c r="BE242" s="266"/>
      <c r="BF242" s="266" t="str">
        <f t="shared" si="748"/>
        <v/>
      </c>
      <c r="BG242" s="266"/>
      <c r="BH242" s="266" t="str">
        <f t="shared" si="749"/>
        <v/>
      </c>
      <c r="BI242" s="267"/>
      <c r="BJ242" s="268"/>
      <c r="BK242" s="264"/>
      <c r="BL242" s="266" t="str">
        <f t="shared" si="750"/>
        <v/>
      </c>
      <c r="BM242" s="266"/>
      <c r="BN242" s="266" t="str">
        <f t="shared" si="751"/>
        <v/>
      </c>
      <c r="BO242" s="266"/>
      <c r="BP242" s="266" t="str">
        <f t="shared" si="752"/>
        <v/>
      </c>
      <c r="BQ242" s="267"/>
      <c r="BR242" s="268"/>
      <c r="BS242" s="264"/>
      <c r="BT242" s="266" t="str">
        <f t="shared" si="753"/>
        <v/>
      </c>
      <c r="BU242" s="266"/>
      <c r="BV242" s="266" t="str">
        <f t="shared" si="754"/>
        <v/>
      </c>
      <c r="BW242" s="266"/>
      <c r="BX242" s="266" t="str">
        <f t="shared" si="755"/>
        <v/>
      </c>
      <c r="BY242" s="267"/>
      <c r="BZ242" s="268"/>
      <c r="CA242" s="269"/>
      <c r="CB242" s="266" t="str">
        <f t="shared" si="756"/>
        <v/>
      </c>
      <c r="CC242" s="266"/>
      <c r="CD242" s="266" t="str">
        <f t="shared" si="757"/>
        <v/>
      </c>
      <c r="CE242" s="266"/>
      <c r="CF242" s="266" t="str">
        <f t="shared" si="758"/>
        <v/>
      </c>
      <c r="CG242" s="267"/>
      <c r="CJ242" s="266">
        <f t="shared" si="759"/>
        <v>3</v>
      </c>
      <c r="CK242" s="266"/>
      <c r="CL242" s="266">
        <f t="shared" si="760"/>
        <v>0</v>
      </c>
      <c r="CM242" s="266"/>
      <c r="CN242" s="266">
        <f t="shared" si="761"/>
        <v>3</v>
      </c>
      <c r="CO242" s="267"/>
    </row>
    <row r="243" spans="1:94" s="262" customFormat="1" ht="37.5" customHeight="1" x14ac:dyDescent="0.25">
      <c r="A243" s="262">
        <v>31</v>
      </c>
      <c r="B243" s="259" t="s">
        <v>56</v>
      </c>
      <c r="C243" s="276" t="s">
        <v>446</v>
      </c>
      <c r="D243" s="164" t="s">
        <v>420</v>
      </c>
      <c r="E243" s="164"/>
      <c r="F243" s="261">
        <f>VLOOKUP(H243,Feuil1!A$1:B$5,2,0)</f>
        <v>0.25</v>
      </c>
      <c r="G243" s="259">
        <f t="shared" si="731"/>
        <v>3</v>
      </c>
      <c r="H243" s="274" t="s">
        <v>173</v>
      </c>
      <c r="I243" s="271" t="s">
        <v>475</v>
      </c>
      <c r="J243" s="263">
        <v>56</v>
      </c>
      <c r="K243" s="263">
        <f t="shared" si="732"/>
        <v>56</v>
      </c>
      <c r="L243" s="263">
        <f>IF(J243&lt;&gt;"",MAX(L$1:L242)+1,"")</f>
        <v>201</v>
      </c>
      <c r="M243" s="219" t="s">
        <v>480</v>
      </c>
      <c r="N243" s="299">
        <v>9</v>
      </c>
      <c r="O243" s="221" t="s">
        <v>72</v>
      </c>
      <c r="P243" s="222"/>
      <c r="Q243" s="401" t="str">
        <f t="shared" si="668"/>
        <v/>
      </c>
      <c r="R243" s="219" t="s">
        <v>481</v>
      </c>
      <c r="S243" s="312" t="s">
        <v>70</v>
      </c>
      <c r="T243" s="134"/>
      <c r="V243" s="264">
        <f t="shared" si="733"/>
        <v>9</v>
      </c>
      <c r="W243" s="264">
        <f t="shared" ref="W243:W244" si="794">IF(O243="Très Satisfaisant",1,IF(O243="Satisfaisant",0.75,IF(O243="Insatisfaisant",0.25,IF(O243="Très Insatisfaisant",0,IF(O243="Non Mesuré","",0)))))</f>
        <v>1</v>
      </c>
      <c r="X243" s="264">
        <f t="shared" si="735"/>
        <v>9</v>
      </c>
      <c r="Y243" s="264"/>
      <c r="Z243" s="264">
        <f t="shared" si="736"/>
        <v>0</v>
      </c>
      <c r="AA243" s="264"/>
      <c r="AB243" s="264">
        <f t="shared" si="737"/>
        <v>9</v>
      </c>
      <c r="AC243" s="264"/>
      <c r="AD243" s="135"/>
      <c r="AE243" s="269"/>
      <c r="AF243" s="266" t="str">
        <f t="shared" si="738"/>
        <v/>
      </c>
      <c r="AG243" s="266"/>
      <c r="AH243" s="266" t="str">
        <f t="shared" si="739"/>
        <v/>
      </c>
      <c r="AI243" s="266"/>
      <c r="AJ243" s="266" t="str">
        <f t="shared" si="740"/>
        <v/>
      </c>
      <c r="AK243" s="267"/>
      <c r="AL243" s="268"/>
      <c r="AM243" s="266"/>
      <c r="AN243" s="266" t="str">
        <f t="shared" si="741"/>
        <v/>
      </c>
      <c r="AO243" s="266"/>
      <c r="AP243" s="266" t="str">
        <f t="shared" si="742"/>
        <v/>
      </c>
      <c r="AQ243" s="266"/>
      <c r="AR243" s="266" t="str">
        <f t="shared" si="743"/>
        <v/>
      </c>
      <c r="AS243" s="267"/>
      <c r="AT243" s="268"/>
      <c r="AU243" s="266"/>
      <c r="AV243" s="266">
        <f t="shared" si="744"/>
        <v>9</v>
      </c>
      <c r="AW243" s="266"/>
      <c r="AX243" s="266">
        <f t="shared" si="745"/>
        <v>0</v>
      </c>
      <c r="AY243" s="266"/>
      <c r="AZ243" s="266">
        <f t="shared" si="746"/>
        <v>9</v>
      </c>
      <c r="BA243" s="267"/>
      <c r="BB243" s="268"/>
      <c r="BC243" s="266"/>
      <c r="BD243" s="266" t="str">
        <f t="shared" si="747"/>
        <v/>
      </c>
      <c r="BE243" s="266"/>
      <c r="BF243" s="266" t="str">
        <f t="shared" si="748"/>
        <v/>
      </c>
      <c r="BG243" s="266"/>
      <c r="BH243" s="266" t="str">
        <f t="shared" si="749"/>
        <v/>
      </c>
      <c r="BI243" s="267"/>
      <c r="BJ243" s="268"/>
      <c r="BK243" s="264"/>
      <c r="BL243" s="266" t="str">
        <f t="shared" si="750"/>
        <v/>
      </c>
      <c r="BM243" s="266"/>
      <c r="BN243" s="266" t="str">
        <f t="shared" si="751"/>
        <v/>
      </c>
      <c r="BO243" s="266"/>
      <c r="BP243" s="266" t="str">
        <f t="shared" si="752"/>
        <v/>
      </c>
      <c r="BQ243" s="267"/>
      <c r="BR243" s="268"/>
      <c r="BS243" s="264"/>
      <c r="BT243" s="266">
        <f t="shared" si="753"/>
        <v>9</v>
      </c>
      <c r="BU243" s="266"/>
      <c r="BV243" s="266">
        <f t="shared" si="754"/>
        <v>0</v>
      </c>
      <c r="BW243" s="266"/>
      <c r="BX243" s="266">
        <f t="shared" si="755"/>
        <v>9</v>
      </c>
      <c r="BY243" s="267"/>
      <c r="BZ243" s="268"/>
      <c r="CA243" s="269"/>
      <c r="CB243" s="266" t="str">
        <f t="shared" si="756"/>
        <v/>
      </c>
      <c r="CC243" s="266"/>
      <c r="CD243" s="266" t="str">
        <f t="shared" si="757"/>
        <v/>
      </c>
      <c r="CE243" s="266"/>
      <c r="CF243" s="266" t="str">
        <f t="shared" si="758"/>
        <v/>
      </c>
      <c r="CG243" s="267"/>
      <c r="CJ243" s="266" t="str">
        <f t="shared" si="759"/>
        <v/>
      </c>
      <c r="CK243" s="266"/>
      <c r="CL243" s="266" t="str">
        <f t="shared" si="760"/>
        <v/>
      </c>
      <c r="CM243" s="266"/>
      <c r="CN243" s="266" t="str">
        <f t="shared" si="761"/>
        <v/>
      </c>
      <c r="CO243" s="267"/>
    </row>
    <row r="244" spans="1:94" s="262" customFormat="1" ht="40.5" customHeight="1" x14ac:dyDescent="0.25">
      <c r="A244" s="262">
        <v>32</v>
      </c>
      <c r="B244" s="259" t="s">
        <v>67</v>
      </c>
      <c r="C244" s="276" t="s">
        <v>446</v>
      </c>
      <c r="D244" s="164" t="s">
        <v>420</v>
      </c>
      <c r="E244" s="164"/>
      <c r="F244" s="261">
        <f>VLOOKUP(H244,Feuil1!A$1:B$5,2,0)</f>
        <v>0.25</v>
      </c>
      <c r="G244" s="259">
        <f t="shared" si="731"/>
        <v>3</v>
      </c>
      <c r="H244" s="274" t="s">
        <v>173</v>
      </c>
      <c r="I244" s="271" t="s">
        <v>475</v>
      </c>
      <c r="J244" s="263">
        <v>56</v>
      </c>
      <c r="K244" s="263">
        <f t="shared" si="732"/>
        <v>56</v>
      </c>
      <c r="L244" s="263">
        <f>IF(J244&lt;&gt;"",MAX(L$1:L243)+1,"")</f>
        <v>202</v>
      </c>
      <c r="M244" s="305" t="s">
        <v>482</v>
      </c>
      <c r="N244" s="301">
        <v>3</v>
      </c>
      <c r="O244" s="302" t="s">
        <v>72</v>
      </c>
      <c r="P244" s="303"/>
      <c r="Q244" s="304" t="str">
        <f t="shared" si="668"/>
        <v/>
      </c>
      <c r="R244" s="305" t="s">
        <v>481</v>
      </c>
      <c r="S244" s="313" t="s">
        <v>70</v>
      </c>
      <c r="T244" s="134"/>
      <c r="V244" s="264">
        <f t="shared" si="733"/>
        <v>3</v>
      </c>
      <c r="W244" s="264">
        <f t="shared" si="794"/>
        <v>1</v>
      </c>
      <c r="X244" s="264">
        <f t="shared" si="735"/>
        <v>3</v>
      </c>
      <c r="Y244" s="264"/>
      <c r="Z244" s="264">
        <f t="shared" si="736"/>
        <v>0</v>
      </c>
      <c r="AA244" s="264"/>
      <c r="AB244" s="264">
        <f t="shared" si="737"/>
        <v>3</v>
      </c>
      <c r="AC244" s="264"/>
      <c r="AD244" s="135"/>
      <c r="AE244" s="269"/>
      <c r="AF244" s="266" t="str">
        <f t="shared" si="738"/>
        <v/>
      </c>
      <c r="AG244" s="266"/>
      <c r="AH244" s="266" t="str">
        <f t="shared" si="739"/>
        <v/>
      </c>
      <c r="AI244" s="266"/>
      <c r="AJ244" s="266" t="str">
        <f t="shared" si="740"/>
        <v/>
      </c>
      <c r="AK244" s="267"/>
      <c r="AL244" s="268"/>
      <c r="AM244" s="266"/>
      <c r="AN244" s="266" t="str">
        <f t="shared" si="741"/>
        <v/>
      </c>
      <c r="AO244" s="266"/>
      <c r="AP244" s="266" t="str">
        <f t="shared" si="742"/>
        <v/>
      </c>
      <c r="AQ244" s="266"/>
      <c r="AR244" s="266" t="str">
        <f t="shared" si="743"/>
        <v/>
      </c>
      <c r="AS244" s="267"/>
      <c r="AT244" s="268"/>
      <c r="AU244" s="266"/>
      <c r="AV244" s="266">
        <f t="shared" si="744"/>
        <v>3</v>
      </c>
      <c r="AW244" s="266"/>
      <c r="AX244" s="266">
        <f t="shared" si="745"/>
        <v>0</v>
      </c>
      <c r="AY244" s="266"/>
      <c r="AZ244" s="266">
        <f t="shared" si="746"/>
        <v>3</v>
      </c>
      <c r="BA244" s="267"/>
      <c r="BB244" s="268"/>
      <c r="BC244" s="266"/>
      <c r="BD244" s="266" t="str">
        <f t="shared" si="747"/>
        <v/>
      </c>
      <c r="BE244" s="266"/>
      <c r="BF244" s="266" t="str">
        <f t="shared" si="748"/>
        <v/>
      </c>
      <c r="BG244" s="266"/>
      <c r="BH244" s="266" t="str">
        <f t="shared" si="749"/>
        <v/>
      </c>
      <c r="BI244" s="267"/>
      <c r="BJ244" s="268"/>
      <c r="BK244" s="264"/>
      <c r="BL244" s="266" t="str">
        <f t="shared" si="750"/>
        <v/>
      </c>
      <c r="BM244" s="266"/>
      <c r="BN244" s="266" t="str">
        <f t="shared" si="751"/>
        <v/>
      </c>
      <c r="BO244" s="266"/>
      <c r="BP244" s="266" t="str">
        <f t="shared" si="752"/>
        <v/>
      </c>
      <c r="BQ244" s="267"/>
      <c r="BR244" s="268"/>
      <c r="BS244" s="264"/>
      <c r="BT244" s="266" t="str">
        <f t="shared" si="753"/>
        <v/>
      </c>
      <c r="BU244" s="266"/>
      <c r="BV244" s="266" t="str">
        <f t="shared" si="754"/>
        <v/>
      </c>
      <c r="BW244" s="266"/>
      <c r="BX244" s="266" t="str">
        <f t="shared" si="755"/>
        <v/>
      </c>
      <c r="BY244" s="267"/>
      <c r="BZ244" s="268"/>
      <c r="CA244" s="269"/>
      <c r="CB244" s="266">
        <f t="shared" si="756"/>
        <v>3</v>
      </c>
      <c r="CC244" s="266"/>
      <c r="CD244" s="266">
        <f t="shared" si="757"/>
        <v>0</v>
      </c>
      <c r="CE244" s="266"/>
      <c r="CF244" s="266">
        <f t="shared" si="758"/>
        <v>3</v>
      </c>
      <c r="CG244" s="267"/>
      <c r="CJ244" s="266" t="str">
        <f t="shared" si="759"/>
        <v/>
      </c>
      <c r="CK244" s="266"/>
      <c r="CL244" s="266" t="str">
        <f t="shared" si="760"/>
        <v/>
      </c>
      <c r="CM244" s="266"/>
      <c r="CN244" s="266" t="str">
        <f t="shared" si="761"/>
        <v/>
      </c>
      <c r="CO244" s="267"/>
    </row>
    <row r="245" spans="1:94" s="162" customFormat="1" ht="18" customHeight="1" x14ac:dyDescent="0.25">
      <c r="B245" s="113"/>
      <c r="C245" s="276" t="s">
        <v>446</v>
      </c>
      <c r="D245" s="113"/>
      <c r="E245" s="113"/>
      <c r="F245" s="261" t="e">
        <f>VLOOKUP(H245,Feuil1!A$1:B$5,2,0)</f>
        <v>#N/A</v>
      </c>
      <c r="G245" s="113"/>
      <c r="H245" s="218"/>
      <c r="I245" s="163"/>
      <c r="J245" s="138"/>
      <c r="K245" s="263"/>
      <c r="L245" s="263" t="str">
        <f>IF(J245&lt;&gt;"",MAX(L$1:L244)+1,"")</f>
        <v/>
      </c>
      <c r="M245" s="164" t="s">
        <v>483</v>
      </c>
      <c r="N245" s="130"/>
      <c r="O245" s="204"/>
      <c r="P245" s="293"/>
      <c r="Q245" s="202" t="str">
        <f t="shared" si="668"/>
        <v/>
      </c>
      <c r="R245" s="164" t="s">
        <v>421</v>
      </c>
      <c r="S245" s="165"/>
      <c r="T245" s="165"/>
      <c r="V245" s="139"/>
      <c r="W245" s="139"/>
      <c r="X245" s="139"/>
      <c r="Y245" s="139"/>
      <c r="Z245" s="139"/>
      <c r="AA245" s="139"/>
      <c r="AB245" s="139"/>
      <c r="AC245" s="139"/>
      <c r="AD245" s="141"/>
      <c r="AE245" s="141"/>
      <c r="AF245" s="266" t="str">
        <f t="shared" ref="AF245:AF295" si="795">IF(G245=1,X245,"")</f>
        <v/>
      </c>
      <c r="AG245" s="266"/>
      <c r="AH245" s="266" t="str">
        <f t="shared" ref="AH245:AH295" si="796">IF(G245=1,Z245,"")</f>
        <v/>
      </c>
      <c r="AI245" s="266"/>
      <c r="AJ245" s="266" t="str">
        <f t="shared" ref="AJ245:AJ295" si="797">IF(G245=1,AB245,"")</f>
        <v/>
      </c>
      <c r="AK245" s="267"/>
      <c r="AL245" s="268"/>
      <c r="AM245" s="266"/>
      <c r="AN245" s="266" t="str">
        <f t="shared" ref="AN245:AN295" si="798">IF(G245=2,X245,"")</f>
        <v/>
      </c>
      <c r="AO245" s="266"/>
      <c r="AP245" s="266" t="str">
        <f t="shared" ref="AP245:AP295" si="799">IF(G245=2,Z245,"")</f>
        <v/>
      </c>
      <c r="AQ245" s="266"/>
      <c r="AR245" s="266" t="str">
        <f t="shared" ref="AR245:AR295" si="800">IF(G245=2,AB245,"")</f>
        <v/>
      </c>
      <c r="AS245" s="267"/>
      <c r="AT245" s="268"/>
      <c r="AU245" s="266"/>
      <c r="AV245" s="266" t="str">
        <f t="shared" ref="AV245:AV295" si="801">IF(G245=3,X245,"")</f>
        <v/>
      </c>
      <c r="AW245" s="266"/>
      <c r="AX245" s="266" t="str">
        <f t="shared" ref="AX245:AX295" si="802">IF(G245=3,Z245,"")</f>
        <v/>
      </c>
      <c r="AY245" s="266"/>
      <c r="AZ245" s="266" t="str">
        <f t="shared" ref="AZ245:AZ295" si="803">IF(G245=3,AB245,"")</f>
        <v/>
      </c>
      <c r="BA245" s="267"/>
      <c r="BB245" s="268"/>
      <c r="BC245" s="266"/>
      <c r="BD245" s="266" t="str">
        <f t="shared" ref="BD245:BD295" si="804">IF(G245=4,X245,"")</f>
        <v/>
      </c>
      <c r="BE245" s="266"/>
      <c r="BF245" s="266" t="str">
        <f t="shared" ref="BF245:BF295" si="805">IF(G245=4,Z245,"")</f>
        <v/>
      </c>
      <c r="BG245" s="266"/>
      <c r="BH245" s="266" t="str">
        <f t="shared" ref="BH245:BH295" si="806">IF(G245=4,AB245,"")</f>
        <v/>
      </c>
      <c r="BI245" s="267"/>
      <c r="BJ245" s="268"/>
      <c r="BK245" s="264"/>
      <c r="BL245" s="266" t="str">
        <f t="shared" ref="BL245:BL295" si="807">IF(G245=5,X245,"")</f>
        <v/>
      </c>
      <c r="BM245" s="266"/>
      <c r="BN245" s="266" t="str">
        <f t="shared" ref="BN245:BN295" si="808">IF(G245=5,Z245,"")</f>
        <v/>
      </c>
      <c r="BO245" s="266"/>
      <c r="BP245" s="266" t="str">
        <f t="shared" ref="BP245:BP295" si="809">IF(G245=5,AB245,"")</f>
        <v/>
      </c>
      <c r="BQ245" s="267"/>
      <c r="BR245" s="268"/>
      <c r="BS245" s="264"/>
      <c r="BT245" s="266" t="str">
        <f t="shared" ref="BT245:BT295" si="810">IF(A245=31,X245,"")</f>
        <v/>
      </c>
      <c r="BU245" s="266"/>
      <c r="BV245" s="266" t="str">
        <f t="shared" ref="BV245:BV295" si="811">IF(A245=31,Z245,"")</f>
        <v/>
      </c>
      <c r="BW245" s="266"/>
      <c r="BX245" s="266" t="str">
        <f t="shared" ref="BX245:BX295" si="812">IF(A245=31,AB245,"")</f>
        <v/>
      </c>
      <c r="BY245" s="267"/>
      <c r="BZ245" s="268"/>
      <c r="CA245" s="269"/>
      <c r="CB245" s="266" t="str">
        <f t="shared" ref="CB245:CB295" si="813">IF(A245=32,X245,"")</f>
        <v/>
      </c>
      <c r="CC245" s="266"/>
      <c r="CD245" s="266" t="str">
        <f t="shared" ref="CD245:CD295" si="814">IF(A245=32,Z245,"")</f>
        <v/>
      </c>
      <c r="CE245" s="266"/>
      <c r="CF245" s="266" t="str">
        <f t="shared" ref="CF245:CF295" si="815">IF(A245=32,AB245,"")</f>
        <v/>
      </c>
      <c r="CG245" s="267"/>
      <c r="CH245" s="262"/>
      <c r="CI245" s="262"/>
      <c r="CJ245" s="266" t="str">
        <f t="shared" ref="CJ245:CJ295" si="816">IF(A245=33,X245,"")</f>
        <v/>
      </c>
      <c r="CK245" s="266"/>
      <c r="CL245" s="266" t="str">
        <f t="shared" ref="CL245:CL295" si="817">IF(A245=33,Z245,"")</f>
        <v/>
      </c>
      <c r="CM245" s="266"/>
      <c r="CN245" s="266" t="str">
        <f t="shared" ref="CN245:CN295" si="818">IF(A245=33,AB245,"")</f>
        <v/>
      </c>
      <c r="CO245" s="267"/>
      <c r="CP245" s="262"/>
    </row>
    <row r="246" spans="1:94" s="262" customFormat="1" ht="24" customHeight="1" x14ac:dyDescent="0.25">
      <c r="A246" s="262">
        <v>31</v>
      </c>
      <c r="B246" s="259" t="s">
        <v>56</v>
      </c>
      <c r="C246" s="276" t="s">
        <v>446</v>
      </c>
      <c r="D246" s="164" t="s">
        <v>483</v>
      </c>
      <c r="E246" s="164"/>
      <c r="F246" s="261">
        <f>VLOOKUP(H246,Feuil1!A$1:B$5,2,0)</f>
        <v>0.25</v>
      </c>
      <c r="G246" s="259">
        <f>IF(H246="Information et Communication",1,IF(H246="Savoir-faire Savoir-être",2,IF(H246="Confort et hygiène",3,IF(H246="Qualité de la prestation",5,IF(H246="Développement Durable",4)))))</f>
        <v>3</v>
      </c>
      <c r="H246" s="274" t="s">
        <v>173</v>
      </c>
      <c r="I246" s="166" t="s">
        <v>484</v>
      </c>
      <c r="J246" s="263">
        <v>58</v>
      </c>
      <c r="K246" s="263">
        <f>IF(J246&gt;71,J246-17,J246)</f>
        <v>58</v>
      </c>
      <c r="L246" s="263">
        <f>IF(J246&lt;&gt;"",MAX(L$1:L245)+1,"")</f>
        <v>203</v>
      </c>
      <c r="M246" s="294" t="s">
        <v>485</v>
      </c>
      <c r="N246" s="295">
        <v>3</v>
      </c>
      <c r="O246" s="296" t="s">
        <v>72</v>
      </c>
      <c r="P246" s="297"/>
      <c r="Q246" s="298" t="str">
        <f t="shared" ref="Q246:Q309" si="819">IF(ISERROR(SEARCH("Pas de NM possible",R246)),"","oui")</f>
        <v/>
      </c>
      <c r="R246" s="294"/>
      <c r="S246" s="312" t="s">
        <v>70</v>
      </c>
      <c r="T246" s="134"/>
      <c r="V246" s="264">
        <f t="shared" ref="V246:V247" si="820">N246</f>
        <v>3</v>
      </c>
      <c r="W246" s="264">
        <f t="shared" ref="W246:W247" si="821">IF(O246="Très Satisfaisant",1,IF(O246="Satisfaisant",0.75,IF(O246="Insatisfaisant",0.25,IF(O246="Très Insatisfaisant",0,IF(O246="Non Mesuré","",0)))))</f>
        <v>1</v>
      </c>
      <c r="X246" s="264">
        <f t="shared" ref="X246:X247" si="822">IF(O246&lt;&gt;"Non Mesuré",V246*W246,"")</f>
        <v>3</v>
      </c>
      <c r="Y246" s="264"/>
      <c r="Z246" s="264">
        <f t="shared" ref="Z246:Z247" si="823">IF(O246="Non Mesuré",V246,0)</f>
        <v>0</v>
      </c>
      <c r="AA246" s="264"/>
      <c r="AB246" s="264">
        <f t="shared" ref="AB246:AB247" si="824">V246-Z246</f>
        <v>3</v>
      </c>
      <c r="AC246" s="264"/>
      <c r="AD246" s="135"/>
      <c r="AE246" s="269"/>
      <c r="AF246" s="266" t="str">
        <f t="shared" si="795"/>
        <v/>
      </c>
      <c r="AG246" s="266"/>
      <c r="AH246" s="266" t="str">
        <f t="shared" si="796"/>
        <v/>
      </c>
      <c r="AI246" s="266"/>
      <c r="AJ246" s="266" t="str">
        <f t="shared" si="797"/>
        <v/>
      </c>
      <c r="AK246" s="267"/>
      <c r="AL246" s="268"/>
      <c r="AM246" s="266"/>
      <c r="AN246" s="266" t="str">
        <f t="shared" si="798"/>
        <v/>
      </c>
      <c r="AO246" s="266"/>
      <c r="AP246" s="266" t="str">
        <f t="shared" si="799"/>
        <v/>
      </c>
      <c r="AQ246" s="266"/>
      <c r="AR246" s="266" t="str">
        <f t="shared" si="800"/>
        <v/>
      </c>
      <c r="AS246" s="267"/>
      <c r="AT246" s="268"/>
      <c r="AU246" s="266"/>
      <c r="AV246" s="266">
        <f t="shared" si="801"/>
        <v>3</v>
      </c>
      <c r="AW246" s="266"/>
      <c r="AX246" s="266">
        <f t="shared" si="802"/>
        <v>0</v>
      </c>
      <c r="AY246" s="266"/>
      <c r="AZ246" s="266">
        <f t="shared" si="803"/>
        <v>3</v>
      </c>
      <c r="BA246" s="267"/>
      <c r="BB246" s="268"/>
      <c r="BC246" s="266"/>
      <c r="BD246" s="266" t="str">
        <f t="shared" si="804"/>
        <v/>
      </c>
      <c r="BE246" s="266"/>
      <c r="BF246" s="266" t="str">
        <f t="shared" si="805"/>
        <v/>
      </c>
      <c r="BG246" s="266"/>
      <c r="BH246" s="266" t="str">
        <f t="shared" si="806"/>
        <v/>
      </c>
      <c r="BI246" s="267"/>
      <c r="BJ246" s="268"/>
      <c r="BK246" s="264"/>
      <c r="BL246" s="266" t="str">
        <f t="shared" si="807"/>
        <v/>
      </c>
      <c r="BM246" s="266"/>
      <c r="BN246" s="266" t="str">
        <f t="shared" si="808"/>
        <v/>
      </c>
      <c r="BO246" s="266"/>
      <c r="BP246" s="266" t="str">
        <f t="shared" si="809"/>
        <v/>
      </c>
      <c r="BQ246" s="267"/>
      <c r="BR246" s="268"/>
      <c r="BS246" s="264"/>
      <c r="BT246" s="266">
        <f t="shared" si="810"/>
        <v>3</v>
      </c>
      <c r="BU246" s="266"/>
      <c r="BV246" s="266">
        <f t="shared" si="811"/>
        <v>0</v>
      </c>
      <c r="BW246" s="266"/>
      <c r="BX246" s="266">
        <f t="shared" si="812"/>
        <v>3</v>
      </c>
      <c r="BY246" s="267"/>
      <c r="BZ246" s="268"/>
      <c r="CA246" s="269"/>
      <c r="CB246" s="266" t="str">
        <f t="shared" si="813"/>
        <v/>
      </c>
      <c r="CC246" s="266"/>
      <c r="CD246" s="266" t="str">
        <f t="shared" si="814"/>
        <v/>
      </c>
      <c r="CE246" s="266"/>
      <c r="CF246" s="266" t="str">
        <f t="shared" si="815"/>
        <v/>
      </c>
      <c r="CG246" s="267"/>
      <c r="CJ246" s="266" t="str">
        <f t="shared" si="816"/>
        <v/>
      </c>
      <c r="CK246" s="266"/>
      <c r="CL246" s="266" t="str">
        <f t="shared" si="817"/>
        <v/>
      </c>
      <c r="CM246" s="266"/>
      <c r="CN246" s="266" t="str">
        <f t="shared" si="818"/>
        <v/>
      </c>
      <c r="CO246" s="267"/>
    </row>
    <row r="247" spans="1:94" s="262" customFormat="1" ht="24" customHeight="1" x14ac:dyDescent="0.25">
      <c r="A247" s="262">
        <v>32</v>
      </c>
      <c r="B247" s="259" t="s">
        <v>67</v>
      </c>
      <c r="C247" s="276" t="s">
        <v>446</v>
      </c>
      <c r="D247" s="164" t="s">
        <v>483</v>
      </c>
      <c r="E247" s="164"/>
      <c r="F247" s="261">
        <f>VLOOKUP(H247,Feuil1!A$1:B$5,2,0)</f>
        <v>0.25</v>
      </c>
      <c r="G247" s="259">
        <f>IF(H247="Information et Communication",1,IF(H247="Savoir-faire Savoir-être",2,IF(H247="Confort et hygiène",3,IF(H247="Qualité de la prestation",5,IF(H247="Développement Durable",4)))))</f>
        <v>3</v>
      </c>
      <c r="H247" s="274" t="s">
        <v>173</v>
      </c>
      <c r="I247" s="166" t="s">
        <v>484</v>
      </c>
      <c r="J247" s="263">
        <v>58</v>
      </c>
      <c r="K247" s="263">
        <f>IF(J247&gt;71,J247-17,J247)</f>
        <v>58</v>
      </c>
      <c r="L247" s="263">
        <f>IF(J247&lt;&gt;"",MAX(L$1:L246)+1,"")</f>
        <v>204</v>
      </c>
      <c r="M247" s="305" t="s">
        <v>486</v>
      </c>
      <c r="N247" s="301">
        <v>3</v>
      </c>
      <c r="O247" s="302" t="s">
        <v>72</v>
      </c>
      <c r="P247" s="303"/>
      <c r="Q247" s="304" t="str">
        <f t="shared" si="819"/>
        <v/>
      </c>
      <c r="R247" s="305"/>
      <c r="S247" s="313" t="s">
        <v>70</v>
      </c>
      <c r="T247" s="134"/>
      <c r="V247" s="264">
        <f t="shared" si="820"/>
        <v>3</v>
      </c>
      <c r="W247" s="264">
        <f t="shared" si="821"/>
        <v>1</v>
      </c>
      <c r="X247" s="264">
        <f t="shared" si="822"/>
        <v>3</v>
      </c>
      <c r="Y247" s="264"/>
      <c r="Z247" s="264">
        <f t="shared" si="823"/>
        <v>0</v>
      </c>
      <c r="AA247" s="264"/>
      <c r="AB247" s="264">
        <f t="shared" si="824"/>
        <v>3</v>
      </c>
      <c r="AC247" s="264"/>
      <c r="AD247" s="135"/>
      <c r="AE247" s="269"/>
      <c r="AF247" s="266" t="str">
        <f t="shared" si="795"/>
        <v/>
      </c>
      <c r="AG247" s="266"/>
      <c r="AH247" s="266" t="str">
        <f t="shared" si="796"/>
        <v/>
      </c>
      <c r="AI247" s="266"/>
      <c r="AJ247" s="266" t="str">
        <f t="shared" si="797"/>
        <v/>
      </c>
      <c r="AK247" s="267"/>
      <c r="AL247" s="268"/>
      <c r="AM247" s="266"/>
      <c r="AN247" s="266" t="str">
        <f t="shared" si="798"/>
        <v/>
      </c>
      <c r="AO247" s="266"/>
      <c r="AP247" s="266" t="str">
        <f t="shared" si="799"/>
        <v/>
      </c>
      <c r="AQ247" s="266"/>
      <c r="AR247" s="266" t="str">
        <f t="shared" si="800"/>
        <v/>
      </c>
      <c r="AS247" s="267"/>
      <c r="AT247" s="268"/>
      <c r="AU247" s="266"/>
      <c r="AV247" s="266">
        <f t="shared" si="801"/>
        <v>3</v>
      </c>
      <c r="AW247" s="266"/>
      <c r="AX247" s="266">
        <f t="shared" si="802"/>
        <v>0</v>
      </c>
      <c r="AY247" s="266"/>
      <c r="AZ247" s="266">
        <f t="shared" si="803"/>
        <v>3</v>
      </c>
      <c r="BA247" s="267"/>
      <c r="BB247" s="268"/>
      <c r="BC247" s="266"/>
      <c r="BD247" s="266" t="str">
        <f t="shared" si="804"/>
        <v/>
      </c>
      <c r="BE247" s="266"/>
      <c r="BF247" s="266" t="str">
        <f t="shared" si="805"/>
        <v/>
      </c>
      <c r="BG247" s="266"/>
      <c r="BH247" s="266" t="str">
        <f t="shared" si="806"/>
        <v/>
      </c>
      <c r="BI247" s="267"/>
      <c r="BJ247" s="268"/>
      <c r="BK247" s="264"/>
      <c r="BL247" s="266" t="str">
        <f t="shared" si="807"/>
        <v/>
      </c>
      <c r="BM247" s="266"/>
      <c r="BN247" s="266" t="str">
        <f t="shared" si="808"/>
        <v/>
      </c>
      <c r="BO247" s="266"/>
      <c r="BP247" s="266" t="str">
        <f t="shared" si="809"/>
        <v/>
      </c>
      <c r="BQ247" s="267"/>
      <c r="BR247" s="268"/>
      <c r="BS247" s="264"/>
      <c r="BT247" s="266" t="str">
        <f t="shared" si="810"/>
        <v/>
      </c>
      <c r="BU247" s="266"/>
      <c r="BV247" s="266" t="str">
        <f t="shared" si="811"/>
        <v/>
      </c>
      <c r="BW247" s="266"/>
      <c r="BX247" s="266" t="str">
        <f t="shared" si="812"/>
        <v/>
      </c>
      <c r="BY247" s="267"/>
      <c r="BZ247" s="268"/>
      <c r="CA247" s="269"/>
      <c r="CB247" s="266">
        <f t="shared" si="813"/>
        <v>3</v>
      </c>
      <c r="CC247" s="266"/>
      <c r="CD247" s="266">
        <f t="shared" si="814"/>
        <v>0</v>
      </c>
      <c r="CE247" s="266"/>
      <c r="CF247" s="266">
        <f t="shared" si="815"/>
        <v>3</v>
      </c>
      <c r="CG247" s="267"/>
      <c r="CJ247" s="266" t="str">
        <f t="shared" si="816"/>
        <v/>
      </c>
      <c r="CK247" s="266"/>
      <c r="CL247" s="266" t="str">
        <f t="shared" si="817"/>
        <v/>
      </c>
      <c r="CM247" s="266"/>
      <c r="CN247" s="266" t="str">
        <f t="shared" si="818"/>
        <v/>
      </c>
      <c r="CO247" s="267"/>
    </row>
    <row r="248" spans="1:94" s="262" customFormat="1" ht="30" customHeight="1" x14ac:dyDescent="0.25">
      <c r="B248" s="259"/>
      <c r="C248" s="259"/>
      <c r="D248" s="259"/>
      <c r="E248" s="259"/>
      <c r="F248" s="261" t="e">
        <f>VLOOKUP(H248,Feuil1!A$1:B$5,2,0)</f>
        <v>#N/A</v>
      </c>
      <c r="G248" s="259"/>
      <c r="H248" s="214"/>
      <c r="I248" s="147"/>
      <c r="J248" s="263"/>
      <c r="K248" s="263"/>
      <c r="L248" s="263" t="str">
        <f>IF(J248&lt;&gt;"",MAX(L$1:L247)+1,"")</f>
        <v/>
      </c>
      <c r="M248" s="368" t="s">
        <v>487</v>
      </c>
      <c r="N248" s="369" t="s">
        <v>29</v>
      </c>
      <c r="O248" s="370" t="s">
        <v>30</v>
      </c>
      <c r="P248" s="441" t="s">
        <v>31</v>
      </c>
      <c r="Q248" s="374" t="str">
        <f t="shared" si="819"/>
        <v/>
      </c>
      <c r="R248" s="372" t="s">
        <v>32</v>
      </c>
      <c r="S248" s="373" t="s">
        <v>686</v>
      </c>
      <c r="T248" s="134"/>
      <c r="V248" s="264"/>
      <c r="W248" s="264"/>
      <c r="X248" s="264"/>
      <c r="Y248" s="264">
        <f>SUM(X225:X247)</f>
        <v>63</v>
      </c>
      <c r="Z248" s="269"/>
      <c r="AA248" s="264">
        <f>SUM(Z225:Z247)</f>
        <v>0</v>
      </c>
      <c r="AB248" s="269"/>
      <c r="AC248" s="264">
        <f>SUM(AB225:AB247)</f>
        <v>63</v>
      </c>
      <c r="AD248" s="265">
        <f>Y248/AC248</f>
        <v>1</v>
      </c>
      <c r="AE248" s="161"/>
      <c r="AF248" s="266" t="str">
        <f t="shared" si="795"/>
        <v/>
      </c>
      <c r="AG248" s="266"/>
      <c r="AH248" s="266" t="str">
        <f t="shared" si="796"/>
        <v/>
      </c>
      <c r="AI248" s="266"/>
      <c r="AJ248" s="266" t="str">
        <f t="shared" si="797"/>
        <v/>
      </c>
      <c r="AK248" s="267"/>
      <c r="AL248" s="268"/>
      <c r="AM248" s="266"/>
      <c r="AN248" s="266" t="str">
        <f t="shared" si="798"/>
        <v/>
      </c>
      <c r="AO248" s="266"/>
      <c r="AP248" s="266" t="str">
        <f t="shared" si="799"/>
        <v/>
      </c>
      <c r="AQ248" s="266"/>
      <c r="AR248" s="266" t="str">
        <f t="shared" si="800"/>
        <v/>
      </c>
      <c r="AS248" s="267"/>
      <c r="AT248" s="268"/>
      <c r="AU248" s="266"/>
      <c r="AV248" s="266" t="str">
        <f t="shared" si="801"/>
        <v/>
      </c>
      <c r="AW248" s="266"/>
      <c r="AX248" s="266" t="str">
        <f t="shared" si="802"/>
        <v/>
      </c>
      <c r="AY248" s="266"/>
      <c r="AZ248" s="266" t="str">
        <f t="shared" si="803"/>
        <v/>
      </c>
      <c r="BA248" s="267"/>
      <c r="BB248" s="268"/>
      <c r="BC248" s="266"/>
      <c r="BD248" s="266" t="str">
        <f t="shared" si="804"/>
        <v/>
      </c>
      <c r="BE248" s="266"/>
      <c r="BF248" s="266" t="str">
        <f t="shared" si="805"/>
        <v/>
      </c>
      <c r="BG248" s="266"/>
      <c r="BH248" s="266" t="str">
        <f t="shared" si="806"/>
        <v/>
      </c>
      <c r="BI248" s="267"/>
      <c r="BJ248" s="268"/>
      <c r="BK248" s="264"/>
      <c r="BL248" s="266" t="str">
        <f t="shared" si="807"/>
        <v/>
      </c>
      <c r="BM248" s="266"/>
      <c r="BN248" s="266" t="str">
        <f t="shared" si="808"/>
        <v/>
      </c>
      <c r="BO248" s="266"/>
      <c r="BP248" s="266" t="str">
        <f t="shared" si="809"/>
        <v/>
      </c>
      <c r="BQ248" s="267"/>
      <c r="BR248" s="268"/>
      <c r="BS248" s="264"/>
      <c r="BT248" s="266" t="str">
        <f t="shared" si="810"/>
        <v/>
      </c>
      <c r="BU248" s="266"/>
      <c r="BV248" s="266" t="str">
        <f t="shared" si="811"/>
        <v/>
      </c>
      <c r="BW248" s="266"/>
      <c r="BX248" s="266" t="str">
        <f t="shared" si="812"/>
        <v/>
      </c>
      <c r="BY248" s="267"/>
      <c r="BZ248" s="268"/>
      <c r="CA248" s="269"/>
      <c r="CB248" s="266" t="str">
        <f t="shared" si="813"/>
        <v/>
      </c>
      <c r="CC248" s="266"/>
      <c r="CD248" s="266" t="str">
        <f t="shared" si="814"/>
        <v/>
      </c>
      <c r="CE248" s="266"/>
      <c r="CF248" s="266" t="str">
        <f t="shared" si="815"/>
        <v/>
      </c>
      <c r="CG248" s="267"/>
      <c r="CJ248" s="266" t="str">
        <f t="shared" si="816"/>
        <v/>
      </c>
      <c r="CK248" s="266"/>
      <c r="CL248" s="266" t="str">
        <f t="shared" si="817"/>
        <v/>
      </c>
      <c r="CM248" s="266"/>
      <c r="CN248" s="266" t="str">
        <f t="shared" si="818"/>
        <v/>
      </c>
      <c r="CO248" s="267"/>
    </row>
    <row r="249" spans="1:94" s="162" customFormat="1" ht="18" customHeight="1" x14ac:dyDescent="0.25">
      <c r="B249" s="113"/>
      <c r="C249" s="113"/>
      <c r="D249" s="113"/>
      <c r="E249" s="113"/>
      <c r="F249" s="261" t="e">
        <f>VLOOKUP(H249,Feuil1!A$1:B$5,2,0)</f>
        <v>#N/A</v>
      </c>
      <c r="G249" s="113"/>
      <c r="H249" s="218"/>
      <c r="I249" s="163"/>
      <c r="J249" s="138"/>
      <c r="K249" s="263"/>
      <c r="L249" s="263" t="str">
        <f>IF(J249&lt;&gt;"",MAX(L$1:L248)+1,"")</f>
        <v/>
      </c>
      <c r="M249" s="164" t="s">
        <v>488</v>
      </c>
      <c r="N249" s="130"/>
      <c r="O249" s="204"/>
      <c r="P249" s="293"/>
      <c r="Q249" s="202" t="str">
        <f t="shared" si="819"/>
        <v/>
      </c>
      <c r="R249" s="164" t="s">
        <v>421</v>
      </c>
      <c r="S249" s="165"/>
      <c r="T249" s="165"/>
      <c r="V249" s="155"/>
      <c r="W249" s="155"/>
      <c r="X249" s="155"/>
      <c r="Y249" s="146"/>
      <c r="Z249" s="155"/>
      <c r="AA249" s="155"/>
      <c r="AB249" s="155"/>
      <c r="AC249" s="155"/>
      <c r="AD249" s="156"/>
      <c r="AE249" s="148"/>
      <c r="AF249" s="266" t="str">
        <f t="shared" si="795"/>
        <v/>
      </c>
      <c r="AG249" s="266"/>
      <c r="AH249" s="266" t="str">
        <f t="shared" si="796"/>
        <v/>
      </c>
      <c r="AI249" s="266"/>
      <c r="AJ249" s="266" t="str">
        <f t="shared" si="797"/>
        <v/>
      </c>
      <c r="AK249" s="267"/>
      <c r="AL249" s="268"/>
      <c r="AM249" s="266"/>
      <c r="AN249" s="266" t="str">
        <f t="shared" si="798"/>
        <v/>
      </c>
      <c r="AO249" s="266"/>
      <c r="AP249" s="266" t="str">
        <f t="shared" si="799"/>
        <v/>
      </c>
      <c r="AQ249" s="266"/>
      <c r="AR249" s="266" t="str">
        <f t="shared" si="800"/>
        <v/>
      </c>
      <c r="AS249" s="267"/>
      <c r="AT249" s="268"/>
      <c r="AU249" s="266"/>
      <c r="AV249" s="266" t="str">
        <f t="shared" si="801"/>
        <v/>
      </c>
      <c r="AW249" s="266"/>
      <c r="AX249" s="266" t="str">
        <f t="shared" si="802"/>
        <v/>
      </c>
      <c r="AY249" s="266"/>
      <c r="AZ249" s="266" t="str">
        <f t="shared" si="803"/>
        <v/>
      </c>
      <c r="BA249" s="267"/>
      <c r="BB249" s="268"/>
      <c r="BC249" s="266"/>
      <c r="BD249" s="266" t="str">
        <f t="shared" si="804"/>
        <v/>
      </c>
      <c r="BE249" s="266"/>
      <c r="BF249" s="266" t="str">
        <f t="shared" si="805"/>
        <v/>
      </c>
      <c r="BG249" s="266"/>
      <c r="BH249" s="266" t="str">
        <f t="shared" si="806"/>
        <v/>
      </c>
      <c r="BI249" s="267"/>
      <c r="BJ249" s="268"/>
      <c r="BK249" s="264"/>
      <c r="BL249" s="266" t="str">
        <f t="shared" si="807"/>
        <v/>
      </c>
      <c r="BM249" s="266"/>
      <c r="BN249" s="266" t="str">
        <f t="shared" si="808"/>
        <v/>
      </c>
      <c r="BO249" s="266"/>
      <c r="BP249" s="266" t="str">
        <f t="shared" si="809"/>
        <v/>
      </c>
      <c r="BQ249" s="267"/>
      <c r="BR249" s="268"/>
      <c r="BS249" s="264"/>
      <c r="BT249" s="266" t="str">
        <f t="shared" si="810"/>
        <v/>
      </c>
      <c r="BU249" s="266"/>
      <c r="BV249" s="266" t="str">
        <f t="shared" si="811"/>
        <v/>
      </c>
      <c r="BW249" s="266"/>
      <c r="BX249" s="266" t="str">
        <f t="shared" si="812"/>
        <v/>
      </c>
      <c r="BY249" s="267"/>
      <c r="BZ249" s="268"/>
      <c r="CA249" s="269"/>
      <c r="CB249" s="266" t="str">
        <f t="shared" si="813"/>
        <v/>
      </c>
      <c r="CC249" s="266"/>
      <c r="CD249" s="266" t="str">
        <f t="shared" si="814"/>
        <v/>
      </c>
      <c r="CE249" s="266"/>
      <c r="CF249" s="266" t="str">
        <f t="shared" si="815"/>
        <v/>
      </c>
      <c r="CG249" s="267"/>
      <c r="CH249" s="262"/>
      <c r="CI249" s="262"/>
      <c r="CJ249" s="266" t="str">
        <f t="shared" si="816"/>
        <v/>
      </c>
      <c r="CK249" s="266"/>
      <c r="CL249" s="266" t="str">
        <f t="shared" si="817"/>
        <v/>
      </c>
      <c r="CM249" s="266"/>
      <c r="CN249" s="266" t="str">
        <f t="shared" si="818"/>
        <v/>
      </c>
      <c r="CO249" s="267"/>
      <c r="CP249" s="262"/>
    </row>
    <row r="250" spans="1:94" s="262" customFormat="1" ht="59.25" customHeight="1" x14ac:dyDescent="0.25">
      <c r="B250" s="259" t="s">
        <v>56</v>
      </c>
      <c r="C250" s="276" t="s">
        <v>487</v>
      </c>
      <c r="D250" s="164" t="s">
        <v>488</v>
      </c>
      <c r="E250" s="164"/>
      <c r="F250" s="261">
        <f>VLOOKUP(H250,Feuil1!A$1:B$5,2,0)</f>
        <v>0.2</v>
      </c>
      <c r="G250" s="259">
        <f t="shared" ref="G250:G261" si="825">IF(H250="Information et Communication",1,IF(H250="Savoir-faire Savoir-être",2,IF(H250="Confort et hygiène",3,IF(H250="Qualité de la prestation",5,IF(H250="Développement Durable",4)))))</f>
        <v>5</v>
      </c>
      <c r="H250" s="274" t="s">
        <v>167</v>
      </c>
      <c r="I250" s="271" t="s">
        <v>365</v>
      </c>
      <c r="J250" s="263">
        <v>46</v>
      </c>
      <c r="K250" s="263">
        <f t="shared" ref="K250:K261" si="826">IF(J250&gt;71,J250-17,J250)</f>
        <v>46</v>
      </c>
      <c r="L250" s="263">
        <f>IF(J250&lt;&gt;"",MAX(L$1:L249)+1,"")</f>
        <v>205</v>
      </c>
      <c r="M250" s="294" t="s">
        <v>285</v>
      </c>
      <c r="N250" s="295">
        <v>3</v>
      </c>
      <c r="O250" s="296" t="s">
        <v>72</v>
      </c>
      <c r="P250" s="297"/>
      <c r="Q250" s="298" t="str">
        <f t="shared" si="819"/>
        <v/>
      </c>
      <c r="R250" s="294" t="s">
        <v>489</v>
      </c>
      <c r="S250" s="294" t="s">
        <v>70</v>
      </c>
      <c r="T250" s="134"/>
      <c r="V250" s="264">
        <f t="shared" ref="V250:V261" si="827">N250</f>
        <v>3</v>
      </c>
      <c r="W250" s="264">
        <f t="shared" ref="W250:W261" si="828">IF(O250="Très Satisfaisant",1,IF(O250="Satisfaisant",0.75,IF(O250="Insatisfaisant",0.25,IF(O250="Très Insatisfaisant",0,IF(O250="Non Mesuré","",0)))))</f>
        <v>1</v>
      </c>
      <c r="X250" s="264">
        <f t="shared" ref="X250:X261" si="829">IF(O250&lt;&gt;"Non Mesuré",V250*W250,"")</f>
        <v>3</v>
      </c>
      <c r="Y250" s="264"/>
      <c r="Z250" s="264">
        <f t="shared" ref="Z250:Z261" si="830">IF(O250="Non Mesuré",V250,0)</f>
        <v>0</v>
      </c>
      <c r="AA250" s="264"/>
      <c r="AB250" s="264">
        <f t="shared" ref="AB250:AB261" si="831">V250-Z250</f>
        <v>3</v>
      </c>
      <c r="AC250" s="264"/>
      <c r="AD250" s="135"/>
      <c r="AE250" s="269"/>
      <c r="AF250" s="266" t="str">
        <f t="shared" si="795"/>
        <v/>
      </c>
      <c r="AG250" s="266"/>
      <c r="AH250" s="266" t="str">
        <f t="shared" si="796"/>
        <v/>
      </c>
      <c r="AI250" s="266"/>
      <c r="AJ250" s="266" t="str">
        <f t="shared" si="797"/>
        <v/>
      </c>
      <c r="AK250" s="267"/>
      <c r="AL250" s="268"/>
      <c r="AM250" s="266"/>
      <c r="AN250" s="266" t="str">
        <f t="shared" si="798"/>
        <v/>
      </c>
      <c r="AO250" s="266"/>
      <c r="AP250" s="266" t="str">
        <f t="shared" si="799"/>
        <v/>
      </c>
      <c r="AQ250" s="266"/>
      <c r="AR250" s="266" t="str">
        <f t="shared" si="800"/>
        <v/>
      </c>
      <c r="AS250" s="267"/>
      <c r="AT250" s="268"/>
      <c r="AU250" s="266"/>
      <c r="AV250" s="266" t="str">
        <f t="shared" si="801"/>
        <v/>
      </c>
      <c r="AW250" s="266"/>
      <c r="AX250" s="266" t="str">
        <f t="shared" si="802"/>
        <v/>
      </c>
      <c r="AY250" s="266"/>
      <c r="AZ250" s="266" t="str">
        <f t="shared" si="803"/>
        <v/>
      </c>
      <c r="BA250" s="267"/>
      <c r="BB250" s="268"/>
      <c r="BC250" s="266"/>
      <c r="BD250" s="266" t="str">
        <f t="shared" si="804"/>
        <v/>
      </c>
      <c r="BE250" s="266"/>
      <c r="BF250" s="266" t="str">
        <f t="shared" si="805"/>
        <v/>
      </c>
      <c r="BG250" s="266"/>
      <c r="BH250" s="266" t="str">
        <f t="shared" si="806"/>
        <v/>
      </c>
      <c r="BI250" s="267"/>
      <c r="BJ250" s="268"/>
      <c r="BK250" s="264"/>
      <c r="BL250" s="266">
        <f t="shared" si="807"/>
        <v>3</v>
      </c>
      <c r="BM250" s="266"/>
      <c r="BN250" s="266">
        <f t="shared" si="808"/>
        <v>0</v>
      </c>
      <c r="BO250" s="266"/>
      <c r="BP250" s="266">
        <f t="shared" si="809"/>
        <v>3</v>
      </c>
      <c r="BQ250" s="267"/>
      <c r="BR250" s="268"/>
      <c r="BS250" s="264"/>
      <c r="BT250" s="266" t="str">
        <f t="shared" si="810"/>
        <v/>
      </c>
      <c r="BU250" s="266"/>
      <c r="BV250" s="266" t="str">
        <f t="shared" si="811"/>
        <v/>
      </c>
      <c r="BW250" s="266"/>
      <c r="BX250" s="266" t="str">
        <f t="shared" si="812"/>
        <v/>
      </c>
      <c r="BY250" s="267"/>
      <c r="BZ250" s="268"/>
      <c r="CA250" s="269"/>
      <c r="CB250" s="266" t="str">
        <f t="shared" si="813"/>
        <v/>
      </c>
      <c r="CC250" s="266"/>
      <c r="CD250" s="266" t="str">
        <f t="shared" si="814"/>
        <v/>
      </c>
      <c r="CE250" s="266"/>
      <c r="CF250" s="266" t="str">
        <f t="shared" si="815"/>
        <v/>
      </c>
      <c r="CG250" s="267"/>
      <c r="CJ250" s="266" t="str">
        <f t="shared" si="816"/>
        <v/>
      </c>
      <c r="CK250" s="266"/>
      <c r="CL250" s="266" t="str">
        <f t="shared" si="817"/>
        <v/>
      </c>
      <c r="CM250" s="266"/>
      <c r="CN250" s="266" t="str">
        <f t="shared" si="818"/>
        <v/>
      </c>
      <c r="CO250" s="267"/>
    </row>
    <row r="251" spans="1:94" s="262" customFormat="1" ht="20.25" customHeight="1" x14ac:dyDescent="0.25">
      <c r="B251" s="259" t="s">
        <v>56</v>
      </c>
      <c r="C251" s="276" t="s">
        <v>487</v>
      </c>
      <c r="D251" s="164" t="s">
        <v>488</v>
      </c>
      <c r="E251" s="164"/>
      <c r="F251" s="261">
        <f>VLOOKUP(H251,Feuil1!A$1:B$5,2,0)</f>
        <v>0.2</v>
      </c>
      <c r="G251" s="259">
        <f t="shared" si="825"/>
        <v>5</v>
      </c>
      <c r="H251" s="274" t="s">
        <v>167</v>
      </c>
      <c r="I251" s="271" t="s">
        <v>365</v>
      </c>
      <c r="J251" s="263">
        <v>46</v>
      </c>
      <c r="K251" s="263">
        <f t="shared" si="826"/>
        <v>46</v>
      </c>
      <c r="L251" s="263">
        <f>IF(J251&lt;&gt;"",MAX(L$1:L250)+1,"")</f>
        <v>206</v>
      </c>
      <c r="M251" s="219" t="s">
        <v>490</v>
      </c>
      <c r="N251" s="299">
        <v>3</v>
      </c>
      <c r="O251" s="221" t="s">
        <v>72</v>
      </c>
      <c r="P251" s="222"/>
      <c r="Q251" s="300" t="str">
        <f t="shared" si="819"/>
        <v/>
      </c>
      <c r="R251" s="219" t="s">
        <v>369</v>
      </c>
      <c r="S251" s="219" t="s">
        <v>70</v>
      </c>
      <c r="T251" s="134"/>
      <c r="V251" s="264">
        <f t="shared" si="827"/>
        <v>3</v>
      </c>
      <c r="W251" s="264">
        <f t="shared" si="828"/>
        <v>1</v>
      </c>
      <c r="X251" s="264">
        <f t="shared" si="829"/>
        <v>3</v>
      </c>
      <c r="Y251" s="264"/>
      <c r="Z251" s="264">
        <f t="shared" si="830"/>
        <v>0</v>
      </c>
      <c r="AA251" s="264"/>
      <c r="AB251" s="264">
        <f t="shared" si="831"/>
        <v>3</v>
      </c>
      <c r="AC251" s="264"/>
      <c r="AD251" s="135"/>
      <c r="AE251" s="269"/>
      <c r="AF251" s="266" t="str">
        <f t="shared" si="795"/>
        <v/>
      </c>
      <c r="AG251" s="266"/>
      <c r="AH251" s="266" t="str">
        <f t="shared" si="796"/>
        <v/>
      </c>
      <c r="AI251" s="266"/>
      <c r="AJ251" s="266" t="str">
        <f t="shared" si="797"/>
        <v/>
      </c>
      <c r="AK251" s="267"/>
      <c r="AL251" s="268"/>
      <c r="AM251" s="266"/>
      <c r="AN251" s="266" t="str">
        <f t="shared" si="798"/>
        <v/>
      </c>
      <c r="AO251" s="266"/>
      <c r="AP251" s="266" t="str">
        <f t="shared" si="799"/>
        <v/>
      </c>
      <c r="AQ251" s="266"/>
      <c r="AR251" s="266" t="str">
        <f t="shared" si="800"/>
        <v/>
      </c>
      <c r="AS251" s="267"/>
      <c r="AT251" s="268"/>
      <c r="AU251" s="266"/>
      <c r="AV251" s="266" t="str">
        <f t="shared" si="801"/>
        <v/>
      </c>
      <c r="AW251" s="266"/>
      <c r="AX251" s="266" t="str">
        <f t="shared" si="802"/>
        <v/>
      </c>
      <c r="AY251" s="266"/>
      <c r="AZ251" s="266" t="str">
        <f t="shared" si="803"/>
        <v/>
      </c>
      <c r="BA251" s="267"/>
      <c r="BB251" s="268"/>
      <c r="BC251" s="266"/>
      <c r="BD251" s="266" t="str">
        <f t="shared" si="804"/>
        <v/>
      </c>
      <c r="BE251" s="266"/>
      <c r="BF251" s="266" t="str">
        <f t="shared" si="805"/>
        <v/>
      </c>
      <c r="BG251" s="266"/>
      <c r="BH251" s="266" t="str">
        <f t="shared" si="806"/>
        <v/>
      </c>
      <c r="BI251" s="267"/>
      <c r="BJ251" s="268"/>
      <c r="BK251" s="264"/>
      <c r="BL251" s="266">
        <f t="shared" si="807"/>
        <v>3</v>
      </c>
      <c r="BM251" s="266"/>
      <c r="BN251" s="266">
        <f t="shared" si="808"/>
        <v>0</v>
      </c>
      <c r="BO251" s="266"/>
      <c r="BP251" s="266">
        <f t="shared" si="809"/>
        <v>3</v>
      </c>
      <c r="BQ251" s="267"/>
      <c r="BR251" s="268"/>
      <c r="BS251" s="264"/>
      <c r="BT251" s="266" t="str">
        <f t="shared" si="810"/>
        <v/>
      </c>
      <c r="BU251" s="266"/>
      <c r="BV251" s="266" t="str">
        <f t="shared" si="811"/>
        <v/>
      </c>
      <c r="BW251" s="266"/>
      <c r="BX251" s="266" t="str">
        <f t="shared" si="812"/>
        <v/>
      </c>
      <c r="BY251" s="267"/>
      <c r="BZ251" s="268"/>
      <c r="CA251" s="269"/>
      <c r="CB251" s="266" t="str">
        <f t="shared" si="813"/>
        <v/>
      </c>
      <c r="CC251" s="266"/>
      <c r="CD251" s="266" t="str">
        <f t="shared" si="814"/>
        <v/>
      </c>
      <c r="CE251" s="266"/>
      <c r="CF251" s="266" t="str">
        <f t="shared" si="815"/>
        <v/>
      </c>
      <c r="CG251" s="267"/>
      <c r="CJ251" s="266" t="str">
        <f t="shared" si="816"/>
        <v/>
      </c>
      <c r="CK251" s="266"/>
      <c r="CL251" s="266" t="str">
        <f t="shared" si="817"/>
        <v/>
      </c>
      <c r="CM251" s="266"/>
      <c r="CN251" s="266" t="str">
        <f t="shared" si="818"/>
        <v/>
      </c>
      <c r="CO251" s="267"/>
    </row>
    <row r="252" spans="1:94" s="262" customFormat="1" ht="20.25" customHeight="1" x14ac:dyDescent="0.25">
      <c r="A252" s="262">
        <v>31</v>
      </c>
      <c r="B252" s="259" t="s">
        <v>56</v>
      </c>
      <c r="C252" s="276" t="s">
        <v>487</v>
      </c>
      <c r="D252" s="164" t="s">
        <v>488</v>
      </c>
      <c r="E252" s="164"/>
      <c r="F252" s="261">
        <f>VLOOKUP(H252,Feuil1!A$1:B$5,2,0)</f>
        <v>0.25</v>
      </c>
      <c r="G252" s="259">
        <f t="shared" si="825"/>
        <v>3</v>
      </c>
      <c r="H252" s="274" t="s">
        <v>173</v>
      </c>
      <c r="I252" s="166" t="s">
        <v>384</v>
      </c>
      <c r="J252" s="263">
        <v>51</v>
      </c>
      <c r="K252" s="263">
        <f t="shared" si="826"/>
        <v>51</v>
      </c>
      <c r="L252" s="263">
        <f>IF(J252&lt;&gt;"",MAX(L$1:L251)+1,"")</f>
        <v>207</v>
      </c>
      <c r="M252" s="219" t="s">
        <v>491</v>
      </c>
      <c r="N252" s="299">
        <v>3</v>
      </c>
      <c r="O252" s="221" t="s">
        <v>72</v>
      </c>
      <c r="P252" s="222"/>
      <c r="Q252" s="300" t="str">
        <f t="shared" si="819"/>
        <v/>
      </c>
      <c r="R252" s="219" t="s">
        <v>492</v>
      </c>
      <c r="S252" s="312" t="s">
        <v>70</v>
      </c>
      <c r="T252" s="134"/>
      <c r="V252" s="264">
        <f t="shared" si="827"/>
        <v>3</v>
      </c>
      <c r="W252" s="264">
        <f t="shared" si="828"/>
        <v>1</v>
      </c>
      <c r="X252" s="264">
        <f t="shared" si="829"/>
        <v>3</v>
      </c>
      <c r="Y252" s="264"/>
      <c r="Z252" s="264">
        <f t="shared" si="830"/>
        <v>0</v>
      </c>
      <c r="AA252" s="264"/>
      <c r="AB252" s="264">
        <f t="shared" si="831"/>
        <v>3</v>
      </c>
      <c r="AC252" s="264"/>
      <c r="AD252" s="135"/>
      <c r="AE252" s="269"/>
      <c r="AF252" s="266" t="str">
        <f t="shared" si="795"/>
        <v/>
      </c>
      <c r="AG252" s="266"/>
      <c r="AH252" s="266" t="str">
        <f t="shared" si="796"/>
        <v/>
      </c>
      <c r="AI252" s="266"/>
      <c r="AJ252" s="266" t="str">
        <f t="shared" si="797"/>
        <v/>
      </c>
      <c r="AK252" s="267"/>
      <c r="AL252" s="268"/>
      <c r="AM252" s="266"/>
      <c r="AN252" s="266" t="str">
        <f t="shared" si="798"/>
        <v/>
      </c>
      <c r="AO252" s="266"/>
      <c r="AP252" s="266" t="str">
        <f t="shared" si="799"/>
        <v/>
      </c>
      <c r="AQ252" s="266"/>
      <c r="AR252" s="266" t="str">
        <f t="shared" si="800"/>
        <v/>
      </c>
      <c r="AS252" s="267"/>
      <c r="AT252" s="268"/>
      <c r="AU252" s="266"/>
      <c r="AV252" s="266">
        <f t="shared" si="801"/>
        <v>3</v>
      </c>
      <c r="AW252" s="266"/>
      <c r="AX252" s="266">
        <f t="shared" si="802"/>
        <v>0</v>
      </c>
      <c r="AY252" s="266"/>
      <c r="AZ252" s="266">
        <f t="shared" si="803"/>
        <v>3</v>
      </c>
      <c r="BA252" s="267"/>
      <c r="BB252" s="268"/>
      <c r="BC252" s="266"/>
      <c r="BD252" s="266" t="str">
        <f t="shared" si="804"/>
        <v/>
      </c>
      <c r="BE252" s="266"/>
      <c r="BF252" s="266" t="str">
        <f t="shared" si="805"/>
        <v/>
      </c>
      <c r="BG252" s="266"/>
      <c r="BH252" s="266" t="str">
        <f t="shared" si="806"/>
        <v/>
      </c>
      <c r="BI252" s="267"/>
      <c r="BJ252" s="268"/>
      <c r="BK252" s="264"/>
      <c r="BL252" s="266" t="str">
        <f t="shared" si="807"/>
        <v/>
      </c>
      <c r="BM252" s="266"/>
      <c r="BN252" s="266" t="str">
        <f t="shared" si="808"/>
        <v/>
      </c>
      <c r="BO252" s="266"/>
      <c r="BP252" s="266" t="str">
        <f t="shared" si="809"/>
        <v/>
      </c>
      <c r="BQ252" s="267"/>
      <c r="BR252" s="268"/>
      <c r="BS252" s="264"/>
      <c r="BT252" s="266">
        <f t="shared" si="810"/>
        <v>3</v>
      </c>
      <c r="BU252" s="266"/>
      <c r="BV252" s="266">
        <f t="shared" si="811"/>
        <v>0</v>
      </c>
      <c r="BW252" s="266"/>
      <c r="BX252" s="266">
        <f t="shared" si="812"/>
        <v>3</v>
      </c>
      <c r="BY252" s="267"/>
      <c r="BZ252" s="268"/>
      <c r="CA252" s="269"/>
      <c r="CB252" s="266" t="str">
        <f t="shared" si="813"/>
        <v/>
      </c>
      <c r="CC252" s="266"/>
      <c r="CD252" s="266" t="str">
        <f t="shared" si="814"/>
        <v/>
      </c>
      <c r="CE252" s="266"/>
      <c r="CF252" s="266" t="str">
        <f t="shared" si="815"/>
        <v/>
      </c>
      <c r="CG252" s="267"/>
      <c r="CJ252" s="266" t="str">
        <f t="shared" si="816"/>
        <v/>
      </c>
      <c r="CK252" s="266"/>
      <c r="CL252" s="266" t="str">
        <f t="shared" si="817"/>
        <v/>
      </c>
      <c r="CM252" s="266"/>
      <c r="CN252" s="266" t="str">
        <f t="shared" si="818"/>
        <v/>
      </c>
      <c r="CO252" s="267"/>
    </row>
    <row r="253" spans="1:94" s="262" customFormat="1" ht="20.25" customHeight="1" x14ac:dyDescent="0.25">
      <c r="A253" s="262">
        <v>32</v>
      </c>
      <c r="B253" s="259" t="s">
        <v>67</v>
      </c>
      <c r="C253" s="276" t="s">
        <v>487</v>
      </c>
      <c r="D253" s="164" t="s">
        <v>488</v>
      </c>
      <c r="E253" s="164"/>
      <c r="F253" s="261">
        <f>VLOOKUP(H253,Feuil1!A$1:B$5,2,0)</f>
        <v>0.25</v>
      </c>
      <c r="G253" s="259">
        <f t="shared" si="825"/>
        <v>3</v>
      </c>
      <c r="H253" s="274" t="s">
        <v>173</v>
      </c>
      <c r="I253" s="166" t="s">
        <v>384</v>
      </c>
      <c r="J253" s="263">
        <v>51</v>
      </c>
      <c r="K253" s="263">
        <f t="shared" si="826"/>
        <v>51</v>
      </c>
      <c r="L253" s="263">
        <f>IF(J253&lt;&gt;"",MAX(L$1:L252)+1,"")</f>
        <v>208</v>
      </c>
      <c r="M253" s="219" t="s">
        <v>493</v>
      </c>
      <c r="N253" s="299">
        <v>3</v>
      </c>
      <c r="O253" s="221" t="s">
        <v>72</v>
      </c>
      <c r="P253" s="222"/>
      <c r="Q253" s="300" t="str">
        <f t="shared" si="819"/>
        <v/>
      </c>
      <c r="R253" s="219" t="s">
        <v>492</v>
      </c>
      <c r="S253" s="312" t="s">
        <v>70</v>
      </c>
      <c r="T253" s="134"/>
      <c r="V253" s="264">
        <f t="shared" si="827"/>
        <v>3</v>
      </c>
      <c r="W253" s="264">
        <f t="shared" si="828"/>
        <v>1</v>
      </c>
      <c r="X253" s="264">
        <f t="shared" si="829"/>
        <v>3</v>
      </c>
      <c r="Y253" s="264"/>
      <c r="Z253" s="264">
        <f t="shared" si="830"/>
        <v>0</v>
      </c>
      <c r="AA253" s="264"/>
      <c r="AB253" s="264">
        <f t="shared" si="831"/>
        <v>3</v>
      </c>
      <c r="AC253" s="264"/>
      <c r="AD253" s="135"/>
      <c r="AE253" s="269"/>
      <c r="AF253" s="266" t="str">
        <f t="shared" si="795"/>
        <v/>
      </c>
      <c r="AG253" s="266"/>
      <c r="AH253" s="266" t="str">
        <f t="shared" si="796"/>
        <v/>
      </c>
      <c r="AI253" s="266"/>
      <c r="AJ253" s="266" t="str">
        <f t="shared" si="797"/>
        <v/>
      </c>
      <c r="AK253" s="267"/>
      <c r="AL253" s="268"/>
      <c r="AM253" s="266"/>
      <c r="AN253" s="266" t="str">
        <f t="shared" si="798"/>
        <v/>
      </c>
      <c r="AO253" s="266"/>
      <c r="AP253" s="266" t="str">
        <f t="shared" si="799"/>
        <v/>
      </c>
      <c r="AQ253" s="266"/>
      <c r="AR253" s="266" t="str">
        <f t="shared" si="800"/>
        <v/>
      </c>
      <c r="AS253" s="267"/>
      <c r="AT253" s="268"/>
      <c r="AU253" s="266"/>
      <c r="AV253" s="266">
        <f t="shared" si="801"/>
        <v>3</v>
      </c>
      <c r="AW253" s="266"/>
      <c r="AX253" s="266">
        <f t="shared" si="802"/>
        <v>0</v>
      </c>
      <c r="AY253" s="266"/>
      <c r="AZ253" s="266">
        <f t="shared" si="803"/>
        <v>3</v>
      </c>
      <c r="BA253" s="267"/>
      <c r="BB253" s="268"/>
      <c r="BC253" s="266"/>
      <c r="BD253" s="266" t="str">
        <f t="shared" si="804"/>
        <v/>
      </c>
      <c r="BE253" s="266"/>
      <c r="BF253" s="266" t="str">
        <f t="shared" si="805"/>
        <v/>
      </c>
      <c r="BG253" s="266"/>
      <c r="BH253" s="266" t="str">
        <f t="shared" si="806"/>
        <v/>
      </c>
      <c r="BI253" s="267"/>
      <c r="BJ253" s="268"/>
      <c r="BK253" s="264"/>
      <c r="BL253" s="266" t="str">
        <f t="shared" si="807"/>
        <v/>
      </c>
      <c r="BM253" s="266"/>
      <c r="BN253" s="266" t="str">
        <f t="shared" si="808"/>
        <v/>
      </c>
      <c r="BO253" s="266"/>
      <c r="BP253" s="266" t="str">
        <f t="shared" si="809"/>
        <v/>
      </c>
      <c r="BQ253" s="267"/>
      <c r="BR253" s="268"/>
      <c r="BS253" s="264"/>
      <c r="BT253" s="266" t="str">
        <f t="shared" si="810"/>
        <v/>
      </c>
      <c r="BU253" s="266"/>
      <c r="BV253" s="266" t="str">
        <f t="shared" si="811"/>
        <v/>
      </c>
      <c r="BW253" s="266"/>
      <c r="BX253" s="266" t="str">
        <f t="shared" si="812"/>
        <v/>
      </c>
      <c r="BY253" s="267"/>
      <c r="BZ253" s="268"/>
      <c r="CA253" s="269"/>
      <c r="CB253" s="266">
        <f t="shared" si="813"/>
        <v>3</v>
      </c>
      <c r="CC253" s="266"/>
      <c r="CD253" s="266">
        <f t="shared" si="814"/>
        <v>0</v>
      </c>
      <c r="CE253" s="266"/>
      <c r="CF253" s="266">
        <f t="shared" si="815"/>
        <v>3</v>
      </c>
      <c r="CG253" s="267"/>
      <c r="CJ253" s="266" t="str">
        <f t="shared" si="816"/>
        <v/>
      </c>
      <c r="CK253" s="266"/>
      <c r="CL253" s="266" t="str">
        <f t="shared" si="817"/>
        <v/>
      </c>
      <c r="CM253" s="266"/>
      <c r="CN253" s="266" t="str">
        <f t="shared" si="818"/>
        <v/>
      </c>
      <c r="CO253" s="267"/>
    </row>
    <row r="254" spans="1:94" s="262" customFormat="1" ht="20.25" customHeight="1" x14ac:dyDescent="0.25">
      <c r="A254" s="262">
        <v>31</v>
      </c>
      <c r="B254" s="259" t="s">
        <v>56</v>
      </c>
      <c r="C254" s="276" t="s">
        <v>487</v>
      </c>
      <c r="D254" s="164" t="s">
        <v>488</v>
      </c>
      <c r="E254" s="164"/>
      <c r="F254" s="261">
        <f>VLOOKUP(H254,Feuil1!A$1:B$5,2,0)</f>
        <v>0.25</v>
      </c>
      <c r="G254" s="259">
        <f t="shared" si="825"/>
        <v>3</v>
      </c>
      <c r="H254" s="274" t="s">
        <v>173</v>
      </c>
      <c r="I254" s="166" t="s">
        <v>401</v>
      </c>
      <c r="J254" s="263">
        <v>48</v>
      </c>
      <c r="K254" s="263">
        <f t="shared" si="826"/>
        <v>48</v>
      </c>
      <c r="L254" s="263">
        <f>IF(J254&lt;&gt;"",MAX(L$1:L253)+1,"")</f>
        <v>209</v>
      </c>
      <c r="M254" s="219" t="s">
        <v>494</v>
      </c>
      <c r="N254" s="299">
        <v>3</v>
      </c>
      <c r="O254" s="221" t="s">
        <v>72</v>
      </c>
      <c r="P254" s="222"/>
      <c r="Q254" s="300" t="str">
        <f t="shared" si="819"/>
        <v/>
      </c>
      <c r="R254" s="219" t="s">
        <v>408</v>
      </c>
      <c r="S254" s="219" t="s">
        <v>70</v>
      </c>
      <c r="T254" s="134"/>
      <c r="V254" s="264">
        <f t="shared" si="827"/>
        <v>3</v>
      </c>
      <c r="W254" s="264">
        <f t="shared" si="828"/>
        <v>1</v>
      </c>
      <c r="X254" s="264">
        <f t="shared" si="829"/>
        <v>3</v>
      </c>
      <c r="Y254" s="264"/>
      <c r="Z254" s="264">
        <f t="shared" si="830"/>
        <v>0</v>
      </c>
      <c r="AA254" s="264"/>
      <c r="AB254" s="264">
        <f t="shared" si="831"/>
        <v>3</v>
      </c>
      <c r="AC254" s="264"/>
      <c r="AD254" s="135"/>
      <c r="AE254" s="269"/>
      <c r="AF254" s="266" t="str">
        <f t="shared" si="795"/>
        <v/>
      </c>
      <c r="AG254" s="266"/>
      <c r="AH254" s="266" t="str">
        <f t="shared" si="796"/>
        <v/>
      </c>
      <c r="AI254" s="266"/>
      <c r="AJ254" s="266" t="str">
        <f t="shared" si="797"/>
        <v/>
      </c>
      <c r="AK254" s="267"/>
      <c r="AL254" s="268"/>
      <c r="AM254" s="266"/>
      <c r="AN254" s="266" t="str">
        <f t="shared" si="798"/>
        <v/>
      </c>
      <c r="AO254" s="266"/>
      <c r="AP254" s="266" t="str">
        <f t="shared" si="799"/>
        <v/>
      </c>
      <c r="AQ254" s="266"/>
      <c r="AR254" s="266" t="str">
        <f t="shared" si="800"/>
        <v/>
      </c>
      <c r="AS254" s="267"/>
      <c r="AT254" s="268"/>
      <c r="AU254" s="266"/>
      <c r="AV254" s="266">
        <f t="shared" si="801"/>
        <v>3</v>
      </c>
      <c r="AW254" s="266"/>
      <c r="AX254" s="266">
        <f t="shared" si="802"/>
        <v>0</v>
      </c>
      <c r="AY254" s="266"/>
      <c r="AZ254" s="266">
        <f t="shared" si="803"/>
        <v>3</v>
      </c>
      <c r="BA254" s="267"/>
      <c r="BB254" s="268"/>
      <c r="BC254" s="266"/>
      <c r="BD254" s="266" t="str">
        <f t="shared" si="804"/>
        <v/>
      </c>
      <c r="BE254" s="266"/>
      <c r="BF254" s="266" t="str">
        <f t="shared" si="805"/>
        <v/>
      </c>
      <c r="BG254" s="266"/>
      <c r="BH254" s="266" t="str">
        <f t="shared" si="806"/>
        <v/>
      </c>
      <c r="BI254" s="267"/>
      <c r="BJ254" s="268"/>
      <c r="BK254" s="264"/>
      <c r="BL254" s="266" t="str">
        <f t="shared" si="807"/>
        <v/>
      </c>
      <c r="BM254" s="266"/>
      <c r="BN254" s="266" t="str">
        <f t="shared" si="808"/>
        <v/>
      </c>
      <c r="BO254" s="266"/>
      <c r="BP254" s="266" t="str">
        <f t="shared" si="809"/>
        <v/>
      </c>
      <c r="BQ254" s="267"/>
      <c r="BR254" s="268"/>
      <c r="BS254" s="264"/>
      <c r="BT254" s="266">
        <f t="shared" si="810"/>
        <v>3</v>
      </c>
      <c r="BU254" s="266"/>
      <c r="BV254" s="266">
        <f t="shared" si="811"/>
        <v>0</v>
      </c>
      <c r="BW254" s="266"/>
      <c r="BX254" s="266">
        <f t="shared" si="812"/>
        <v>3</v>
      </c>
      <c r="BY254" s="267"/>
      <c r="BZ254" s="268"/>
      <c r="CA254" s="269"/>
      <c r="CB254" s="266" t="str">
        <f t="shared" si="813"/>
        <v/>
      </c>
      <c r="CC254" s="266"/>
      <c r="CD254" s="266" t="str">
        <f t="shared" si="814"/>
        <v/>
      </c>
      <c r="CE254" s="266"/>
      <c r="CF254" s="266" t="str">
        <f t="shared" si="815"/>
        <v/>
      </c>
      <c r="CG254" s="267"/>
      <c r="CJ254" s="266" t="str">
        <f t="shared" si="816"/>
        <v/>
      </c>
      <c r="CK254" s="266"/>
      <c r="CL254" s="266" t="str">
        <f t="shared" si="817"/>
        <v/>
      </c>
      <c r="CM254" s="266"/>
      <c r="CN254" s="266" t="str">
        <f t="shared" si="818"/>
        <v/>
      </c>
      <c r="CO254" s="267"/>
    </row>
    <row r="255" spans="1:94" s="262" customFormat="1" ht="20.25" customHeight="1" x14ac:dyDescent="0.25">
      <c r="A255" s="262">
        <v>32</v>
      </c>
      <c r="B255" s="259" t="s">
        <v>67</v>
      </c>
      <c r="C255" s="276" t="s">
        <v>487</v>
      </c>
      <c r="D255" s="164" t="s">
        <v>488</v>
      </c>
      <c r="E255" s="164"/>
      <c r="F255" s="261">
        <f>VLOOKUP(H255,Feuil1!A$1:B$5,2,0)</f>
        <v>0.25</v>
      </c>
      <c r="G255" s="259">
        <f t="shared" si="825"/>
        <v>3</v>
      </c>
      <c r="H255" s="274" t="s">
        <v>173</v>
      </c>
      <c r="I255" s="166" t="s">
        <v>401</v>
      </c>
      <c r="J255" s="263">
        <v>48</v>
      </c>
      <c r="K255" s="263">
        <f t="shared" si="826"/>
        <v>48</v>
      </c>
      <c r="L255" s="263">
        <f>IF(J255&lt;&gt;"",MAX(L$1:L254)+1,"")</f>
        <v>210</v>
      </c>
      <c r="M255" s="219" t="s">
        <v>495</v>
      </c>
      <c r="N255" s="299">
        <v>3</v>
      </c>
      <c r="O255" s="221" t="s">
        <v>72</v>
      </c>
      <c r="P255" s="222"/>
      <c r="Q255" s="300" t="str">
        <f t="shared" si="819"/>
        <v/>
      </c>
      <c r="R255" s="219" t="s">
        <v>410</v>
      </c>
      <c r="S255" s="219" t="s">
        <v>70</v>
      </c>
      <c r="T255" s="134"/>
      <c r="V255" s="264">
        <f t="shared" si="827"/>
        <v>3</v>
      </c>
      <c r="W255" s="264">
        <f t="shared" si="828"/>
        <v>1</v>
      </c>
      <c r="X255" s="264">
        <f t="shared" si="829"/>
        <v>3</v>
      </c>
      <c r="Y255" s="264"/>
      <c r="Z255" s="264">
        <f t="shared" si="830"/>
        <v>0</v>
      </c>
      <c r="AA255" s="264"/>
      <c r="AB255" s="264">
        <f t="shared" si="831"/>
        <v>3</v>
      </c>
      <c r="AC255" s="264"/>
      <c r="AD255" s="135"/>
      <c r="AE255" s="269"/>
      <c r="AF255" s="266" t="str">
        <f t="shared" si="795"/>
        <v/>
      </c>
      <c r="AG255" s="266"/>
      <c r="AH255" s="266" t="str">
        <f t="shared" si="796"/>
        <v/>
      </c>
      <c r="AI255" s="266"/>
      <c r="AJ255" s="266" t="str">
        <f t="shared" si="797"/>
        <v/>
      </c>
      <c r="AK255" s="267"/>
      <c r="AL255" s="268"/>
      <c r="AM255" s="266"/>
      <c r="AN255" s="266" t="str">
        <f t="shared" si="798"/>
        <v/>
      </c>
      <c r="AO255" s="266"/>
      <c r="AP255" s="266" t="str">
        <f t="shared" si="799"/>
        <v/>
      </c>
      <c r="AQ255" s="266"/>
      <c r="AR255" s="266" t="str">
        <f t="shared" si="800"/>
        <v/>
      </c>
      <c r="AS255" s="267"/>
      <c r="AT255" s="268"/>
      <c r="AU255" s="266"/>
      <c r="AV255" s="266">
        <f t="shared" si="801"/>
        <v>3</v>
      </c>
      <c r="AW255" s="266"/>
      <c r="AX255" s="266">
        <f t="shared" si="802"/>
        <v>0</v>
      </c>
      <c r="AY255" s="266"/>
      <c r="AZ255" s="266">
        <f t="shared" si="803"/>
        <v>3</v>
      </c>
      <c r="BA255" s="267"/>
      <c r="BB255" s="268"/>
      <c r="BC255" s="266"/>
      <c r="BD255" s="266" t="str">
        <f t="shared" si="804"/>
        <v/>
      </c>
      <c r="BE255" s="266"/>
      <c r="BF255" s="266" t="str">
        <f t="shared" si="805"/>
        <v/>
      </c>
      <c r="BG255" s="266"/>
      <c r="BH255" s="266" t="str">
        <f t="shared" si="806"/>
        <v/>
      </c>
      <c r="BI255" s="267"/>
      <c r="BJ255" s="268"/>
      <c r="BK255" s="264"/>
      <c r="BL255" s="266" t="str">
        <f t="shared" si="807"/>
        <v/>
      </c>
      <c r="BM255" s="266"/>
      <c r="BN255" s="266" t="str">
        <f t="shared" si="808"/>
        <v/>
      </c>
      <c r="BO255" s="266"/>
      <c r="BP255" s="266" t="str">
        <f t="shared" si="809"/>
        <v/>
      </c>
      <c r="BQ255" s="267"/>
      <c r="BR255" s="268"/>
      <c r="BS255" s="264"/>
      <c r="BT255" s="266" t="str">
        <f t="shared" si="810"/>
        <v/>
      </c>
      <c r="BU255" s="266"/>
      <c r="BV255" s="266" t="str">
        <f t="shared" si="811"/>
        <v/>
      </c>
      <c r="BW255" s="266"/>
      <c r="BX255" s="266" t="str">
        <f t="shared" si="812"/>
        <v/>
      </c>
      <c r="BY255" s="267"/>
      <c r="BZ255" s="268"/>
      <c r="CA255" s="269"/>
      <c r="CB255" s="266">
        <f t="shared" si="813"/>
        <v>3</v>
      </c>
      <c r="CC255" s="266"/>
      <c r="CD255" s="266">
        <f t="shared" si="814"/>
        <v>0</v>
      </c>
      <c r="CE255" s="266"/>
      <c r="CF255" s="266">
        <f t="shared" si="815"/>
        <v>3</v>
      </c>
      <c r="CG255" s="267"/>
      <c r="CJ255" s="266" t="str">
        <f t="shared" si="816"/>
        <v/>
      </c>
      <c r="CK255" s="266"/>
      <c r="CL255" s="266" t="str">
        <f t="shared" si="817"/>
        <v/>
      </c>
      <c r="CM255" s="266"/>
      <c r="CN255" s="266" t="str">
        <f t="shared" si="818"/>
        <v/>
      </c>
      <c r="CO255" s="267"/>
    </row>
    <row r="256" spans="1:94" s="262" customFormat="1" ht="20.25" customHeight="1" x14ac:dyDescent="0.25">
      <c r="A256" s="262">
        <v>31</v>
      </c>
      <c r="B256" s="259" t="s">
        <v>56</v>
      </c>
      <c r="C256" s="276" t="s">
        <v>487</v>
      </c>
      <c r="D256" s="164" t="s">
        <v>488</v>
      </c>
      <c r="E256" s="164"/>
      <c r="F256" s="261">
        <f>VLOOKUP(H256,Feuil1!A$1:B$5,2,0)</f>
        <v>0.25</v>
      </c>
      <c r="G256" s="259">
        <f t="shared" si="825"/>
        <v>3</v>
      </c>
      <c r="H256" s="274" t="s">
        <v>173</v>
      </c>
      <c r="I256" s="271" t="s">
        <v>459</v>
      </c>
      <c r="J256" s="263">
        <v>60</v>
      </c>
      <c r="K256" s="263">
        <f t="shared" si="826"/>
        <v>60</v>
      </c>
      <c r="L256" s="263">
        <f>IF(J256&lt;&gt;"",MAX(L$1:L255)+1,"")</f>
        <v>211</v>
      </c>
      <c r="M256" s="219" t="s">
        <v>460</v>
      </c>
      <c r="N256" s="299">
        <v>3</v>
      </c>
      <c r="O256" s="221" t="s">
        <v>72</v>
      </c>
      <c r="P256" s="222"/>
      <c r="Q256" s="300" t="str">
        <f t="shared" si="819"/>
        <v/>
      </c>
      <c r="R256" s="219" t="s">
        <v>492</v>
      </c>
      <c r="S256" s="312" t="s">
        <v>70</v>
      </c>
      <c r="T256" s="134"/>
      <c r="V256" s="264">
        <f t="shared" si="827"/>
        <v>3</v>
      </c>
      <c r="W256" s="264">
        <f t="shared" si="828"/>
        <v>1</v>
      </c>
      <c r="X256" s="264">
        <f t="shared" si="829"/>
        <v>3</v>
      </c>
      <c r="Y256" s="264"/>
      <c r="Z256" s="264">
        <f t="shared" si="830"/>
        <v>0</v>
      </c>
      <c r="AA256" s="264"/>
      <c r="AB256" s="264">
        <f t="shared" si="831"/>
        <v>3</v>
      </c>
      <c r="AC256" s="264"/>
      <c r="AD256" s="135"/>
      <c r="AE256" s="269"/>
      <c r="AF256" s="266" t="str">
        <f t="shared" si="795"/>
        <v/>
      </c>
      <c r="AG256" s="266"/>
      <c r="AH256" s="266" t="str">
        <f t="shared" si="796"/>
        <v/>
      </c>
      <c r="AI256" s="266"/>
      <c r="AJ256" s="266" t="str">
        <f t="shared" si="797"/>
        <v/>
      </c>
      <c r="AK256" s="267"/>
      <c r="AL256" s="268"/>
      <c r="AM256" s="266"/>
      <c r="AN256" s="266" t="str">
        <f t="shared" si="798"/>
        <v/>
      </c>
      <c r="AO256" s="266"/>
      <c r="AP256" s="266" t="str">
        <f t="shared" si="799"/>
        <v/>
      </c>
      <c r="AQ256" s="266"/>
      <c r="AR256" s="266" t="str">
        <f t="shared" si="800"/>
        <v/>
      </c>
      <c r="AS256" s="267"/>
      <c r="AT256" s="268"/>
      <c r="AU256" s="266"/>
      <c r="AV256" s="266">
        <f t="shared" si="801"/>
        <v>3</v>
      </c>
      <c r="AW256" s="266"/>
      <c r="AX256" s="266">
        <f t="shared" si="802"/>
        <v>0</v>
      </c>
      <c r="AY256" s="266"/>
      <c r="AZ256" s="266">
        <f t="shared" si="803"/>
        <v>3</v>
      </c>
      <c r="BA256" s="267"/>
      <c r="BB256" s="268"/>
      <c r="BC256" s="266"/>
      <c r="BD256" s="266" t="str">
        <f t="shared" si="804"/>
        <v/>
      </c>
      <c r="BE256" s="266"/>
      <c r="BF256" s="266" t="str">
        <f t="shared" si="805"/>
        <v/>
      </c>
      <c r="BG256" s="266"/>
      <c r="BH256" s="266" t="str">
        <f t="shared" si="806"/>
        <v/>
      </c>
      <c r="BI256" s="267"/>
      <c r="BJ256" s="268"/>
      <c r="BK256" s="264"/>
      <c r="BL256" s="266" t="str">
        <f t="shared" si="807"/>
        <v/>
      </c>
      <c r="BM256" s="266"/>
      <c r="BN256" s="266" t="str">
        <f t="shared" si="808"/>
        <v/>
      </c>
      <c r="BO256" s="266"/>
      <c r="BP256" s="266" t="str">
        <f t="shared" si="809"/>
        <v/>
      </c>
      <c r="BQ256" s="267"/>
      <c r="BR256" s="268"/>
      <c r="BS256" s="264"/>
      <c r="BT256" s="266">
        <f t="shared" si="810"/>
        <v>3</v>
      </c>
      <c r="BU256" s="266"/>
      <c r="BV256" s="266">
        <f t="shared" si="811"/>
        <v>0</v>
      </c>
      <c r="BW256" s="266"/>
      <c r="BX256" s="266">
        <f t="shared" si="812"/>
        <v>3</v>
      </c>
      <c r="BY256" s="267"/>
      <c r="BZ256" s="268"/>
      <c r="CA256" s="269"/>
      <c r="CB256" s="266" t="str">
        <f t="shared" si="813"/>
        <v/>
      </c>
      <c r="CC256" s="266"/>
      <c r="CD256" s="266" t="str">
        <f t="shared" si="814"/>
        <v/>
      </c>
      <c r="CE256" s="266"/>
      <c r="CF256" s="266" t="str">
        <f t="shared" si="815"/>
        <v/>
      </c>
      <c r="CG256" s="267"/>
      <c r="CJ256" s="266" t="str">
        <f t="shared" si="816"/>
        <v/>
      </c>
      <c r="CK256" s="266"/>
      <c r="CL256" s="266" t="str">
        <f t="shared" si="817"/>
        <v/>
      </c>
      <c r="CM256" s="266"/>
      <c r="CN256" s="266" t="str">
        <f t="shared" si="818"/>
        <v/>
      </c>
      <c r="CO256" s="267"/>
    </row>
    <row r="257" spans="1:94" s="262" customFormat="1" ht="20.25" customHeight="1" x14ac:dyDescent="0.25">
      <c r="A257" s="262">
        <v>32</v>
      </c>
      <c r="B257" s="259" t="s">
        <v>67</v>
      </c>
      <c r="C257" s="276" t="s">
        <v>487</v>
      </c>
      <c r="D257" s="164" t="s">
        <v>488</v>
      </c>
      <c r="E257" s="164"/>
      <c r="F257" s="261">
        <f>VLOOKUP(H257,Feuil1!A$1:B$5,2,0)</f>
        <v>0.25</v>
      </c>
      <c r="G257" s="259">
        <f t="shared" si="825"/>
        <v>3</v>
      </c>
      <c r="H257" s="274" t="s">
        <v>173</v>
      </c>
      <c r="I257" s="271" t="s">
        <v>459</v>
      </c>
      <c r="J257" s="263">
        <v>60</v>
      </c>
      <c r="K257" s="263">
        <f t="shared" si="826"/>
        <v>60</v>
      </c>
      <c r="L257" s="263">
        <f>IF(J257&lt;&gt;"",MAX(L$1:L256)+1,"")</f>
        <v>212</v>
      </c>
      <c r="M257" s="219" t="s">
        <v>462</v>
      </c>
      <c r="N257" s="299">
        <v>3</v>
      </c>
      <c r="O257" s="221" t="s">
        <v>72</v>
      </c>
      <c r="P257" s="222"/>
      <c r="Q257" s="300" t="str">
        <f t="shared" si="819"/>
        <v/>
      </c>
      <c r="R257" s="219" t="s">
        <v>492</v>
      </c>
      <c r="S257" s="312" t="s">
        <v>70</v>
      </c>
      <c r="T257" s="134"/>
      <c r="V257" s="264">
        <f t="shared" si="827"/>
        <v>3</v>
      </c>
      <c r="W257" s="264">
        <f t="shared" si="828"/>
        <v>1</v>
      </c>
      <c r="X257" s="264">
        <f t="shared" si="829"/>
        <v>3</v>
      </c>
      <c r="Y257" s="264"/>
      <c r="Z257" s="264">
        <f t="shared" si="830"/>
        <v>0</v>
      </c>
      <c r="AA257" s="264"/>
      <c r="AB257" s="264">
        <f t="shared" si="831"/>
        <v>3</v>
      </c>
      <c r="AC257" s="264"/>
      <c r="AD257" s="135"/>
      <c r="AE257" s="269"/>
      <c r="AF257" s="266" t="str">
        <f t="shared" si="795"/>
        <v/>
      </c>
      <c r="AG257" s="266"/>
      <c r="AH257" s="266" t="str">
        <f t="shared" si="796"/>
        <v/>
      </c>
      <c r="AI257" s="266"/>
      <c r="AJ257" s="266" t="str">
        <f t="shared" si="797"/>
        <v/>
      </c>
      <c r="AK257" s="267"/>
      <c r="AL257" s="268"/>
      <c r="AM257" s="266"/>
      <c r="AN257" s="266" t="str">
        <f t="shared" si="798"/>
        <v/>
      </c>
      <c r="AO257" s="266"/>
      <c r="AP257" s="266" t="str">
        <f t="shared" si="799"/>
        <v/>
      </c>
      <c r="AQ257" s="266"/>
      <c r="AR257" s="266" t="str">
        <f t="shared" si="800"/>
        <v/>
      </c>
      <c r="AS257" s="267"/>
      <c r="AT257" s="268"/>
      <c r="AU257" s="266"/>
      <c r="AV257" s="266">
        <f t="shared" si="801"/>
        <v>3</v>
      </c>
      <c r="AW257" s="266"/>
      <c r="AX257" s="266">
        <f t="shared" si="802"/>
        <v>0</v>
      </c>
      <c r="AY257" s="266"/>
      <c r="AZ257" s="266">
        <f t="shared" si="803"/>
        <v>3</v>
      </c>
      <c r="BA257" s="267"/>
      <c r="BB257" s="268"/>
      <c r="BC257" s="266"/>
      <c r="BD257" s="266" t="str">
        <f t="shared" si="804"/>
        <v/>
      </c>
      <c r="BE257" s="266"/>
      <c r="BF257" s="266" t="str">
        <f t="shared" si="805"/>
        <v/>
      </c>
      <c r="BG257" s="266"/>
      <c r="BH257" s="266" t="str">
        <f t="shared" si="806"/>
        <v/>
      </c>
      <c r="BI257" s="267"/>
      <c r="BJ257" s="268"/>
      <c r="BK257" s="264"/>
      <c r="BL257" s="266" t="str">
        <f t="shared" si="807"/>
        <v/>
      </c>
      <c r="BM257" s="266"/>
      <c r="BN257" s="266" t="str">
        <f t="shared" si="808"/>
        <v/>
      </c>
      <c r="BO257" s="266"/>
      <c r="BP257" s="266" t="str">
        <f t="shared" si="809"/>
        <v/>
      </c>
      <c r="BQ257" s="267"/>
      <c r="BR257" s="268"/>
      <c r="BS257" s="264"/>
      <c r="BT257" s="266" t="str">
        <f t="shared" si="810"/>
        <v/>
      </c>
      <c r="BU257" s="266"/>
      <c r="BV257" s="266" t="str">
        <f t="shared" si="811"/>
        <v/>
      </c>
      <c r="BW257" s="266"/>
      <c r="BX257" s="266" t="str">
        <f t="shared" si="812"/>
        <v/>
      </c>
      <c r="BY257" s="267"/>
      <c r="BZ257" s="268"/>
      <c r="CA257" s="269"/>
      <c r="CB257" s="266">
        <f t="shared" si="813"/>
        <v>3</v>
      </c>
      <c r="CC257" s="266"/>
      <c r="CD257" s="266">
        <f t="shared" si="814"/>
        <v>0</v>
      </c>
      <c r="CE257" s="266"/>
      <c r="CF257" s="266">
        <f t="shared" si="815"/>
        <v>3</v>
      </c>
      <c r="CG257" s="267"/>
      <c r="CJ257" s="266" t="str">
        <f t="shared" si="816"/>
        <v/>
      </c>
      <c r="CK257" s="266"/>
      <c r="CL257" s="266" t="str">
        <f t="shared" si="817"/>
        <v/>
      </c>
      <c r="CM257" s="266"/>
      <c r="CN257" s="266" t="str">
        <f t="shared" si="818"/>
        <v/>
      </c>
      <c r="CO257" s="267"/>
    </row>
    <row r="258" spans="1:94" s="262" customFormat="1" ht="42.75" customHeight="1" x14ac:dyDescent="0.25">
      <c r="A258" s="262">
        <v>31</v>
      </c>
      <c r="B258" s="259" t="s">
        <v>56</v>
      </c>
      <c r="C258" s="276" t="s">
        <v>487</v>
      </c>
      <c r="D258" s="164" t="s">
        <v>488</v>
      </c>
      <c r="E258" s="164"/>
      <c r="F258" s="261">
        <f>VLOOKUP(H258,Feuil1!A$1:B$5,2,0)</f>
        <v>0.25</v>
      </c>
      <c r="G258" s="259">
        <f t="shared" si="825"/>
        <v>3</v>
      </c>
      <c r="H258" s="274" t="s">
        <v>173</v>
      </c>
      <c r="I258" s="271" t="s">
        <v>475</v>
      </c>
      <c r="J258" s="263">
        <v>56</v>
      </c>
      <c r="K258" s="263">
        <f t="shared" si="826"/>
        <v>56</v>
      </c>
      <c r="L258" s="263">
        <f>IF(J258&lt;&gt;"",MAX(L$1:L257)+1,"")</f>
        <v>213</v>
      </c>
      <c r="M258" s="219" t="s">
        <v>480</v>
      </c>
      <c r="N258" s="299">
        <v>3</v>
      </c>
      <c r="O258" s="221" t="s">
        <v>72</v>
      </c>
      <c r="P258" s="222"/>
      <c r="Q258" s="300" t="str">
        <f t="shared" si="819"/>
        <v/>
      </c>
      <c r="R258" s="219" t="s">
        <v>496</v>
      </c>
      <c r="S258" s="312" t="s">
        <v>70</v>
      </c>
      <c r="T258" s="134"/>
      <c r="V258" s="264">
        <f t="shared" si="827"/>
        <v>3</v>
      </c>
      <c r="W258" s="264">
        <f t="shared" si="828"/>
        <v>1</v>
      </c>
      <c r="X258" s="264">
        <f t="shared" si="829"/>
        <v>3</v>
      </c>
      <c r="Y258" s="264"/>
      <c r="Z258" s="264">
        <f t="shared" si="830"/>
        <v>0</v>
      </c>
      <c r="AA258" s="264"/>
      <c r="AB258" s="264">
        <f t="shared" si="831"/>
        <v>3</v>
      </c>
      <c r="AC258" s="264"/>
      <c r="AD258" s="135"/>
      <c r="AE258" s="269"/>
      <c r="AF258" s="266" t="str">
        <f t="shared" si="795"/>
        <v/>
      </c>
      <c r="AG258" s="266"/>
      <c r="AH258" s="266" t="str">
        <f t="shared" si="796"/>
        <v/>
      </c>
      <c r="AI258" s="266"/>
      <c r="AJ258" s="266" t="str">
        <f t="shared" si="797"/>
        <v/>
      </c>
      <c r="AK258" s="267"/>
      <c r="AL258" s="268"/>
      <c r="AM258" s="266"/>
      <c r="AN258" s="266" t="str">
        <f t="shared" si="798"/>
        <v/>
      </c>
      <c r="AO258" s="266"/>
      <c r="AP258" s="266" t="str">
        <f t="shared" si="799"/>
        <v/>
      </c>
      <c r="AQ258" s="266"/>
      <c r="AR258" s="266" t="str">
        <f t="shared" si="800"/>
        <v/>
      </c>
      <c r="AS258" s="267"/>
      <c r="AT258" s="268"/>
      <c r="AU258" s="266"/>
      <c r="AV258" s="266">
        <f t="shared" si="801"/>
        <v>3</v>
      </c>
      <c r="AW258" s="266"/>
      <c r="AX258" s="266">
        <f t="shared" si="802"/>
        <v>0</v>
      </c>
      <c r="AY258" s="266"/>
      <c r="AZ258" s="266">
        <f t="shared" si="803"/>
        <v>3</v>
      </c>
      <c r="BA258" s="267"/>
      <c r="BB258" s="268"/>
      <c r="BC258" s="266"/>
      <c r="BD258" s="266" t="str">
        <f t="shared" si="804"/>
        <v/>
      </c>
      <c r="BE258" s="266"/>
      <c r="BF258" s="266" t="str">
        <f t="shared" si="805"/>
        <v/>
      </c>
      <c r="BG258" s="266"/>
      <c r="BH258" s="266" t="str">
        <f t="shared" si="806"/>
        <v/>
      </c>
      <c r="BI258" s="267"/>
      <c r="BJ258" s="268"/>
      <c r="BK258" s="264"/>
      <c r="BL258" s="266" t="str">
        <f t="shared" si="807"/>
        <v/>
      </c>
      <c r="BM258" s="266"/>
      <c r="BN258" s="266" t="str">
        <f t="shared" si="808"/>
        <v/>
      </c>
      <c r="BO258" s="266"/>
      <c r="BP258" s="266" t="str">
        <f t="shared" si="809"/>
        <v/>
      </c>
      <c r="BQ258" s="267"/>
      <c r="BR258" s="268"/>
      <c r="BS258" s="264"/>
      <c r="BT258" s="266">
        <f t="shared" si="810"/>
        <v>3</v>
      </c>
      <c r="BU258" s="266"/>
      <c r="BV258" s="266">
        <f t="shared" si="811"/>
        <v>0</v>
      </c>
      <c r="BW258" s="266"/>
      <c r="BX258" s="266">
        <f t="shared" si="812"/>
        <v>3</v>
      </c>
      <c r="BY258" s="267"/>
      <c r="BZ258" s="268"/>
      <c r="CA258" s="269"/>
      <c r="CB258" s="266" t="str">
        <f t="shared" si="813"/>
        <v/>
      </c>
      <c r="CC258" s="266"/>
      <c r="CD258" s="266" t="str">
        <f t="shared" si="814"/>
        <v/>
      </c>
      <c r="CE258" s="266"/>
      <c r="CF258" s="266" t="str">
        <f t="shared" si="815"/>
        <v/>
      </c>
      <c r="CG258" s="267"/>
      <c r="CJ258" s="266" t="str">
        <f t="shared" si="816"/>
        <v/>
      </c>
      <c r="CK258" s="266"/>
      <c r="CL258" s="266" t="str">
        <f t="shared" si="817"/>
        <v/>
      </c>
      <c r="CM258" s="266"/>
      <c r="CN258" s="266" t="str">
        <f t="shared" si="818"/>
        <v/>
      </c>
      <c r="CO258" s="267"/>
    </row>
    <row r="259" spans="1:94" s="262" customFormat="1" ht="38.25" customHeight="1" x14ac:dyDescent="0.25">
      <c r="A259" s="262">
        <v>32</v>
      </c>
      <c r="B259" s="259" t="s">
        <v>67</v>
      </c>
      <c r="C259" s="276" t="s">
        <v>487</v>
      </c>
      <c r="D259" s="164" t="s">
        <v>488</v>
      </c>
      <c r="E259" s="164"/>
      <c r="F259" s="261">
        <f>VLOOKUP(H259,Feuil1!A$1:B$5,2,0)</f>
        <v>0.25</v>
      </c>
      <c r="G259" s="259">
        <f t="shared" si="825"/>
        <v>3</v>
      </c>
      <c r="H259" s="274" t="s">
        <v>173</v>
      </c>
      <c r="I259" s="271" t="s">
        <v>475</v>
      </c>
      <c r="J259" s="263">
        <v>56</v>
      </c>
      <c r="K259" s="263">
        <f t="shared" si="826"/>
        <v>56</v>
      </c>
      <c r="L259" s="263">
        <f>IF(J259&lt;&gt;"",MAX(L$1:L258)+1,"")</f>
        <v>214</v>
      </c>
      <c r="M259" s="219" t="s">
        <v>482</v>
      </c>
      <c r="N259" s="299">
        <v>3</v>
      </c>
      <c r="O259" s="221" t="s">
        <v>72</v>
      </c>
      <c r="P259" s="222"/>
      <c r="Q259" s="300" t="str">
        <f t="shared" si="819"/>
        <v/>
      </c>
      <c r="R259" s="219" t="s">
        <v>496</v>
      </c>
      <c r="S259" s="312" t="s">
        <v>70</v>
      </c>
      <c r="T259" s="134"/>
      <c r="V259" s="264">
        <f t="shared" si="827"/>
        <v>3</v>
      </c>
      <c r="W259" s="264">
        <f t="shared" si="828"/>
        <v>1</v>
      </c>
      <c r="X259" s="264">
        <f t="shared" si="829"/>
        <v>3</v>
      </c>
      <c r="Y259" s="264"/>
      <c r="Z259" s="264">
        <f t="shared" si="830"/>
        <v>0</v>
      </c>
      <c r="AA259" s="264"/>
      <c r="AB259" s="264">
        <f t="shared" si="831"/>
        <v>3</v>
      </c>
      <c r="AC259" s="264"/>
      <c r="AD259" s="135"/>
      <c r="AE259" s="269"/>
      <c r="AF259" s="266" t="str">
        <f t="shared" si="795"/>
        <v/>
      </c>
      <c r="AG259" s="266"/>
      <c r="AH259" s="266" t="str">
        <f t="shared" si="796"/>
        <v/>
      </c>
      <c r="AI259" s="266"/>
      <c r="AJ259" s="266" t="str">
        <f t="shared" si="797"/>
        <v/>
      </c>
      <c r="AK259" s="267"/>
      <c r="AL259" s="268"/>
      <c r="AM259" s="266"/>
      <c r="AN259" s="266" t="str">
        <f t="shared" si="798"/>
        <v/>
      </c>
      <c r="AO259" s="266"/>
      <c r="AP259" s="266" t="str">
        <f t="shared" si="799"/>
        <v/>
      </c>
      <c r="AQ259" s="266"/>
      <c r="AR259" s="266" t="str">
        <f t="shared" si="800"/>
        <v/>
      </c>
      <c r="AS259" s="267"/>
      <c r="AT259" s="268"/>
      <c r="AU259" s="266"/>
      <c r="AV259" s="266">
        <f t="shared" si="801"/>
        <v>3</v>
      </c>
      <c r="AW259" s="266"/>
      <c r="AX259" s="266">
        <f t="shared" si="802"/>
        <v>0</v>
      </c>
      <c r="AY259" s="266"/>
      <c r="AZ259" s="266">
        <f t="shared" si="803"/>
        <v>3</v>
      </c>
      <c r="BA259" s="267"/>
      <c r="BB259" s="268"/>
      <c r="BC259" s="266"/>
      <c r="BD259" s="266" t="str">
        <f t="shared" si="804"/>
        <v/>
      </c>
      <c r="BE259" s="266"/>
      <c r="BF259" s="266" t="str">
        <f t="shared" si="805"/>
        <v/>
      </c>
      <c r="BG259" s="266"/>
      <c r="BH259" s="266" t="str">
        <f t="shared" si="806"/>
        <v/>
      </c>
      <c r="BI259" s="267"/>
      <c r="BJ259" s="268"/>
      <c r="BK259" s="264"/>
      <c r="BL259" s="266" t="str">
        <f t="shared" si="807"/>
        <v/>
      </c>
      <c r="BM259" s="266"/>
      <c r="BN259" s="266" t="str">
        <f t="shared" si="808"/>
        <v/>
      </c>
      <c r="BO259" s="266"/>
      <c r="BP259" s="266" t="str">
        <f t="shared" si="809"/>
        <v/>
      </c>
      <c r="BQ259" s="267"/>
      <c r="BR259" s="268"/>
      <c r="BS259" s="264"/>
      <c r="BT259" s="266" t="str">
        <f t="shared" si="810"/>
        <v/>
      </c>
      <c r="BU259" s="266"/>
      <c r="BV259" s="266" t="str">
        <f t="shared" si="811"/>
        <v/>
      </c>
      <c r="BW259" s="266"/>
      <c r="BX259" s="266" t="str">
        <f t="shared" si="812"/>
        <v/>
      </c>
      <c r="BY259" s="267"/>
      <c r="BZ259" s="268"/>
      <c r="CA259" s="269"/>
      <c r="CB259" s="266">
        <f t="shared" si="813"/>
        <v>3</v>
      </c>
      <c r="CC259" s="266"/>
      <c r="CD259" s="266">
        <f t="shared" si="814"/>
        <v>0</v>
      </c>
      <c r="CE259" s="266"/>
      <c r="CF259" s="266">
        <f t="shared" si="815"/>
        <v>3</v>
      </c>
      <c r="CG259" s="267"/>
      <c r="CJ259" s="266" t="str">
        <f t="shared" si="816"/>
        <v/>
      </c>
      <c r="CK259" s="266"/>
      <c r="CL259" s="266" t="str">
        <f t="shared" si="817"/>
        <v/>
      </c>
      <c r="CM259" s="266"/>
      <c r="CN259" s="266" t="str">
        <f t="shared" si="818"/>
        <v/>
      </c>
      <c r="CO259" s="267"/>
    </row>
    <row r="260" spans="1:94" s="262" customFormat="1" ht="21" customHeight="1" x14ac:dyDescent="0.25">
      <c r="A260" s="262">
        <v>31</v>
      </c>
      <c r="B260" s="259" t="s">
        <v>56</v>
      </c>
      <c r="C260" s="276" t="s">
        <v>487</v>
      </c>
      <c r="D260" s="164" t="s">
        <v>488</v>
      </c>
      <c r="E260" s="164"/>
      <c r="F260" s="261">
        <f>VLOOKUP(H260,Feuil1!A$1:B$5,2,0)</f>
        <v>0.25</v>
      </c>
      <c r="G260" s="259">
        <f t="shared" si="825"/>
        <v>3</v>
      </c>
      <c r="H260" s="274" t="s">
        <v>173</v>
      </c>
      <c r="I260" s="166" t="s">
        <v>484</v>
      </c>
      <c r="J260" s="263">
        <v>58</v>
      </c>
      <c r="K260" s="263">
        <f t="shared" si="826"/>
        <v>58</v>
      </c>
      <c r="L260" s="263">
        <f>IF(J260&lt;&gt;"",MAX(L$1:L259)+1,"")</f>
        <v>215</v>
      </c>
      <c r="M260" s="219" t="s">
        <v>485</v>
      </c>
      <c r="N260" s="299">
        <v>3</v>
      </c>
      <c r="O260" s="221" t="s">
        <v>72</v>
      </c>
      <c r="P260" s="222"/>
      <c r="Q260" s="300" t="str">
        <f t="shared" si="819"/>
        <v/>
      </c>
      <c r="R260" s="219"/>
      <c r="S260" s="312" t="s">
        <v>70</v>
      </c>
      <c r="T260" s="134"/>
      <c r="V260" s="264">
        <f t="shared" si="827"/>
        <v>3</v>
      </c>
      <c r="W260" s="264">
        <f t="shared" si="828"/>
        <v>1</v>
      </c>
      <c r="X260" s="264">
        <f t="shared" si="829"/>
        <v>3</v>
      </c>
      <c r="Y260" s="264"/>
      <c r="Z260" s="264">
        <f t="shared" si="830"/>
        <v>0</v>
      </c>
      <c r="AA260" s="264"/>
      <c r="AB260" s="264">
        <f t="shared" si="831"/>
        <v>3</v>
      </c>
      <c r="AC260" s="264"/>
      <c r="AD260" s="135"/>
      <c r="AE260" s="269"/>
      <c r="AF260" s="266" t="str">
        <f t="shared" si="795"/>
        <v/>
      </c>
      <c r="AG260" s="266"/>
      <c r="AH260" s="266" t="str">
        <f t="shared" si="796"/>
        <v/>
      </c>
      <c r="AI260" s="266"/>
      <c r="AJ260" s="266" t="str">
        <f t="shared" si="797"/>
        <v/>
      </c>
      <c r="AK260" s="267"/>
      <c r="AL260" s="268"/>
      <c r="AM260" s="266"/>
      <c r="AN260" s="266" t="str">
        <f t="shared" si="798"/>
        <v/>
      </c>
      <c r="AO260" s="266"/>
      <c r="AP260" s="266" t="str">
        <f t="shared" si="799"/>
        <v/>
      </c>
      <c r="AQ260" s="266"/>
      <c r="AR260" s="266" t="str">
        <f t="shared" si="800"/>
        <v/>
      </c>
      <c r="AS260" s="267"/>
      <c r="AT260" s="268"/>
      <c r="AU260" s="266"/>
      <c r="AV260" s="266">
        <f t="shared" si="801"/>
        <v>3</v>
      </c>
      <c r="AW260" s="266"/>
      <c r="AX260" s="266">
        <f t="shared" si="802"/>
        <v>0</v>
      </c>
      <c r="AY260" s="266"/>
      <c r="AZ260" s="266">
        <f t="shared" si="803"/>
        <v>3</v>
      </c>
      <c r="BA260" s="267"/>
      <c r="BB260" s="268"/>
      <c r="BC260" s="266"/>
      <c r="BD260" s="266" t="str">
        <f t="shared" si="804"/>
        <v/>
      </c>
      <c r="BE260" s="266"/>
      <c r="BF260" s="266" t="str">
        <f t="shared" si="805"/>
        <v/>
      </c>
      <c r="BG260" s="266"/>
      <c r="BH260" s="266" t="str">
        <f t="shared" si="806"/>
        <v/>
      </c>
      <c r="BI260" s="267"/>
      <c r="BJ260" s="268"/>
      <c r="BK260" s="264"/>
      <c r="BL260" s="266" t="str">
        <f t="shared" si="807"/>
        <v/>
      </c>
      <c r="BM260" s="266"/>
      <c r="BN260" s="266" t="str">
        <f t="shared" si="808"/>
        <v/>
      </c>
      <c r="BO260" s="266"/>
      <c r="BP260" s="266" t="str">
        <f t="shared" si="809"/>
        <v/>
      </c>
      <c r="BQ260" s="267"/>
      <c r="BR260" s="268"/>
      <c r="BS260" s="264"/>
      <c r="BT260" s="266">
        <f t="shared" si="810"/>
        <v>3</v>
      </c>
      <c r="BU260" s="266"/>
      <c r="BV260" s="266">
        <f t="shared" si="811"/>
        <v>0</v>
      </c>
      <c r="BW260" s="266"/>
      <c r="BX260" s="266">
        <f t="shared" si="812"/>
        <v>3</v>
      </c>
      <c r="BY260" s="267"/>
      <c r="BZ260" s="268"/>
      <c r="CA260" s="269"/>
      <c r="CB260" s="266" t="str">
        <f t="shared" si="813"/>
        <v/>
      </c>
      <c r="CC260" s="266"/>
      <c r="CD260" s="266" t="str">
        <f t="shared" si="814"/>
        <v/>
      </c>
      <c r="CE260" s="266"/>
      <c r="CF260" s="266" t="str">
        <f t="shared" si="815"/>
        <v/>
      </c>
      <c r="CG260" s="267"/>
      <c r="CJ260" s="266" t="str">
        <f t="shared" si="816"/>
        <v/>
      </c>
      <c r="CK260" s="266"/>
      <c r="CL260" s="266" t="str">
        <f t="shared" si="817"/>
        <v/>
      </c>
      <c r="CM260" s="266"/>
      <c r="CN260" s="266" t="str">
        <f t="shared" si="818"/>
        <v/>
      </c>
      <c r="CO260" s="267"/>
    </row>
    <row r="261" spans="1:94" s="262" customFormat="1" ht="21" customHeight="1" x14ac:dyDescent="0.25">
      <c r="A261" s="262">
        <v>32</v>
      </c>
      <c r="B261" s="259" t="s">
        <v>67</v>
      </c>
      <c r="C261" s="276" t="s">
        <v>487</v>
      </c>
      <c r="D261" s="164" t="s">
        <v>488</v>
      </c>
      <c r="E261" s="164"/>
      <c r="F261" s="261">
        <f>VLOOKUP(H261,Feuil1!A$1:B$5,2,0)</f>
        <v>0.25</v>
      </c>
      <c r="G261" s="259">
        <f t="shared" si="825"/>
        <v>3</v>
      </c>
      <c r="H261" s="274" t="s">
        <v>173</v>
      </c>
      <c r="I261" s="166" t="s">
        <v>484</v>
      </c>
      <c r="J261" s="263">
        <v>58</v>
      </c>
      <c r="K261" s="263">
        <f t="shared" si="826"/>
        <v>58</v>
      </c>
      <c r="L261" s="263">
        <f>IF(J261&lt;&gt;"",MAX(L$1:L260)+1,"")</f>
        <v>216</v>
      </c>
      <c r="M261" s="305" t="s">
        <v>486</v>
      </c>
      <c r="N261" s="301">
        <v>3</v>
      </c>
      <c r="O261" s="302" t="s">
        <v>72</v>
      </c>
      <c r="P261" s="303"/>
      <c r="Q261" s="304" t="str">
        <f t="shared" si="819"/>
        <v/>
      </c>
      <c r="R261" s="305"/>
      <c r="S261" s="313" t="s">
        <v>70</v>
      </c>
      <c r="T261" s="134"/>
      <c r="V261" s="264">
        <f t="shared" si="827"/>
        <v>3</v>
      </c>
      <c r="W261" s="264">
        <f t="shared" si="828"/>
        <v>1</v>
      </c>
      <c r="X261" s="264">
        <f t="shared" si="829"/>
        <v>3</v>
      </c>
      <c r="Y261" s="264"/>
      <c r="Z261" s="264">
        <f t="shared" si="830"/>
        <v>0</v>
      </c>
      <c r="AA261" s="264"/>
      <c r="AB261" s="264">
        <f t="shared" si="831"/>
        <v>3</v>
      </c>
      <c r="AC261" s="264"/>
      <c r="AD261" s="135"/>
      <c r="AE261" s="269"/>
      <c r="AF261" s="266" t="str">
        <f t="shared" si="795"/>
        <v/>
      </c>
      <c r="AG261" s="266"/>
      <c r="AH261" s="266" t="str">
        <f t="shared" si="796"/>
        <v/>
      </c>
      <c r="AI261" s="266"/>
      <c r="AJ261" s="266" t="str">
        <f t="shared" si="797"/>
        <v/>
      </c>
      <c r="AK261" s="267"/>
      <c r="AL261" s="268"/>
      <c r="AM261" s="266"/>
      <c r="AN261" s="266" t="str">
        <f t="shared" si="798"/>
        <v/>
      </c>
      <c r="AO261" s="266"/>
      <c r="AP261" s="266" t="str">
        <f t="shared" si="799"/>
        <v/>
      </c>
      <c r="AQ261" s="266"/>
      <c r="AR261" s="266" t="str">
        <f t="shared" si="800"/>
        <v/>
      </c>
      <c r="AS261" s="267"/>
      <c r="AT261" s="268"/>
      <c r="AU261" s="266"/>
      <c r="AV261" s="266">
        <f t="shared" si="801"/>
        <v>3</v>
      </c>
      <c r="AW261" s="266"/>
      <c r="AX261" s="266">
        <f t="shared" si="802"/>
        <v>0</v>
      </c>
      <c r="AY261" s="266"/>
      <c r="AZ261" s="266">
        <f t="shared" si="803"/>
        <v>3</v>
      </c>
      <c r="BA261" s="267"/>
      <c r="BB261" s="268"/>
      <c r="BC261" s="266"/>
      <c r="BD261" s="266" t="str">
        <f t="shared" si="804"/>
        <v/>
      </c>
      <c r="BE261" s="266"/>
      <c r="BF261" s="266" t="str">
        <f t="shared" si="805"/>
        <v/>
      </c>
      <c r="BG261" s="266"/>
      <c r="BH261" s="266" t="str">
        <f t="shared" si="806"/>
        <v/>
      </c>
      <c r="BI261" s="267"/>
      <c r="BJ261" s="268"/>
      <c r="BK261" s="264"/>
      <c r="BL261" s="266" t="str">
        <f t="shared" si="807"/>
        <v/>
      </c>
      <c r="BM261" s="266"/>
      <c r="BN261" s="266" t="str">
        <f t="shared" si="808"/>
        <v/>
      </c>
      <c r="BO261" s="266"/>
      <c r="BP261" s="266" t="str">
        <f t="shared" si="809"/>
        <v/>
      </c>
      <c r="BQ261" s="267"/>
      <c r="BR261" s="268"/>
      <c r="BS261" s="264"/>
      <c r="BT261" s="266" t="str">
        <f t="shared" si="810"/>
        <v/>
      </c>
      <c r="BU261" s="266"/>
      <c r="BV261" s="266" t="str">
        <f t="shared" si="811"/>
        <v/>
      </c>
      <c r="BW261" s="266"/>
      <c r="BX261" s="266" t="str">
        <f t="shared" si="812"/>
        <v/>
      </c>
      <c r="BY261" s="267"/>
      <c r="BZ261" s="268"/>
      <c r="CA261" s="269"/>
      <c r="CB261" s="266">
        <f t="shared" si="813"/>
        <v>3</v>
      </c>
      <c r="CC261" s="266"/>
      <c r="CD261" s="266">
        <f t="shared" si="814"/>
        <v>0</v>
      </c>
      <c r="CE261" s="266"/>
      <c r="CF261" s="266">
        <f t="shared" si="815"/>
        <v>3</v>
      </c>
      <c r="CG261" s="267"/>
      <c r="CJ261" s="266" t="str">
        <f t="shared" si="816"/>
        <v/>
      </c>
      <c r="CK261" s="266"/>
      <c r="CL261" s="266" t="str">
        <f t="shared" si="817"/>
        <v/>
      </c>
      <c r="CM261" s="266"/>
      <c r="CN261" s="266" t="str">
        <f t="shared" si="818"/>
        <v/>
      </c>
      <c r="CO261" s="267"/>
    </row>
    <row r="262" spans="1:94" s="162" customFormat="1" ht="18" customHeight="1" x14ac:dyDescent="0.25">
      <c r="B262" s="113"/>
      <c r="C262" s="276" t="s">
        <v>487</v>
      </c>
      <c r="D262" s="164"/>
      <c r="E262" s="164"/>
      <c r="F262" s="261" t="e">
        <f>VLOOKUP(H262,Feuil1!A$1:B$5,2,0)</f>
        <v>#N/A</v>
      </c>
      <c r="G262" s="113"/>
      <c r="H262" s="218"/>
      <c r="I262" s="163"/>
      <c r="J262" s="138"/>
      <c r="K262" s="263"/>
      <c r="L262" s="263" t="str">
        <f>IF(J262&lt;&gt;"",MAX(L$1:L261)+1,"")</f>
        <v/>
      </c>
      <c r="M262" s="164" t="s">
        <v>497</v>
      </c>
      <c r="N262" s="130"/>
      <c r="O262" s="204"/>
      <c r="P262" s="293"/>
      <c r="Q262" s="202" t="str">
        <f t="shared" si="819"/>
        <v/>
      </c>
      <c r="R262" s="164" t="s">
        <v>421</v>
      </c>
      <c r="S262" s="165"/>
      <c r="T262" s="165"/>
      <c r="V262" s="155"/>
      <c r="W262" s="155"/>
      <c r="X262" s="155"/>
      <c r="Y262" s="146"/>
      <c r="Z262" s="155"/>
      <c r="AA262" s="155"/>
      <c r="AB262" s="155"/>
      <c r="AC262" s="155"/>
      <c r="AD262" s="156"/>
      <c r="AE262" s="148"/>
      <c r="AF262" s="266" t="str">
        <f t="shared" si="795"/>
        <v/>
      </c>
      <c r="AG262" s="266"/>
      <c r="AH262" s="266" t="str">
        <f t="shared" si="796"/>
        <v/>
      </c>
      <c r="AI262" s="266"/>
      <c r="AJ262" s="266" t="str">
        <f t="shared" si="797"/>
        <v/>
      </c>
      <c r="AK262" s="267"/>
      <c r="AL262" s="268"/>
      <c r="AM262" s="266"/>
      <c r="AN262" s="266" t="str">
        <f t="shared" si="798"/>
        <v/>
      </c>
      <c r="AO262" s="266"/>
      <c r="AP262" s="266" t="str">
        <f t="shared" si="799"/>
        <v/>
      </c>
      <c r="AQ262" s="266"/>
      <c r="AR262" s="266" t="str">
        <f t="shared" si="800"/>
        <v/>
      </c>
      <c r="AS262" s="267"/>
      <c r="AT262" s="268"/>
      <c r="AU262" s="266"/>
      <c r="AV262" s="266" t="str">
        <f t="shared" si="801"/>
        <v/>
      </c>
      <c r="AW262" s="266"/>
      <c r="AX262" s="266" t="str">
        <f t="shared" si="802"/>
        <v/>
      </c>
      <c r="AY262" s="266"/>
      <c r="AZ262" s="266" t="str">
        <f t="shared" si="803"/>
        <v/>
      </c>
      <c r="BA262" s="267"/>
      <c r="BB262" s="268"/>
      <c r="BC262" s="266"/>
      <c r="BD262" s="266" t="str">
        <f t="shared" si="804"/>
        <v/>
      </c>
      <c r="BE262" s="266"/>
      <c r="BF262" s="266" t="str">
        <f t="shared" si="805"/>
        <v/>
      </c>
      <c r="BG262" s="266"/>
      <c r="BH262" s="266" t="str">
        <f t="shared" si="806"/>
        <v/>
      </c>
      <c r="BI262" s="267"/>
      <c r="BJ262" s="268"/>
      <c r="BK262" s="264"/>
      <c r="BL262" s="266" t="str">
        <f t="shared" si="807"/>
        <v/>
      </c>
      <c r="BM262" s="266"/>
      <c r="BN262" s="266" t="str">
        <f t="shared" si="808"/>
        <v/>
      </c>
      <c r="BO262" s="266"/>
      <c r="BP262" s="266" t="str">
        <f t="shared" si="809"/>
        <v/>
      </c>
      <c r="BQ262" s="267"/>
      <c r="BR262" s="268"/>
      <c r="BS262" s="264"/>
      <c r="BT262" s="266" t="str">
        <f t="shared" si="810"/>
        <v/>
      </c>
      <c r="BU262" s="266"/>
      <c r="BV262" s="266" t="str">
        <f t="shared" si="811"/>
        <v/>
      </c>
      <c r="BW262" s="266"/>
      <c r="BX262" s="266" t="str">
        <f t="shared" si="812"/>
        <v/>
      </c>
      <c r="BY262" s="267"/>
      <c r="BZ262" s="268"/>
      <c r="CA262" s="269"/>
      <c r="CB262" s="266" t="str">
        <f t="shared" si="813"/>
        <v/>
      </c>
      <c r="CC262" s="266"/>
      <c r="CD262" s="266" t="str">
        <f t="shared" si="814"/>
        <v/>
      </c>
      <c r="CE262" s="266"/>
      <c r="CF262" s="266" t="str">
        <f t="shared" si="815"/>
        <v/>
      </c>
      <c r="CG262" s="267"/>
      <c r="CH262" s="262"/>
      <c r="CI262" s="262"/>
      <c r="CJ262" s="266" t="str">
        <f t="shared" si="816"/>
        <v/>
      </c>
      <c r="CK262" s="266"/>
      <c r="CL262" s="266" t="str">
        <f t="shared" si="817"/>
        <v/>
      </c>
      <c r="CM262" s="266"/>
      <c r="CN262" s="266" t="str">
        <f t="shared" si="818"/>
        <v/>
      </c>
      <c r="CO262" s="267"/>
      <c r="CP262" s="262"/>
    </row>
    <row r="263" spans="1:94" s="262" customFormat="1" ht="60" customHeight="1" x14ac:dyDescent="0.25">
      <c r="B263" s="259" t="s">
        <v>56</v>
      </c>
      <c r="C263" s="276" t="s">
        <v>487</v>
      </c>
      <c r="D263" s="164" t="s">
        <v>497</v>
      </c>
      <c r="E263" s="164"/>
      <c r="F263" s="261">
        <f>VLOOKUP(H263,Feuil1!A$1:B$5,2,0)</f>
        <v>0.2</v>
      </c>
      <c r="G263" s="259">
        <f t="shared" ref="G263:G274" si="832">IF(H263="Information et Communication",1,IF(H263="Savoir-faire Savoir-être",2,IF(H263="Confort et hygiène",3,IF(H263="Qualité de la prestation",5,IF(H263="Développement Durable",4)))))</f>
        <v>5</v>
      </c>
      <c r="H263" s="274" t="s">
        <v>167</v>
      </c>
      <c r="I263" s="271" t="s">
        <v>365</v>
      </c>
      <c r="J263" s="263">
        <v>46</v>
      </c>
      <c r="K263" s="263">
        <f t="shared" ref="K263:K274" si="833">IF(J263&gt;71,J263-17,J263)</f>
        <v>46</v>
      </c>
      <c r="L263" s="263">
        <f>IF(J263&lt;&gt;"",MAX(L$1:L262)+1,"")</f>
        <v>217</v>
      </c>
      <c r="M263" s="294" t="s">
        <v>285</v>
      </c>
      <c r="N263" s="295">
        <v>3</v>
      </c>
      <c r="O263" s="296" t="s">
        <v>72</v>
      </c>
      <c r="P263" s="297"/>
      <c r="Q263" s="298" t="str">
        <f t="shared" si="819"/>
        <v/>
      </c>
      <c r="R263" s="294" t="s">
        <v>489</v>
      </c>
      <c r="S263" s="294" t="s">
        <v>70</v>
      </c>
      <c r="T263" s="134"/>
      <c r="V263" s="264">
        <f t="shared" ref="V263:V274" si="834">N263</f>
        <v>3</v>
      </c>
      <c r="W263" s="264">
        <f t="shared" ref="W263:W274" si="835">IF(O263="Très Satisfaisant",1,IF(O263="Satisfaisant",0.75,IF(O263="Insatisfaisant",0.25,IF(O263="Très Insatisfaisant",0,IF(O263="Non Mesuré","",0)))))</f>
        <v>1</v>
      </c>
      <c r="X263" s="264">
        <f t="shared" ref="X263:X274" si="836">IF(O263&lt;&gt;"Non Mesuré",V263*W263,"")</f>
        <v>3</v>
      </c>
      <c r="Y263" s="264"/>
      <c r="Z263" s="264">
        <f t="shared" ref="Z263:Z274" si="837">IF(O263="Non Mesuré",V263,0)</f>
        <v>0</v>
      </c>
      <c r="AA263" s="264"/>
      <c r="AB263" s="264">
        <f t="shared" ref="AB263:AB274" si="838">V263-Z263</f>
        <v>3</v>
      </c>
      <c r="AC263" s="264"/>
      <c r="AD263" s="135"/>
      <c r="AE263" s="269"/>
      <c r="AF263" s="266" t="str">
        <f t="shared" si="795"/>
        <v/>
      </c>
      <c r="AG263" s="266"/>
      <c r="AH263" s="266" t="str">
        <f t="shared" si="796"/>
        <v/>
      </c>
      <c r="AI263" s="266"/>
      <c r="AJ263" s="266" t="str">
        <f t="shared" si="797"/>
        <v/>
      </c>
      <c r="AK263" s="267"/>
      <c r="AL263" s="268"/>
      <c r="AM263" s="266"/>
      <c r="AN263" s="266" t="str">
        <f t="shared" si="798"/>
        <v/>
      </c>
      <c r="AO263" s="266"/>
      <c r="AP263" s="266" t="str">
        <f t="shared" si="799"/>
        <v/>
      </c>
      <c r="AQ263" s="266"/>
      <c r="AR263" s="266" t="str">
        <f t="shared" si="800"/>
        <v/>
      </c>
      <c r="AS263" s="267"/>
      <c r="AT263" s="268"/>
      <c r="AU263" s="266"/>
      <c r="AV263" s="266" t="str">
        <f t="shared" si="801"/>
        <v/>
      </c>
      <c r="AW263" s="266"/>
      <c r="AX263" s="266" t="str">
        <f t="shared" si="802"/>
        <v/>
      </c>
      <c r="AY263" s="266"/>
      <c r="AZ263" s="266" t="str">
        <f t="shared" si="803"/>
        <v/>
      </c>
      <c r="BA263" s="267"/>
      <c r="BB263" s="268"/>
      <c r="BC263" s="266"/>
      <c r="BD263" s="266" t="str">
        <f t="shared" si="804"/>
        <v/>
      </c>
      <c r="BE263" s="266"/>
      <c r="BF263" s="266" t="str">
        <f t="shared" si="805"/>
        <v/>
      </c>
      <c r="BG263" s="266"/>
      <c r="BH263" s="266" t="str">
        <f t="shared" si="806"/>
        <v/>
      </c>
      <c r="BI263" s="267"/>
      <c r="BJ263" s="268"/>
      <c r="BK263" s="264"/>
      <c r="BL263" s="266">
        <f t="shared" si="807"/>
        <v>3</v>
      </c>
      <c r="BM263" s="266"/>
      <c r="BN263" s="266">
        <f t="shared" si="808"/>
        <v>0</v>
      </c>
      <c r="BO263" s="266"/>
      <c r="BP263" s="266">
        <f t="shared" si="809"/>
        <v>3</v>
      </c>
      <c r="BQ263" s="267"/>
      <c r="BR263" s="268"/>
      <c r="BS263" s="264"/>
      <c r="BT263" s="266" t="str">
        <f t="shared" si="810"/>
        <v/>
      </c>
      <c r="BU263" s="266"/>
      <c r="BV263" s="266" t="str">
        <f t="shared" si="811"/>
        <v/>
      </c>
      <c r="BW263" s="266"/>
      <c r="BX263" s="266" t="str">
        <f t="shared" si="812"/>
        <v/>
      </c>
      <c r="BY263" s="267"/>
      <c r="BZ263" s="268"/>
      <c r="CA263" s="269"/>
      <c r="CB263" s="266" t="str">
        <f t="shared" si="813"/>
        <v/>
      </c>
      <c r="CC263" s="266"/>
      <c r="CD263" s="266" t="str">
        <f t="shared" si="814"/>
        <v/>
      </c>
      <c r="CE263" s="266"/>
      <c r="CF263" s="266" t="str">
        <f t="shared" si="815"/>
        <v/>
      </c>
      <c r="CG263" s="267"/>
      <c r="CJ263" s="266" t="str">
        <f t="shared" si="816"/>
        <v/>
      </c>
      <c r="CK263" s="266"/>
      <c r="CL263" s="266" t="str">
        <f t="shared" si="817"/>
        <v/>
      </c>
      <c r="CM263" s="266"/>
      <c r="CN263" s="266" t="str">
        <f t="shared" si="818"/>
        <v/>
      </c>
      <c r="CO263" s="267"/>
    </row>
    <row r="264" spans="1:94" s="262" customFormat="1" ht="20.25" customHeight="1" x14ac:dyDescent="0.25">
      <c r="B264" s="259" t="s">
        <v>56</v>
      </c>
      <c r="C264" s="276" t="s">
        <v>487</v>
      </c>
      <c r="D264" s="164" t="s">
        <v>497</v>
      </c>
      <c r="E264" s="164"/>
      <c r="F264" s="261">
        <f>VLOOKUP(H264,Feuil1!A$1:B$5,2,0)</f>
        <v>0.2</v>
      </c>
      <c r="G264" s="259">
        <f t="shared" si="832"/>
        <v>5</v>
      </c>
      <c r="H264" s="274" t="s">
        <v>167</v>
      </c>
      <c r="I264" s="271" t="s">
        <v>365</v>
      </c>
      <c r="J264" s="263">
        <v>46</v>
      </c>
      <c r="K264" s="263">
        <f t="shared" si="833"/>
        <v>46</v>
      </c>
      <c r="L264" s="263">
        <f>IF(J264&lt;&gt;"",MAX(L$1:L263)+1,"")</f>
        <v>218</v>
      </c>
      <c r="M264" s="219" t="s">
        <v>490</v>
      </c>
      <c r="N264" s="299">
        <v>3</v>
      </c>
      <c r="O264" s="221" t="s">
        <v>72</v>
      </c>
      <c r="P264" s="222"/>
      <c r="Q264" s="300" t="str">
        <f t="shared" si="819"/>
        <v/>
      </c>
      <c r="R264" s="219" t="s">
        <v>369</v>
      </c>
      <c r="S264" s="219" t="s">
        <v>70</v>
      </c>
      <c r="T264" s="134"/>
      <c r="V264" s="264">
        <f t="shared" si="834"/>
        <v>3</v>
      </c>
      <c r="W264" s="264">
        <f t="shared" si="835"/>
        <v>1</v>
      </c>
      <c r="X264" s="264">
        <f t="shared" si="836"/>
        <v>3</v>
      </c>
      <c r="Y264" s="264"/>
      <c r="Z264" s="264">
        <f t="shared" si="837"/>
        <v>0</v>
      </c>
      <c r="AA264" s="264"/>
      <c r="AB264" s="264">
        <f t="shared" si="838"/>
        <v>3</v>
      </c>
      <c r="AC264" s="264"/>
      <c r="AD264" s="135"/>
      <c r="AE264" s="269"/>
      <c r="AF264" s="266" t="str">
        <f t="shared" si="795"/>
        <v/>
      </c>
      <c r="AG264" s="266"/>
      <c r="AH264" s="266" t="str">
        <f t="shared" si="796"/>
        <v/>
      </c>
      <c r="AI264" s="266"/>
      <c r="AJ264" s="266" t="str">
        <f t="shared" si="797"/>
        <v/>
      </c>
      <c r="AK264" s="267"/>
      <c r="AL264" s="268"/>
      <c r="AM264" s="266"/>
      <c r="AN264" s="266" t="str">
        <f t="shared" si="798"/>
        <v/>
      </c>
      <c r="AO264" s="266"/>
      <c r="AP264" s="266" t="str">
        <f t="shared" si="799"/>
        <v/>
      </c>
      <c r="AQ264" s="266"/>
      <c r="AR264" s="266" t="str">
        <f t="shared" si="800"/>
        <v/>
      </c>
      <c r="AS264" s="267"/>
      <c r="AT264" s="268"/>
      <c r="AU264" s="266"/>
      <c r="AV264" s="266" t="str">
        <f t="shared" si="801"/>
        <v/>
      </c>
      <c r="AW264" s="266"/>
      <c r="AX264" s="266" t="str">
        <f t="shared" si="802"/>
        <v/>
      </c>
      <c r="AY264" s="266"/>
      <c r="AZ264" s="266" t="str">
        <f t="shared" si="803"/>
        <v/>
      </c>
      <c r="BA264" s="267"/>
      <c r="BB264" s="268"/>
      <c r="BC264" s="266"/>
      <c r="BD264" s="266" t="str">
        <f t="shared" si="804"/>
        <v/>
      </c>
      <c r="BE264" s="266"/>
      <c r="BF264" s="266" t="str">
        <f t="shared" si="805"/>
        <v/>
      </c>
      <c r="BG264" s="266"/>
      <c r="BH264" s="266" t="str">
        <f t="shared" si="806"/>
        <v/>
      </c>
      <c r="BI264" s="267"/>
      <c r="BJ264" s="268"/>
      <c r="BK264" s="264"/>
      <c r="BL264" s="266">
        <f t="shared" si="807"/>
        <v>3</v>
      </c>
      <c r="BM264" s="266"/>
      <c r="BN264" s="266">
        <f t="shared" si="808"/>
        <v>0</v>
      </c>
      <c r="BO264" s="266"/>
      <c r="BP264" s="266">
        <f t="shared" si="809"/>
        <v>3</v>
      </c>
      <c r="BQ264" s="267"/>
      <c r="BR264" s="268"/>
      <c r="BS264" s="264"/>
      <c r="BT264" s="266" t="str">
        <f t="shared" si="810"/>
        <v/>
      </c>
      <c r="BU264" s="266"/>
      <c r="BV264" s="266" t="str">
        <f t="shared" si="811"/>
        <v/>
      </c>
      <c r="BW264" s="266"/>
      <c r="BX264" s="266" t="str">
        <f t="shared" si="812"/>
        <v/>
      </c>
      <c r="BY264" s="267"/>
      <c r="BZ264" s="268"/>
      <c r="CA264" s="269"/>
      <c r="CB264" s="266" t="str">
        <f t="shared" si="813"/>
        <v/>
      </c>
      <c r="CC264" s="266"/>
      <c r="CD264" s="266" t="str">
        <f t="shared" si="814"/>
        <v/>
      </c>
      <c r="CE264" s="266"/>
      <c r="CF264" s="266" t="str">
        <f t="shared" si="815"/>
        <v/>
      </c>
      <c r="CG264" s="267"/>
      <c r="CJ264" s="266" t="str">
        <f t="shared" si="816"/>
        <v/>
      </c>
      <c r="CK264" s="266"/>
      <c r="CL264" s="266" t="str">
        <f t="shared" si="817"/>
        <v/>
      </c>
      <c r="CM264" s="266"/>
      <c r="CN264" s="266" t="str">
        <f t="shared" si="818"/>
        <v/>
      </c>
      <c r="CO264" s="267"/>
    </row>
    <row r="265" spans="1:94" s="262" customFormat="1" ht="20.25" customHeight="1" x14ac:dyDescent="0.25">
      <c r="A265" s="262">
        <v>31</v>
      </c>
      <c r="B265" s="259" t="s">
        <v>56</v>
      </c>
      <c r="C265" s="276" t="s">
        <v>487</v>
      </c>
      <c r="D265" s="164" t="s">
        <v>497</v>
      </c>
      <c r="E265" s="164"/>
      <c r="F265" s="261">
        <f>VLOOKUP(H265,Feuil1!A$1:B$5,2,0)</f>
        <v>0.25</v>
      </c>
      <c r="G265" s="259">
        <f t="shared" si="832"/>
        <v>3</v>
      </c>
      <c r="H265" s="274" t="s">
        <v>173</v>
      </c>
      <c r="I265" s="166" t="s">
        <v>384</v>
      </c>
      <c r="J265" s="263">
        <v>51</v>
      </c>
      <c r="K265" s="263">
        <f t="shared" si="833"/>
        <v>51</v>
      </c>
      <c r="L265" s="263">
        <f>IF(J265&lt;&gt;"",MAX(L$1:L264)+1,"")</f>
        <v>219</v>
      </c>
      <c r="M265" s="219" t="s">
        <v>491</v>
      </c>
      <c r="N265" s="299">
        <v>3</v>
      </c>
      <c r="O265" s="221" t="s">
        <v>72</v>
      </c>
      <c r="P265" s="222"/>
      <c r="Q265" s="300" t="str">
        <f t="shared" si="819"/>
        <v/>
      </c>
      <c r="R265" s="219" t="s">
        <v>492</v>
      </c>
      <c r="S265" s="312" t="s">
        <v>70</v>
      </c>
      <c r="T265" s="134"/>
      <c r="V265" s="264">
        <f t="shared" si="834"/>
        <v>3</v>
      </c>
      <c r="W265" s="264">
        <f t="shared" si="835"/>
        <v>1</v>
      </c>
      <c r="X265" s="264">
        <f t="shared" si="836"/>
        <v>3</v>
      </c>
      <c r="Y265" s="264"/>
      <c r="Z265" s="264">
        <f t="shared" si="837"/>
        <v>0</v>
      </c>
      <c r="AA265" s="264"/>
      <c r="AB265" s="264">
        <f t="shared" si="838"/>
        <v>3</v>
      </c>
      <c r="AC265" s="264"/>
      <c r="AD265" s="135"/>
      <c r="AE265" s="269"/>
      <c r="AF265" s="266" t="str">
        <f t="shared" si="795"/>
        <v/>
      </c>
      <c r="AG265" s="266"/>
      <c r="AH265" s="266" t="str">
        <f t="shared" si="796"/>
        <v/>
      </c>
      <c r="AI265" s="266"/>
      <c r="AJ265" s="266" t="str">
        <f t="shared" si="797"/>
        <v/>
      </c>
      <c r="AK265" s="267"/>
      <c r="AL265" s="268"/>
      <c r="AM265" s="266"/>
      <c r="AN265" s="266" t="str">
        <f t="shared" si="798"/>
        <v/>
      </c>
      <c r="AO265" s="266"/>
      <c r="AP265" s="266" t="str">
        <f t="shared" si="799"/>
        <v/>
      </c>
      <c r="AQ265" s="266"/>
      <c r="AR265" s="266" t="str">
        <f t="shared" si="800"/>
        <v/>
      </c>
      <c r="AS265" s="267"/>
      <c r="AT265" s="268"/>
      <c r="AU265" s="266"/>
      <c r="AV265" s="266">
        <f t="shared" si="801"/>
        <v>3</v>
      </c>
      <c r="AW265" s="266"/>
      <c r="AX265" s="266">
        <f t="shared" si="802"/>
        <v>0</v>
      </c>
      <c r="AY265" s="266"/>
      <c r="AZ265" s="266">
        <f t="shared" si="803"/>
        <v>3</v>
      </c>
      <c r="BA265" s="267"/>
      <c r="BB265" s="268"/>
      <c r="BC265" s="266"/>
      <c r="BD265" s="266" t="str">
        <f t="shared" si="804"/>
        <v/>
      </c>
      <c r="BE265" s="266"/>
      <c r="BF265" s="266" t="str">
        <f t="shared" si="805"/>
        <v/>
      </c>
      <c r="BG265" s="266"/>
      <c r="BH265" s="266" t="str">
        <f t="shared" si="806"/>
        <v/>
      </c>
      <c r="BI265" s="267"/>
      <c r="BJ265" s="268"/>
      <c r="BK265" s="264"/>
      <c r="BL265" s="266" t="str">
        <f t="shared" si="807"/>
        <v/>
      </c>
      <c r="BM265" s="266"/>
      <c r="BN265" s="266" t="str">
        <f t="shared" si="808"/>
        <v/>
      </c>
      <c r="BO265" s="266"/>
      <c r="BP265" s="266" t="str">
        <f t="shared" si="809"/>
        <v/>
      </c>
      <c r="BQ265" s="267"/>
      <c r="BR265" s="268"/>
      <c r="BS265" s="264"/>
      <c r="BT265" s="266">
        <f t="shared" si="810"/>
        <v>3</v>
      </c>
      <c r="BU265" s="266"/>
      <c r="BV265" s="266">
        <f t="shared" si="811"/>
        <v>0</v>
      </c>
      <c r="BW265" s="266"/>
      <c r="BX265" s="266">
        <f t="shared" si="812"/>
        <v>3</v>
      </c>
      <c r="BY265" s="267"/>
      <c r="BZ265" s="268"/>
      <c r="CA265" s="269"/>
      <c r="CB265" s="266" t="str">
        <f t="shared" si="813"/>
        <v/>
      </c>
      <c r="CC265" s="266"/>
      <c r="CD265" s="266" t="str">
        <f t="shared" si="814"/>
        <v/>
      </c>
      <c r="CE265" s="266"/>
      <c r="CF265" s="266" t="str">
        <f t="shared" si="815"/>
        <v/>
      </c>
      <c r="CG265" s="267"/>
      <c r="CJ265" s="266" t="str">
        <f t="shared" si="816"/>
        <v/>
      </c>
      <c r="CK265" s="266"/>
      <c r="CL265" s="266" t="str">
        <f t="shared" si="817"/>
        <v/>
      </c>
      <c r="CM265" s="266"/>
      <c r="CN265" s="266" t="str">
        <f t="shared" si="818"/>
        <v/>
      </c>
      <c r="CO265" s="267"/>
    </row>
    <row r="266" spans="1:94" s="262" customFormat="1" ht="20.25" customHeight="1" x14ac:dyDescent="0.25">
      <c r="A266" s="262">
        <v>32</v>
      </c>
      <c r="B266" s="259" t="s">
        <v>67</v>
      </c>
      <c r="C266" s="276" t="s">
        <v>487</v>
      </c>
      <c r="D266" s="164" t="s">
        <v>497</v>
      </c>
      <c r="E266" s="164"/>
      <c r="F266" s="261">
        <f>VLOOKUP(H266,Feuil1!A$1:B$5,2,0)</f>
        <v>0.25</v>
      </c>
      <c r="G266" s="259">
        <f t="shared" si="832"/>
        <v>3</v>
      </c>
      <c r="H266" s="274" t="s">
        <v>173</v>
      </c>
      <c r="I266" s="166" t="s">
        <v>384</v>
      </c>
      <c r="J266" s="263">
        <v>51</v>
      </c>
      <c r="K266" s="263">
        <f t="shared" si="833"/>
        <v>51</v>
      </c>
      <c r="L266" s="263">
        <f>IF(J266&lt;&gt;"",MAX(L$1:L265)+1,"")</f>
        <v>220</v>
      </c>
      <c r="M266" s="219" t="s">
        <v>493</v>
      </c>
      <c r="N266" s="299">
        <v>3</v>
      </c>
      <c r="O266" s="221" t="s">
        <v>72</v>
      </c>
      <c r="P266" s="222"/>
      <c r="Q266" s="300" t="str">
        <f t="shared" si="819"/>
        <v/>
      </c>
      <c r="R266" s="219" t="s">
        <v>492</v>
      </c>
      <c r="S266" s="312" t="s">
        <v>70</v>
      </c>
      <c r="T266" s="134"/>
      <c r="V266" s="264">
        <f t="shared" si="834"/>
        <v>3</v>
      </c>
      <c r="W266" s="264">
        <f t="shared" si="835"/>
        <v>1</v>
      </c>
      <c r="X266" s="264">
        <f t="shared" si="836"/>
        <v>3</v>
      </c>
      <c r="Y266" s="264"/>
      <c r="Z266" s="264">
        <f t="shared" si="837"/>
        <v>0</v>
      </c>
      <c r="AA266" s="264"/>
      <c r="AB266" s="264">
        <f t="shared" si="838"/>
        <v>3</v>
      </c>
      <c r="AC266" s="264"/>
      <c r="AD266" s="135"/>
      <c r="AE266" s="269"/>
      <c r="AF266" s="266" t="str">
        <f t="shared" si="795"/>
        <v/>
      </c>
      <c r="AG266" s="266"/>
      <c r="AH266" s="266" t="str">
        <f t="shared" si="796"/>
        <v/>
      </c>
      <c r="AI266" s="266"/>
      <c r="AJ266" s="266" t="str">
        <f t="shared" si="797"/>
        <v/>
      </c>
      <c r="AK266" s="267"/>
      <c r="AL266" s="268"/>
      <c r="AM266" s="266"/>
      <c r="AN266" s="266" t="str">
        <f t="shared" si="798"/>
        <v/>
      </c>
      <c r="AO266" s="266"/>
      <c r="AP266" s="266" t="str">
        <f t="shared" si="799"/>
        <v/>
      </c>
      <c r="AQ266" s="266"/>
      <c r="AR266" s="266" t="str">
        <f t="shared" si="800"/>
        <v/>
      </c>
      <c r="AS266" s="267"/>
      <c r="AT266" s="268"/>
      <c r="AU266" s="266"/>
      <c r="AV266" s="266">
        <f t="shared" si="801"/>
        <v>3</v>
      </c>
      <c r="AW266" s="266"/>
      <c r="AX266" s="266">
        <f t="shared" si="802"/>
        <v>0</v>
      </c>
      <c r="AY266" s="266"/>
      <c r="AZ266" s="266">
        <f t="shared" si="803"/>
        <v>3</v>
      </c>
      <c r="BA266" s="267"/>
      <c r="BB266" s="268"/>
      <c r="BC266" s="266"/>
      <c r="BD266" s="266" t="str">
        <f t="shared" si="804"/>
        <v/>
      </c>
      <c r="BE266" s="266"/>
      <c r="BF266" s="266" t="str">
        <f t="shared" si="805"/>
        <v/>
      </c>
      <c r="BG266" s="266"/>
      <c r="BH266" s="266" t="str">
        <f t="shared" si="806"/>
        <v/>
      </c>
      <c r="BI266" s="267"/>
      <c r="BJ266" s="268"/>
      <c r="BK266" s="264"/>
      <c r="BL266" s="266" t="str">
        <f t="shared" si="807"/>
        <v/>
      </c>
      <c r="BM266" s="266"/>
      <c r="BN266" s="266" t="str">
        <f t="shared" si="808"/>
        <v/>
      </c>
      <c r="BO266" s="266"/>
      <c r="BP266" s="266" t="str">
        <f t="shared" si="809"/>
        <v/>
      </c>
      <c r="BQ266" s="267"/>
      <c r="BR266" s="268"/>
      <c r="BS266" s="264"/>
      <c r="BT266" s="266" t="str">
        <f t="shared" si="810"/>
        <v/>
      </c>
      <c r="BU266" s="266"/>
      <c r="BV266" s="266" t="str">
        <f t="shared" si="811"/>
        <v/>
      </c>
      <c r="BW266" s="266"/>
      <c r="BX266" s="266" t="str">
        <f t="shared" si="812"/>
        <v/>
      </c>
      <c r="BY266" s="267"/>
      <c r="BZ266" s="268"/>
      <c r="CA266" s="269"/>
      <c r="CB266" s="266">
        <f t="shared" si="813"/>
        <v>3</v>
      </c>
      <c r="CC266" s="266"/>
      <c r="CD266" s="266">
        <f t="shared" si="814"/>
        <v>0</v>
      </c>
      <c r="CE266" s="266"/>
      <c r="CF266" s="266">
        <f t="shared" si="815"/>
        <v>3</v>
      </c>
      <c r="CG266" s="267"/>
      <c r="CJ266" s="266" t="str">
        <f t="shared" si="816"/>
        <v/>
      </c>
      <c r="CK266" s="266"/>
      <c r="CL266" s="266" t="str">
        <f t="shared" si="817"/>
        <v/>
      </c>
      <c r="CM266" s="266"/>
      <c r="CN266" s="266" t="str">
        <f t="shared" si="818"/>
        <v/>
      </c>
      <c r="CO266" s="267"/>
    </row>
    <row r="267" spans="1:94" s="262" customFormat="1" ht="20.25" customHeight="1" x14ac:dyDescent="0.25">
      <c r="A267" s="262">
        <v>31</v>
      </c>
      <c r="B267" s="259" t="s">
        <v>56</v>
      </c>
      <c r="C267" s="276" t="s">
        <v>487</v>
      </c>
      <c r="D267" s="164" t="s">
        <v>497</v>
      </c>
      <c r="E267" s="164"/>
      <c r="F267" s="261">
        <f>VLOOKUP(H267,Feuil1!A$1:B$5,2,0)</f>
        <v>0.25</v>
      </c>
      <c r="G267" s="259">
        <f t="shared" si="832"/>
        <v>3</v>
      </c>
      <c r="H267" s="274" t="s">
        <v>173</v>
      </c>
      <c r="I267" s="166" t="s">
        <v>401</v>
      </c>
      <c r="J267" s="263">
        <v>48</v>
      </c>
      <c r="K267" s="263">
        <f t="shared" si="833"/>
        <v>48</v>
      </c>
      <c r="L267" s="263">
        <f>IF(J267&lt;&gt;"",MAX(L$1:L266)+1,"")</f>
        <v>221</v>
      </c>
      <c r="M267" s="219" t="s">
        <v>494</v>
      </c>
      <c r="N267" s="299">
        <v>3</v>
      </c>
      <c r="O267" s="221" t="s">
        <v>72</v>
      </c>
      <c r="P267" s="222"/>
      <c r="Q267" s="300" t="str">
        <f t="shared" si="819"/>
        <v/>
      </c>
      <c r="R267" s="219" t="s">
        <v>408</v>
      </c>
      <c r="S267" s="219" t="s">
        <v>70</v>
      </c>
      <c r="T267" s="134"/>
      <c r="V267" s="264">
        <f t="shared" si="834"/>
        <v>3</v>
      </c>
      <c r="W267" s="264">
        <f t="shared" si="835"/>
        <v>1</v>
      </c>
      <c r="X267" s="264">
        <f t="shared" si="836"/>
        <v>3</v>
      </c>
      <c r="Y267" s="264"/>
      <c r="Z267" s="264">
        <f t="shared" si="837"/>
        <v>0</v>
      </c>
      <c r="AA267" s="264"/>
      <c r="AB267" s="264">
        <f t="shared" si="838"/>
        <v>3</v>
      </c>
      <c r="AC267" s="264"/>
      <c r="AD267" s="135"/>
      <c r="AE267" s="269"/>
      <c r="AF267" s="266" t="str">
        <f t="shared" si="795"/>
        <v/>
      </c>
      <c r="AG267" s="266"/>
      <c r="AH267" s="266" t="str">
        <f t="shared" si="796"/>
        <v/>
      </c>
      <c r="AI267" s="266"/>
      <c r="AJ267" s="266" t="str">
        <f t="shared" si="797"/>
        <v/>
      </c>
      <c r="AK267" s="267"/>
      <c r="AL267" s="268"/>
      <c r="AM267" s="266"/>
      <c r="AN267" s="266" t="str">
        <f t="shared" si="798"/>
        <v/>
      </c>
      <c r="AO267" s="266"/>
      <c r="AP267" s="266" t="str">
        <f t="shared" si="799"/>
        <v/>
      </c>
      <c r="AQ267" s="266"/>
      <c r="AR267" s="266" t="str">
        <f t="shared" si="800"/>
        <v/>
      </c>
      <c r="AS267" s="267"/>
      <c r="AT267" s="268"/>
      <c r="AU267" s="266"/>
      <c r="AV267" s="266">
        <f t="shared" si="801"/>
        <v>3</v>
      </c>
      <c r="AW267" s="266"/>
      <c r="AX267" s="266">
        <f t="shared" si="802"/>
        <v>0</v>
      </c>
      <c r="AY267" s="266"/>
      <c r="AZ267" s="266">
        <f t="shared" si="803"/>
        <v>3</v>
      </c>
      <c r="BA267" s="267"/>
      <c r="BB267" s="268"/>
      <c r="BC267" s="266"/>
      <c r="BD267" s="266" t="str">
        <f t="shared" si="804"/>
        <v/>
      </c>
      <c r="BE267" s="266"/>
      <c r="BF267" s="266" t="str">
        <f t="shared" si="805"/>
        <v/>
      </c>
      <c r="BG267" s="266"/>
      <c r="BH267" s="266" t="str">
        <f t="shared" si="806"/>
        <v/>
      </c>
      <c r="BI267" s="267"/>
      <c r="BJ267" s="268"/>
      <c r="BK267" s="264"/>
      <c r="BL267" s="266" t="str">
        <f t="shared" si="807"/>
        <v/>
      </c>
      <c r="BM267" s="266"/>
      <c r="BN267" s="266" t="str">
        <f t="shared" si="808"/>
        <v/>
      </c>
      <c r="BO267" s="266"/>
      <c r="BP267" s="266" t="str">
        <f t="shared" si="809"/>
        <v/>
      </c>
      <c r="BQ267" s="267"/>
      <c r="BR267" s="268"/>
      <c r="BS267" s="264"/>
      <c r="BT267" s="266">
        <f t="shared" si="810"/>
        <v>3</v>
      </c>
      <c r="BU267" s="266"/>
      <c r="BV267" s="266">
        <f t="shared" si="811"/>
        <v>0</v>
      </c>
      <c r="BW267" s="266"/>
      <c r="BX267" s="266">
        <f t="shared" si="812"/>
        <v>3</v>
      </c>
      <c r="BY267" s="267"/>
      <c r="BZ267" s="268"/>
      <c r="CA267" s="269"/>
      <c r="CB267" s="266" t="str">
        <f t="shared" si="813"/>
        <v/>
      </c>
      <c r="CC267" s="266"/>
      <c r="CD267" s="266" t="str">
        <f t="shared" si="814"/>
        <v/>
      </c>
      <c r="CE267" s="266"/>
      <c r="CF267" s="266" t="str">
        <f t="shared" si="815"/>
        <v/>
      </c>
      <c r="CG267" s="267"/>
      <c r="CJ267" s="266" t="str">
        <f t="shared" si="816"/>
        <v/>
      </c>
      <c r="CK267" s="266"/>
      <c r="CL267" s="266" t="str">
        <f t="shared" si="817"/>
        <v/>
      </c>
      <c r="CM267" s="266"/>
      <c r="CN267" s="266" t="str">
        <f t="shared" si="818"/>
        <v/>
      </c>
      <c r="CO267" s="267"/>
    </row>
    <row r="268" spans="1:94" s="262" customFormat="1" ht="20.25" customHeight="1" x14ac:dyDescent="0.25">
      <c r="A268" s="262">
        <v>32</v>
      </c>
      <c r="B268" s="259" t="s">
        <v>67</v>
      </c>
      <c r="C268" s="276" t="s">
        <v>487</v>
      </c>
      <c r="D268" s="164" t="s">
        <v>497</v>
      </c>
      <c r="E268" s="164"/>
      <c r="F268" s="261">
        <f>VLOOKUP(H268,Feuil1!A$1:B$5,2,0)</f>
        <v>0.25</v>
      </c>
      <c r="G268" s="259">
        <f t="shared" si="832"/>
        <v>3</v>
      </c>
      <c r="H268" s="274" t="s">
        <v>173</v>
      </c>
      <c r="I268" s="166" t="s">
        <v>401</v>
      </c>
      <c r="J268" s="263">
        <v>48</v>
      </c>
      <c r="K268" s="263">
        <f t="shared" si="833"/>
        <v>48</v>
      </c>
      <c r="L268" s="263">
        <f>IF(J268&lt;&gt;"",MAX(L$1:L267)+1,"")</f>
        <v>222</v>
      </c>
      <c r="M268" s="219" t="s">
        <v>495</v>
      </c>
      <c r="N268" s="299">
        <v>3</v>
      </c>
      <c r="O268" s="221" t="s">
        <v>72</v>
      </c>
      <c r="P268" s="222"/>
      <c r="Q268" s="300" t="str">
        <f t="shared" si="819"/>
        <v/>
      </c>
      <c r="R268" s="219" t="s">
        <v>410</v>
      </c>
      <c r="S268" s="219" t="s">
        <v>70</v>
      </c>
      <c r="T268" s="134"/>
      <c r="V268" s="264">
        <f t="shared" si="834"/>
        <v>3</v>
      </c>
      <c r="W268" s="264">
        <f t="shared" si="835"/>
        <v>1</v>
      </c>
      <c r="X268" s="264">
        <f t="shared" si="836"/>
        <v>3</v>
      </c>
      <c r="Y268" s="264"/>
      <c r="Z268" s="264">
        <f t="shared" si="837"/>
        <v>0</v>
      </c>
      <c r="AA268" s="264"/>
      <c r="AB268" s="264">
        <f t="shared" si="838"/>
        <v>3</v>
      </c>
      <c r="AC268" s="264"/>
      <c r="AD268" s="135"/>
      <c r="AE268" s="269"/>
      <c r="AF268" s="266" t="str">
        <f t="shared" si="795"/>
        <v/>
      </c>
      <c r="AG268" s="266"/>
      <c r="AH268" s="266" t="str">
        <f t="shared" si="796"/>
        <v/>
      </c>
      <c r="AI268" s="266"/>
      <c r="AJ268" s="266" t="str">
        <f t="shared" si="797"/>
        <v/>
      </c>
      <c r="AK268" s="267"/>
      <c r="AL268" s="268"/>
      <c r="AM268" s="266"/>
      <c r="AN268" s="266" t="str">
        <f t="shared" si="798"/>
        <v/>
      </c>
      <c r="AO268" s="266"/>
      <c r="AP268" s="266" t="str">
        <f t="shared" si="799"/>
        <v/>
      </c>
      <c r="AQ268" s="266"/>
      <c r="AR268" s="266" t="str">
        <f t="shared" si="800"/>
        <v/>
      </c>
      <c r="AS268" s="267"/>
      <c r="AT268" s="268"/>
      <c r="AU268" s="266"/>
      <c r="AV268" s="266">
        <f t="shared" si="801"/>
        <v>3</v>
      </c>
      <c r="AW268" s="266"/>
      <c r="AX268" s="266">
        <f t="shared" si="802"/>
        <v>0</v>
      </c>
      <c r="AY268" s="266"/>
      <c r="AZ268" s="266">
        <f t="shared" si="803"/>
        <v>3</v>
      </c>
      <c r="BA268" s="267"/>
      <c r="BB268" s="268"/>
      <c r="BC268" s="266"/>
      <c r="BD268" s="266" t="str">
        <f t="shared" si="804"/>
        <v/>
      </c>
      <c r="BE268" s="266"/>
      <c r="BF268" s="266" t="str">
        <f t="shared" si="805"/>
        <v/>
      </c>
      <c r="BG268" s="266"/>
      <c r="BH268" s="266" t="str">
        <f t="shared" si="806"/>
        <v/>
      </c>
      <c r="BI268" s="267"/>
      <c r="BJ268" s="268"/>
      <c r="BK268" s="264"/>
      <c r="BL268" s="266" t="str">
        <f t="shared" si="807"/>
        <v/>
      </c>
      <c r="BM268" s="266"/>
      <c r="BN268" s="266" t="str">
        <f t="shared" si="808"/>
        <v/>
      </c>
      <c r="BO268" s="266"/>
      <c r="BP268" s="266" t="str">
        <f t="shared" si="809"/>
        <v/>
      </c>
      <c r="BQ268" s="267"/>
      <c r="BR268" s="268"/>
      <c r="BS268" s="264"/>
      <c r="BT268" s="266" t="str">
        <f t="shared" si="810"/>
        <v/>
      </c>
      <c r="BU268" s="266"/>
      <c r="BV268" s="266" t="str">
        <f t="shared" si="811"/>
        <v/>
      </c>
      <c r="BW268" s="266"/>
      <c r="BX268" s="266" t="str">
        <f t="shared" si="812"/>
        <v/>
      </c>
      <c r="BY268" s="267"/>
      <c r="BZ268" s="268"/>
      <c r="CA268" s="269"/>
      <c r="CB268" s="266">
        <f t="shared" si="813"/>
        <v>3</v>
      </c>
      <c r="CC268" s="266"/>
      <c r="CD268" s="266">
        <f t="shared" si="814"/>
        <v>0</v>
      </c>
      <c r="CE268" s="266"/>
      <c r="CF268" s="266">
        <f t="shared" si="815"/>
        <v>3</v>
      </c>
      <c r="CG268" s="267"/>
      <c r="CJ268" s="266" t="str">
        <f t="shared" si="816"/>
        <v/>
      </c>
      <c r="CK268" s="266"/>
      <c r="CL268" s="266" t="str">
        <f t="shared" si="817"/>
        <v/>
      </c>
      <c r="CM268" s="266"/>
      <c r="CN268" s="266" t="str">
        <f t="shared" si="818"/>
        <v/>
      </c>
      <c r="CO268" s="267"/>
    </row>
    <row r="269" spans="1:94" s="262" customFormat="1" ht="20.25" customHeight="1" x14ac:dyDescent="0.25">
      <c r="A269" s="262">
        <v>31</v>
      </c>
      <c r="B269" s="259" t="s">
        <v>56</v>
      </c>
      <c r="C269" s="276" t="s">
        <v>487</v>
      </c>
      <c r="D269" s="164" t="s">
        <v>497</v>
      </c>
      <c r="E269" s="164"/>
      <c r="F269" s="261">
        <f>VLOOKUP(H269,Feuil1!A$1:B$5,2,0)</f>
        <v>0.25</v>
      </c>
      <c r="G269" s="259">
        <f t="shared" si="832"/>
        <v>3</v>
      </c>
      <c r="H269" s="274" t="s">
        <v>173</v>
      </c>
      <c r="I269" s="271" t="s">
        <v>459</v>
      </c>
      <c r="J269" s="263">
        <v>60</v>
      </c>
      <c r="K269" s="263">
        <f t="shared" si="833"/>
        <v>60</v>
      </c>
      <c r="L269" s="263">
        <f>IF(J269&lt;&gt;"",MAX(L$1:L268)+1,"")</f>
        <v>223</v>
      </c>
      <c r="M269" s="219" t="s">
        <v>460</v>
      </c>
      <c r="N269" s="299">
        <v>3</v>
      </c>
      <c r="O269" s="221" t="s">
        <v>72</v>
      </c>
      <c r="P269" s="222"/>
      <c r="Q269" s="300" t="str">
        <f t="shared" si="819"/>
        <v/>
      </c>
      <c r="R269" s="219" t="s">
        <v>492</v>
      </c>
      <c r="S269" s="312" t="s">
        <v>70</v>
      </c>
      <c r="T269" s="134"/>
      <c r="V269" s="264">
        <f t="shared" si="834"/>
        <v>3</v>
      </c>
      <c r="W269" s="264">
        <f t="shared" si="835"/>
        <v>1</v>
      </c>
      <c r="X269" s="264">
        <f t="shared" si="836"/>
        <v>3</v>
      </c>
      <c r="Y269" s="264"/>
      <c r="Z269" s="264">
        <f t="shared" si="837"/>
        <v>0</v>
      </c>
      <c r="AA269" s="264"/>
      <c r="AB269" s="264">
        <f t="shared" si="838"/>
        <v>3</v>
      </c>
      <c r="AC269" s="264"/>
      <c r="AD269" s="135"/>
      <c r="AE269" s="269"/>
      <c r="AF269" s="266" t="str">
        <f t="shared" si="795"/>
        <v/>
      </c>
      <c r="AG269" s="266"/>
      <c r="AH269" s="266" t="str">
        <f t="shared" si="796"/>
        <v/>
      </c>
      <c r="AI269" s="266"/>
      <c r="AJ269" s="266" t="str">
        <f t="shared" si="797"/>
        <v/>
      </c>
      <c r="AK269" s="267"/>
      <c r="AL269" s="268"/>
      <c r="AM269" s="266"/>
      <c r="AN269" s="266" t="str">
        <f t="shared" si="798"/>
        <v/>
      </c>
      <c r="AO269" s="266"/>
      <c r="AP269" s="266" t="str">
        <f t="shared" si="799"/>
        <v/>
      </c>
      <c r="AQ269" s="266"/>
      <c r="AR269" s="266" t="str">
        <f t="shared" si="800"/>
        <v/>
      </c>
      <c r="AS269" s="267"/>
      <c r="AT269" s="268"/>
      <c r="AU269" s="266"/>
      <c r="AV269" s="266">
        <f t="shared" si="801"/>
        <v>3</v>
      </c>
      <c r="AW269" s="266"/>
      <c r="AX269" s="266">
        <f t="shared" si="802"/>
        <v>0</v>
      </c>
      <c r="AY269" s="266"/>
      <c r="AZ269" s="266">
        <f t="shared" si="803"/>
        <v>3</v>
      </c>
      <c r="BA269" s="267"/>
      <c r="BB269" s="268"/>
      <c r="BC269" s="266"/>
      <c r="BD269" s="266" t="str">
        <f t="shared" si="804"/>
        <v/>
      </c>
      <c r="BE269" s="266"/>
      <c r="BF269" s="266" t="str">
        <f t="shared" si="805"/>
        <v/>
      </c>
      <c r="BG269" s="266"/>
      <c r="BH269" s="266" t="str">
        <f t="shared" si="806"/>
        <v/>
      </c>
      <c r="BI269" s="267"/>
      <c r="BJ269" s="268"/>
      <c r="BK269" s="264"/>
      <c r="BL269" s="266" t="str">
        <f t="shared" si="807"/>
        <v/>
      </c>
      <c r="BM269" s="266"/>
      <c r="BN269" s="266" t="str">
        <f t="shared" si="808"/>
        <v/>
      </c>
      <c r="BO269" s="266"/>
      <c r="BP269" s="266" t="str">
        <f t="shared" si="809"/>
        <v/>
      </c>
      <c r="BQ269" s="267"/>
      <c r="BR269" s="268"/>
      <c r="BS269" s="264"/>
      <c r="BT269" s="266">
        <f t="shared" si="810"/>
        <v>3</v>
      </c>
      <c r="BU269" s="266"/>
      <c r="BV269" s="266">
        <f t="shared" si="811"/>
        <v>0</v>
      </c>
      <c r="BW269" s="266"/>
      <c r="BX269" s="266">
        <f t="shared" si="812"/>
        <v>3</v>
      </c>
      <c r="BY269" s="267"/>
      <c r="BZ269" s="268"/>
      <c r="CA269" s="269"/>
      <c r="CB269" s="266" t="str">
        <f t="shared" si="813"/>
        <v/>
      </c>
      <c r="CC269" s="266"/>
      <c r="CD269" s="266" t="str">
        <f t="shared" si="814"/>
        <v/>
      </c>
      <c r="CE269" s="266"/>
      <c r="CF269" s="266" t="str">
        <f t="shared" si="815"/>
        <v/>
      </c>
      <c r="CG269" s="267"/>
      <c r="CJ269" s="266" t="str">
        <f t="shared" si="816"/>
        <v/>
      </c>
      <c r="CK269" s="266"/>
      <c r="CL269" s="266" t="str">
        <f t="shared" si="817"/>
        <v/>
      </c>
      <c r="CM269" s="266"/>
      <c r="CN269" s="266" t="str">
        <f t="shared" si="818"/>
        <v/>
      </c>
      <c r="CO269" s="267"/>
    </row>
    <row r="270" spans="1:94" s="262" customFormat="1" ht="20.25" customHeight="1" x14ac:dyDescent="0.25">
      <c r="A270" s="262">
        <v>32</v>
      </c>
      <c r="B270" s="259" t="s">
        <v>67</v>
      </c>
      <c r="C270" s="276" t="s">
        <v>487</v>
      </c>
      <c r="D270" s="164" t="s">
        <v>497</v>
      </c>
      <c r="E270" s="164"/>
      <c r="F270" s="261">
        <f>VLOOKUP(H270,Feuil1!A$1:B$5,2,0)</f>
        <v>0.25</v>
      </c>
      <c r="G270" s="259">
        <f t="shared" si="832"/>
        <v>3</v>
      </c>
      <c r="H270" s="274" t="s">
        <v>173</v>
      </c>
      <c r="I270" s="271" t="s">
        <v>459</v>
      </c>
      <c r="J270" s="263">
        <v>60</v>
      </c>
      <c r="K270" s="263">
        <f t="shared" si="833"/>
        <v>60</v>
      </c>
      <c r="L270" s="263">
        <f>IF(J270&lt;&gt;"",MAX(L$1:L269)+1,"")</f>
        <v>224</v>
      </c>
      <c r="M270" s="219" t="s">
        <v>462</v>
      </c>
      <c r="N270" s="299">
        <v>3</v>
      </c>
      <c r="O270" s="221" t="s">
        <v>72</v>
      </c>
      <c r="P270" s="222"/>
      <c r="Q270" s="300" t="str">
        <f t="shared" si="819"/>
        <v/>
      </c>
      <c r="R270" s="219" t="s">
        <v>492</v>
      </c>
      <c r="S270" s="312" t="s">
        <v>70</v>
      </c>
      <c r="T270" s="134"/>
      <c r="V270" s="264">
        <f t="shared" si="834"/>
        <v>3</v>
      </c>
      <c r="W270" s="264">
        <f t="shared" si="835"/>
        <v>1</v>
      </c>
      <c r="X270" s="264">
        <f t="shared" si="836"/>
        <v>3</v>
      </c>
      <c r="Y270" s="264"/>
      <c r="Z270" s="264">
        <f t="shared" si="837"/>
        <v>0</v>
      </c>
      <c r="AA270" s="264"/>
      <c r="AB270" s="264">
        <f t="shared" si="838"/>
        <v>3</v>
      </c>
      <c r="AC270" s="264"/>
      <c r="AD270" s="135"/>
      <c r="AE270" s="269"/>
      <c r="AF270" s="266" t="str">
        <f t="shared" si="795"/>
        <v/>
      </c>
      <c r="AG270" s="266"/>
      <c r="AH270" s="266" t="str">
        <f t="shared" si="796"/>
        <v/>
      </c>
      <c r="AI270" s="266"/>
      <c r="AJ270" s="266" t="str">
        <f t="shared" si="797"/>
        <v/>
      </c>
      <c r="AK270" s="267"/>
      <c r="AL270" s="268"/>
      <c r="AM270" s="266"/>
      <c r="AN270" s="266" t="str">
        <f t="shared" si="798"/>
        <v/>
      </c>
      <c r="AO270" s="266"/>
      <c r="AP270" s="266" t="str">
        <f t="shared" si="799"/>
        <v/>
      </c>
      <c r="AQ270" s="266"/>
      <c r="AR270" s="266" t="str">
        <f t="shared" si="800"/>
        <v/>
      </c>
      <c r="AS270" s="267"/>
      <c r="AT270" s="268"/>
      <c r="AU270" s="266"/>
      <c r="AV270" s="266">
        <f t="shared" si="801"/>
        <v>3</v>
      </c>
      <c r="AW270" s="266"/>
      <c r="AX270" s="266">
        <f t="shared" si="802"/>
        <v>0</v>
      </c>
      <c r="AY270" s="266"/>
      <c r="AZ270" s="266">
        <f t="shared" si="803"/>
        <v>3</v>
      </c>
      <c r="BA270" s="267"/>
      <c r="BB270" s="268"/>
      <c r="BC270" s="266"/>
      <c r="BD270" s="266" t="str">
        <f t="shared" si="804"/>
        <v/>
      </c>
      <c r="BE270" s="266"/>
      <c r="BF270" s="266" t="str">
        <f t="shared" si="805"/>
        <v/>
      </c>
      <c r="BG270" s="266"/>
      <c r="BH270" s="266" t="str">
        <f t="shared" si="806"/>
        <v/>
      </c>
      <c r="BI270" s="267"/>
      <c r="BJ270" s="268"/>
      <c r="BK270" s="264"/>
      <c r="BL270" s="266" t="str">
        <f t="shared" si="807"/>
        <v/>
      </c>
      <c r="BM270" s="266"/>
      <c r="BN270" s="266" t="str">
        <f t="shared" si="808"/>
        <v/>
      </c>
      <c r="BO270" s="266"/>
      <c r="BP270" s="266" t="str">
        <f t="shared" si="809"/>
        <v/>
      </c>
      <c r="BQ270" s="267"/>
      <c r="BR270" s="268"/>
      <c r="BS270" s="264"/>
      <c r="BT270" s="266" t="str">
        <f t="shared" si="810"/>
        <v/>
      </c>
      <c r="BU270" s="266"/>
      <c r="BV270" s="266" t="str">
        <f t="shared" si="811"/>
        <v/>
      </c>
      <c r="BW270" s="266"/>
      <c r="BX270" s="266" t="str">
        <f t="shared" si="812"/>
        <v/>
      </c>
      <c r="BY270" s="267"/>
      <c r="BZ270" s="268"/>
      <c r="CA270" s="269"/>
      <c r="CB270" s="266">
        <f t="shared" si="813"/>
        <v>3</v>
      </c>
      <c r="CC270" s="266"/>
      <c r="CD270" s="266">
        <f t="shared" si="814"/>
        <v>0</v>
      </c>
      <c r="CE270" s="266"/>
      <c r="CF270" s="266">
        <f t="shared" si="815"/>
        <v>3</v>
      </c>
      <c r="CG270" s="267"/>
      <c r="CJ270" s="266" t="str">
        <f t="shared" si="816"/>
        <v/>
      </c>
      <c r="CK270" s="266"/>
      <c r="CL270" s="266" t="str">
        <f t="shared" si="817"/>
        <v/>
      </c>
      <c r="CM270" s="266"/>
      <c r="CN270" s="266" t="str">
        <f t="shared" si="818"/>
        <v/>
      </c>
      <c r="CO270" s="267"/>
    </row>
    <row r="271" spans="1:94" s="262" customFormat="1" ht="40.5" customHeight="1" x14ac:dyDescent="0.25">
      <c r="A271" s="262">
        <v>31</v>
      </c>
      <c r="B271" s="259" t="s">
        <v>56</v>
      </c>
      <c r="C271" s="276" t="s">
        <v>487</v>
      </c>
      <c r="D271" s="164" t="s">
        <v>497</v>
      </c>
      <c r="E271" s="164"/>
      <c r="F271" s="261">
        <f>VLOOKUP(H271,Feuil1!A$1:B$5,2,0)</f>
        <v>0.25</v>
      </c>
      <c r="G271" s="259">
        <f t="shared" si="832"/>
        <v>3</v>
      </c>
      <c r="H271" s="274" t="s">
        <v>173</v>
      </c>
      <c r="I271" s="271" t="s">
        <v>475</v>
      </c>
      <c r="J271" s="263">
        <v>56</v>
      </c>
      <c r="K271" s="263">
        <f t="shared" si="833"/>
        <v>56</v>
      </c>
      <c r="L271" s="263">
        <f>IF(J271&lt;&gt;"",MAX(L$1:L270)+1,"")</f>
        <v>225</v>
      </c>
      <c r="M271" s="219" t="s">
        <v>480</v>
      </c>
      <c r="N271" s="299">
        <v>3</v>
      </c>
      <c r="O271" s="221" t="s">
        <v>72</v>
      </c>
      <c r="P271" s="222"/>
      <c r="Q271" s="300" t="str">
        <f t="shared" si="819"/>
        <v/>
      </c>
      <c r="R271" s="219" t="s">
        <v>496</v>
      </c>
      <c r="S271" s="312" t="s">
        <v>70</v>
      </c>
      <c r="T271" s="134"/>
      <c r="V271" s="264">
        <f t="shared" si="834"/>
        <v>3</v>
      </c>
      <c r="W271" s="264">
        <f t="shared" si="835"/>
        <v>1</v>
      </c>
      <c r="X271" s="264">
        <f t="shared" si="836"/>
        <v>3</v>
      </c>
      <c r="Y271" s="264"/>
      <c r="Z271" s="264">
        <f t="shared" si="837"/>
        <v>0</v>
      </c>
      <c r="AA271" s="264"/>
      <c r="AB271" s="264">
        <f t="shared" si="838"/>
        <v>3</v>
      </c>
      <c r="AC271" s="264"/>
      <c r="AD271" s="135"/>
      <c r="AE271" s="269"/>
      <c r="AF271" s="266" t="str">
        <f t="shared" si="795"/>
        <v/>
      </c>
      <c r="AG271" s="266"/>
      <c r="AH271" s="266" t="str">
        <f t="shared" si="796"/>
        <v/>
      </c>
      <c r="AI271" s="266"/>
      <c r="AJ271" s="266" t="str">
        <f t="shared" si="797"/>
        <v/>
      </c>
      <c r="AK271" s="267"/>
      <c r="AL271" s="268"/>
      <c r="AM271" s="266"/>
      <c r="AN271" s="266" t="str">
        <f t="shared" si="798"/>
        <v/>
      </c>
      <c r="AO271" s="266"/>
      <c r="AP271" s="266" t="str">
        <f t="shared" si="799"/>
        <v/>
      </c>
      <c r="AQ271" s="266"/>
      <c r="AR271" s="266" t="str">
        <f t="shared" si="800"/>
        <v/>
      </c>
      <c r="AS271" s="267"/>
      <c r="AT271" s="268"/>
      <c r="AU271" s="266"/>
      <c r="AV271" s="266">
        <f t="shared" si="801"/>
        <v>3</v>
      </c>
      <c r="AW271" s="266"/>
      <c r="AX271" s="266">
        <f t="shared" si="802"/>
        <v>0</v>
      </c>
      <c r="AY271" s="266"/>
      <c r="AZ271" s="266">
        <f t="shared" si="803"/>
        <v>3</v>
      </c>
      <c r="BA271" s="267"/>
      <c r="BB271" s="268"/>
      <c r="BC271" s="266"/>
      <c r="BD271" s="266" t="str">
        <f t="shared" si="804"/>
        <v/>
      </c>
      <c r="BE271" s="266"/>
      <c r="BF271" s="266" t="str">
        <f t="shared" si="805"/>
        <v/>
      </c>
      <c r="BG271" s="266"/>
      <c r="BH271" s="266" t="str">
        <f t="shared" si="806"/>
        <v/>
      </c>
      <c r="BI271" s="267"/>
      <c r="BJ271" s="268"/>
      <c r="BK271" s="264"/>
      <c r="BL271" s="266" t="str">
        <f t="shared" si="807"/>
        <v/>
      </c>
      <c r="BM271" s="266"/>
      <c r="BN271" s="266" t="str">
        <f t="shared" si="808"/>
        <v/>
      </c>
      <c r="BO271" s="266"/>
      <c r="BP271" s="266" t="str">
        <f t="shared" si="809"/>
        <v/>
      </c>
      <c r="BQ271" s="267"/>
      <c r="BR271" s="268"/>
      <c r="BS271" s="264"/>
      <c r="BT271" s="266">
        <f t="shared" si="810"/>
        <v>3</v>
      </c>
      <c r="BU271" s="266"/>
      <c r="BV271" s="266">
        <f t="shared" si="811"/>
        <v>0</v>
      </c>
      <c r="BW271" s="266"/>
      <c r="BX271" s="266">
        <f t="shared" si="812"/>
        <v>3</v>
      </c>
      <c r="BY271" s="267"/>
      <c r="BZ271" s="268"/>
      <c r="CA271" s="269"/>
      <c r="CB271" s="266" t="str">
        <f t="shared" si="813"/>
        <v/>
      </c>
      <c r="CC271" s="266"/>
      <c r="CD271" s="266" t="str">
        <f t="shared" si="814"/>
        <v/>
      </c>
      <c r="CE271" s="266"/>
      <c r="CF271" s="266" t="str">
        <f t="shared" si="815"/>
        <v/>
      </c>
      <c r="CG271" s="267"/>
      <c r="CJ271" s="266" t="str">
        <f t="shared" si="816"/>
        <v/>
      </c>
      <c r="CK271" s="266"/>
      <c r="CL271" s="266" t="str">
        <f t="shared" si="817"/>
        <v/>
      </c>
      <c r="CM271" s="266"/>
      <c r="CN271" s="266" t="str">
        <f t="shared" si="818"/>
        <v/>
      </c>
      <c r="CO271" s="267"/>
    </row>
    <row r="272" spans="1:94" s="262" customFormat="1" ht="36.75" customHeight="1" x14ac:dyDescent="0.25">
      <c r="A272" s="262">
        <v>32</v>
      </c>
      <c r="B272" s="259" t="s">
        <v>67</v>
      </c>
      <c r="C272" s="276" t="s">
        <v>487</v>
      </c>
      <c r="D272" s="164" t="s">
        <v>497</v>
      </c>
      <c r="E272" s="164"/>
      <c r="F272" s="261">
        <f>VLOOKUP(H272,Feuil1!A$1:B$5,2,0)</f>
        <v>0.25</v>
      </c>
      <c r="G272" s="259">
        <f t="shared" si="832"/>
        <v>3</v>
      </c>
      <c r="H272" s="274" t="s">
        <v>173</v>
      </c>
      <c r="I272" s="271" t="s">
        <v>475</v>
      </c>
      <c r="J272" s="263">
        <v>56</v>
      </c>
      <c r="K272" s="263">
        <f t="shared" si="833"/>
        <v>56</v>
      </c>
      <c r="L272" s="263">
        <f>IF(J272&lt;&gt;"",MAX(L$1:L271)+1,"")</f>
        <v>226</v>
      </c>
      <c r="M272" s="219" t="s">
        <v>482</v>
      </c>
      <c r="N272" s="299">
        <v>3</v>
      </c>
      <c r="O272" s="221" t="s">
        <v>72</v>
      </c>
      <c r="P272" s="222"/>
      <c r="Q272" s="300" t="str">
        <f t="shared" si="819"/>
        <v/>
      </c>
      <c r="R272" s="219" t="s">
        <v>496</v>
      </c>
      <c r="S272" s="312" t="s">
        <v>70</v>
      </c>
      <c r="T272" s="134"/>
      <c r="V272" s="264">
        <f t="shared" si="834"/>
        <v>3</v>
      </c>
      <c r="W272" s="264">
        <f t="shared" si="835"/>
        <v>1</v>
      </c>
      <c r="X272" s="264">
        <f t="shared" si="836"/>
        <v>3</v>
      </c>
      <c r="Y272" s="264"/>
      <c r="Z272" s="264">
        <f t="shared" si="837"/>
        <v>0</v>
      </c>
      <c r="AA272" s="264"/>
      <c r="AB272" s="264">
        <f t="shared" si="838"/>
        <v>3</v>
      </c>
      <c r="AC272" s="264"/>
      <c r="AD272" s="135"/>
      <c r="AE272" s="269"/>
      <c r="AF272" s="266" t="str">
        <f t="shared" si="795"/>
        <v/>
      </c>
      <c r="AG272" s="266"/>
      <c r="AH272" s="266" t="str">
        <f t="shared" si="796"/>
        <v/>
      </c>
      <c r="AI272" s="266"/>
      <c r="AJ272" s="266" t="str">
        <f t="shared" si="797"/>
        <v/>
      </c>
      <c r="AK272" s="267"/>
      <c r="AL272" s="268"/>
      <c r="AM272" s="266"/>
      <c r="AN272" s="266" t="str">
        <f t="shared" si="798"/>
        <v/>
      </c>
      <c r="AO272" s="266"/>
      <c r="AP272" s="266" t="str">
        <f t="shared" si="799"/>
        <v/>
      </c>
      <c r="AQ272" s="266"/>
      <c r="AR272" s="266" t="str">
        <f t="shared" si="800"/>
        <v/>
      </c>
      <c r="AS272" s="267"/>
      <c r="AT272" s="268"/>
      <c r="AU272" s="266"/>
      <c r="AV272" s="266">
        <f t="shared" si="801"/>
        <v>3</v>
      </c>
      <c r="AW272" s="266"/>
      <c r="AX272" s="266">
        <f t="shared" si="802"/>
        <v>0</v>
      </c>
      <c r="AY272" s="266"/>
      <c r="AZ272" s="266">
        <f t="shared" si="803"/>
        <v>3</v>
      </c>
      <c r="BA272" s="267"/>
      <c r="BB272" s="268"/>
      <c r="BC272" s="266"/>
      <c r="BD272" s="266" t="str">
        <f t="shared" si="804"/>
        <v/>
      </c>
      <c r="BE272" s="266"/>
      <c r="BF272" s="266" t="str">
        <f t="shared" si="805"/>
        <v/>
      </c>
      <c r="BG272" s="266"/>
      <c r="BH272" s="266" t="str">
        <f t="shared" si="806"/>
        <v/>
      </c>
      <c r="BI272" s="267"/>
      <c r="BJ272" s="268"/>
      <c r="BK272" s="264"/>
      <c r="BL272" s="266" t="str">
        <f t="shared" si="807"/>
        <v/>
      </c>
      <c r="BM272" s="266"/>
      <c r="BN272" s="266" t="str">
        <f t="shared" si="808"/>
        <v/>
      </c>
      <c r="BO272" s="266"/>
      <c r="BP272" s="266" t="str">
        <f t="shared" si="809"/>
        <v/>
      </c>
      <c r="BQ272" s="267"/>
      <c r="BR272" s="268"/>
      <c r="BS272" s="264"/>
      <c r="BT272" s="266" t="str">
        <f t="shared" si="810"/>
        <v/>
      </c>
      <c r="BU272" s="266"/>
      <c r="BV272" s="266" t="str">
        <f t="shared" si="811"/>
        <v/>
      </c>
      <c r="BW272" s="266"/>
      <c r="BX272" s="266" t="str">
        <f t="shared" si="812"/>
        <v/>
      </c>
      <c r="BY272" s="267"/>
      <c r="BZ272" s="268"/>
      <c r="CA272" s="269"/>
      <c r="CB272" s="266">
        <f t="shared" si="813"/>
        <v>3</v>
      </c>
      <c r="CC272" s="266"/>
      <c r="CD272" s="266">
        <f t="shared" si="814"/>
        <v>0</v>
      </c>
      <c r="CE272" s="266"/>
      <c r="CF272" s="266">
        <f t="shared" si="815"/>
        <v>3</v>
      </c>
      <c r="CG272" s="267"/>
      <c r="CJ272" s="266" t="str">
        <f t="shared" si="816"/>
        <v/>
      </c>
      <c r="CK272" s="266"/>
      <c r="CL272" s="266" t="str">
        <f t="shared" si="817"/>
        <v/>
      </c>
      <c r="CM272" s="266"/>
      <c r="CN272" s="266" t="str">
        <f t="shared" si="818"/>
        <v/>
      </c>
      <c r="CO272" s="267"/>
    </row>
    <row r="273" spans="1:94" s="262" customFormat="1" ht="21" customHeight="1" x14ac:dyDescent="0.25">
      <c r="A273" s="262">
        <v>31</v>
      </c>
      <c r="B273" s="259" t="s">
        <v>56</v>
      </c>
      <c r="C273" s="276" t="s">
        <v>487</v>
      </c>
      <c r="D273" s="164" t="s">
        <v>497</v>
      </c>
      <c r="E273" s="164"/>
      <c r="F273" s="261">
        <f>VLOOKUP(H273,Feuil1!A$1:B$5,2,0)</f>
        <v>0.25</v>
      </c>
      <c r="G273" s="259">
        <f t="shared" si="832"/>
        <v>3</v>
      </c>
      <c r="H273" s="274" t="s">
        <v>173</v>
      </c>
      <c r="I273" s="166" t="s">
        <v>484</v>
      </c>
      <c r="J273" s="263">
        <v>58</v>
      </c>
      <c r="K273" s="263">
        <f t="shared" si="833"/>
        <v>58</v>
      </c>
      <c r="L273" s="263">
        <f>IF(J273&lt;&gt;"",MAX(L$1:L272)+1,"")</f>
        <v>227</v>
      </c>
      <c r="M273" s="219" t="s">
        <v>485</v>
      </c>
      <c r="N273" s="299">
        <v>3</v>
      </c>
      <c r="O273" s="221" t="s">
        <v>72</v>
      </c>
      <c r="P273" s="222"/>
      <c r="Q273" s="300" t="str">
        <f t="shared" si="819"/>
        <v/>
      </c>
      <c r="R273" s="219"/>
      <c r="S273" s="312" t="s">
        <v>70</v>
      </c>
      <c r="T273" s="134"/>
      <c r="V273" s="264">
        <f t="shared" si="834"/>
        <v>3</v>
      </c>
      <c r="W273" s="264">
        <f t="shared" si="835"/>
        <v>1</v>
      </c>
      <c r="X273" s="264">
        <f t="shared" si="836"/>
        <v>3</v>
      </c>
      <c r="Y273" s="264"/>
      <c r="Z273" s="264">
        <f t="shared" si="837"/>
        <v>0</v>
      </c>
      <c r="AA273" s="264"/>
      <c r="AB273" s="264">
        <f t="shared" si="838"/>
        <v>3</v>
      </c>
      <c r="AC273" s="264"/>
      <c r="AD273" s="135"/>
      <c r="AE273" s="269"/>
      <c r="AF273" s="266" t="str">
        <f t="shared" si="795"/>
        <v/>
      </c>
      <c r="AG273" s="266"/>
      <c r="AH273" s="266" t="str">
        <f t="shared" si="796"/>
        <v/>
      </c>
      <c r="AI273" s="266"/>
      <c r="AJ273" s="266" t="str">
        <f t="shared" si="797"/>
        <v/>
      </c>
      <c r="AK273" s="267"/>
      <c r="AL273" s="268"/>
      <c r="AM273" s="266"/>
      <c r="AN273" s="266" t="str">
        <f t="shared" si="798"/>
        <v/>
      </c>
      <c r="AO273" s="266"/>
      <c r="AP273" s="266" t="str">
        <f t="shared" si="799"/>
        <v/>
      </c>
      <c r="AQ273" s="266"/>
      <c r="AR273" s="266" t="str">
        <f t="shared" si="800"/>
        <v/>
      </c>
      <c r="AS273" s="267"/>
      <c r="AT273" s="268"/>
      <c r="AU273" s="266"/>
      <c r="AV273" s="266">
        <f t="shared" si="801"/>
        <v>3</v>
      </c>
      <c r="AW273" s="266"/>
      <c r="AX273" s="266">
        <f t="shared" si="802"/>
        <v>0</v>
      </c>
      <c r="AY273" s="266"/>
      <c r="AZ273" s="266">
        <f t="shared" si="803"/>
        <v>3</v>
      </c>
      <c r="BA273" s="267"/>
      <c r="BB273" s="268"/>
      <c r="BC273" s="266"/>
      <c r="BD273" s="266" t="str">
        <f t="shared" si="804"/>
        <v/>
      </c>
      <c r="BE273" s="266"/>
      <c r="BF273" s="266" t="str">
        <f t="shared" si="805"/>
        <v/>
      </c>
      <c r="BG273" s="266"/>
      <c r="BH273" s="266" t="str">
        <f t="shared" si="806"/>
        <v/>
      </c>
      <c r="BI273" s="267"/>
      <c r="BJ273" s="268"/>
      <c r="BK273" s="264"/>
      <c r="BL273" s="266" t="str">
        <f t="shared" si="807"/>
        <v/>
      </c>
      <c r="BM273" s="266"/>
      <c r="BN273" s="266" t="str">
        <f t="shared" si="808"/>
        <v/>
      </c>
      <c r="BO273" s="266"/>
      <c r="BP273" s="266" t="str">
        <f t="shared" si="809"/>
        <v/>
      </c>
      <c r="BQ273" s="267"/>
      <c r="BR273" s="268"/>
      <c r="BS273" s="264"/>
      <c r="BT273" s="266">
        <f t="shared" si="810"/>
        <v>3</v>
      </c>
      <c r="BU273" s="266"/>
      <c r="BV273" s="266">
        <f t="shared" si="811"/>
        <v>0</v>
      </c>
      <c r="BW273" s="266"/>
      <c r="BX273" s="266">
        <f t="shared" si="812"/>
        <v>3</v>
      </c>
      <c r="BY273" s="267"/>
      <c r="BZ273" s="268"/>
      <c r="CA273" s="269"/>
      <c r="CB273" s="266" t="str">
        <f t="shared" si="813"/>
        <v/>
      </c>
      <c r="CC273" s="266"/>
      <c r="CD273" s="266" t="str">
        <f t="shared" si="814"/>
        <v/>
      </c>
      <c r="CE273" s="266"/>
      <c r="CF273" s="266" t="str">
        <f t="shared" si="815"/>
        <v/>
      </c>
      <c r="CG273" s="267"/>
      <c r="CJ273" s="266" t="str">
        <f t="shared" si="816"/>
        <v/>
      </c>
      <c r="CK273" s="266"/>
      <c r="CL273" s="266" t="str">
        <f t="shared" si="817"/>
        <v/>
      </c>
      <c r="CM273" s="266"/>
      <c r="CN273" s="266" t="str">
        <f t="shared" si="818"/>
        <v/>
      </c>
      <c r="CO273" s="267"/>
    </row>
    <row r="274" spans="1:94" s="262" customFormat="1" ht="21" customHeight="1" x14ac:dyDescent="0.25">
      <c r="A274" s="262">
        <v>32</v>
      </c>
      <c r="B274" s="259" t="s">
        <v>67</v>
      </c>
      <c r="C274" s="276" t="s">
        <v>487</v>
      </c>
      <c r="D274" s="164" t="s">
        <v>497</v>
      </c>
      <c r="E274" s="164"/>
      <c r="F274" s="261">
        <f>VLOOKUP(H274,Feuil1!A$1:B$5,2,0)</f>
        <v>0.25</v>
      </c>
      <c r="G274" s="259">
        <f t="shared" si="832"/>
        <v>3</v>
      </c>
      <c r="H274" s="274" t="s">
        <v>173</v>
      </c>
      <c r="I274" s="166" t="s">
        <v>484</v>
      </c>
      <c r="J274" s="263">
        <v>58</v>
      </c>
      <c r="K274" s="263">
        <f t="shared" si="833"/>
        <v>58</v>
      </c>
      <c r="L274" s="263">
        <f>IF(J274&lt;&gt;"",MAX(L$1:L273)+1,"")</f>
        <v>228</v>
      </c>
      <c r="M274" s="305" t="s">
        <v>486</v>
      </c>
      <c r="N274" s="301">
        <v>3</v>
      </c>
      <c r="O274" s="302" t="s">
        <v>72</v>
      </c>
      <c r="P274" s="303"/>
      <c r="Q274" s="304" t="str">
        <f t="shared" si="819"/>
        <v/>
      </c>
      <c r="R274" s="305"/>
      <c r="S274" s="313" t="s">
        <v>70</v>
      </c>
      <c r="T274" s="134"/>
      <c r="V274" s="264">
        <f t="shared" si="834"/>
        <v>3</v>
      </c>
      <c r="W274" s="264">
        <f t="shared" si="835"/>
        <v>1</v>
      </c>
      <c r="X274" s="264">
        <f t="shared" si="836"/>
        <v>3</v>
      </c>
      <c r="Y274" s="264"/>
      <c r="Z274" s="264">
        <f t="shared" si="837"/>
        <v>0</v>
      </c>
      <c r="AA274" s="264"/>
      <c r="AB274" s="264">
        <f t="shared" si="838"/>
        <v>3</v>
      </c>
      <c r="AC274" s="264"/>
      <c r="AD274" s="135"/>
      <c r="AE274" s="269"/>
      <c r="AF274" s="266" t="str">
        <f t="shared" si="795"/>
        <v/>
      </c>
      <c r="AG274" s="266"/>
      <c r="AH274" s="266" t="str">
        <f t="shared" si="796"/>
        <v/>
      </c>
      <c r="AI274" s="266"/>
      <c r="AJ274" s="266" t="str">
        <f t="shared" si="797"/>
        <v/>
      </c>
      <c r="AK274" s="267"/>
      <c r="AL274" s="268"/>
      <c r="AM274" s="266"/>
      <c r="AN274" s="266" t="str">
        <f t="shared" si="798"/>
        <v/>
      </c>
      <c r="AO274" s="266"/>
      <c r="AP274" s="266" t="str">
        <f t="shared" si="799"/>
        <v/>
      </c>
      <c r="AQ274" s="266"/>
      <c r="AR274" s="266" t="str">
        <f t="shared" si="800"/>
        <v/>
      </c>
      <c r="AS274" s="267"/>
      <c r="AT274" s="268"/>
      <c r="AU274" s="266"/>
      <c r="AV274" s="266">
        <f t="shared" si="801"/>
        <v>3</v>
      </c>
      <c r="AW274" s="266"/>
      <c r="AX274" s="266">
        <f t="shared" si="802"/>
        <v>0</v>
      </c>
      <c r="AY274" s="266"/>
      <c r="AZ274" s="266">
        <f t="shared" si="803"/>
        <v>3</v>
      </c>
      <c r="BA274" s="267"/>
      <c r="BB274" s="268"/>
      <c r="BC274" s="266"/>
      <c r="BD274" s="266" t="str">
        <f t="shared" si="804"/>
        <v/>
      </c>
      <c r="BE274" s="266"/>
      <c r="BF274" s="266" t="str">
        <f t="shared" si="805"/>
        <v/>
      </c>
      <c r="BG274" s="266"/>
      <c r="BH274" s="266" t="str">
        <f t="shared" si="806"/>
        <v/>
      </c>
      <c r="BI274" s="267"/>
      <c r="BJ274" s="268"/>
      <c r="BK274" s="264"/>
      <c r="BL274" s="266" t="str">
        <f t="shared" si="807"/>
        <v/>
      </c>
      <c r="BM274" s="266"/>
      <c r="BN274" s="266" t="str">
        <f t="shared" si="808"/>
        <v/>
      </c>
      <c r="BO274" s="266"/>
      <c r="BP274" s="266" t="str">
        <f t="shared" si="809"/>
        <v/>
      </c>
      <c r="BQ274" s="267"/>
      <c r="BR274" s="268"/>
      <c r="BS274" s="264"/>
      <c r="BT274" s="266" t="str">
        <f t="shared" si="810"/>
        <v/>
      </c>
      <c r="BU274" s="266"/>
      <c r="BV274" s="266" t="str">
        <f t="shared" si="811"/>
        <v/>
      </c>
      <c r="BW274" s="266"/>
      <c r="BX274" s="266" t="str">
        <f t="shared" si="812"/>
        <v/>
      </c>
      <c r="BY274" s="267"/>
      <c r="BZ274" s="268"/>
      <c r="CA274" s="269"/>
      <c r="CB274" s="266">
        <f t="shared" si="813"/>
        <v>3</v>
      </c>
      <c r="CC274" s="266"/>
      <c r="CD274" s="266">
        <f t="shared" si="814"/>
        <v>0</v>
      </c>
      <c r="CE274" s="266"/>
      <c r="CF274" s="266">
        <f t="shared" si="815"/>
        <v>3</v>
      </c>
      <c r="CG274" s="267"/>
      <c r="CJ274" s="266" t="str">
        <f t="shared" si="816"/>
        <v/>
      </c>
      <c r="CK274" s="266"/>
      <c r="CL274" s="266" t="str">
        <f t="shared" si="817"/>
        <v/>
      </c>
      <c r="CM274" s="266"/>
      <c r="CN274" s="266" t="str">
        <f t="shared" si="818"/>
        <v/>
      </c>
      <c r="CO274" s="267"/>
    </row>
    <row r="275" spans="1:94" s="162" customFormat="1" ht="33" customHeight="1" x14ac:dyDescent="0.25">
      <c r="B275" s="113"/>
      <c r="C275" s="276" t="s">
        <v>487</v>
      </c>
      <c r="D275" s="259"/>
      <c r="E275" s="259"/>
      <c r="F275" s="261" t="e">
        <f>VLOOKUP(H275,Feuil1!A$1:B$5,2,0)</f>
        <v>#N/A</v>
      </c>
      <c r="G275" s="113"/>
      <c r="H275" s="218"/>
      <c r="I275" s="163"/>
      <c r="J275" s="138"/>
      <c r="K275" s="263"/>
      <c r="L275" s="263" t="str">
        <f>IF(J275&lt;&gt;"",MAX(L$1:L274)+1,"")</f>
        <v/>
      </c>
      <c r="M275" s="368" t="s">
        <v>487</v>
      </c>
      <c r="N275" s="369" t="s">
        <v>29</v>
      </c>
      <c r="O275" s="370" t="s">
        <v>30</v>
      </c>
      <c r="P275" s="441" t="s">
        <v>31</v>
      </c>
      <c r="Q275" s="374" t="str">
        <f>IF(ISERROR(SEARCH("Pas de NM possible",R275)),"","oui")</f>
        <v/>
      </c>
      <c r="R275" s="372" t="s">
        <v>32</v>
      </c>
      <c r="S275" s="373" t="s">
        <v>686</v>
      </c>
      <c r="T275" s="165"/>
      <c r="V275" s="155"/>
      <c r="W275" s="155"/>
      <c r="X275" s="155"/>
      <c r="Y275" s="146"/>
      <c r="Z275" s="155"/>
      <c r="AA275" s="155"/>
      <c r="AB275" s="155"/>
      <c r="AC275" s="155"/>
      <c r="AD275" s="156"/>
      <c r="AE275" s="148"/>
      <c r="AF275" s="266" t="str">
        <f>IF(G275=1,X275,"")</f>
        <v/>
      </c>
      <c r="AG275" s="266"/>
      <c r="AH275" s="266" t="str">
        <f>IF(G275=1,Z275,"")</f>
        <v/>
      </c>
      <c r="AI275" s="266"/>
      <c r="AJ275" s="266" t="str">
        <f>IF(G275=1,AB275,"")</f>
        <v/>
      </c>
      <c r="AK275" s="267"/>
      <c r="AL275" s="268"/>
      <c r="AM275" s="266"/>
      <c r="AN275" s="266" t="str">
        <f>IF(G275=2,X275,"")</f>
        <v/>
      </c>
      <c r="AO275" s="266"/>
      <c r="AP275" s="266" t="str">
        <f>IF(G275=2,Z275,"")</f>
        <v/>
      </c>
      <c r="AQ275" s="266"/>
      <c r="AR275" s="266" t="str">
        <f>IF(G275=2,AB275,"")</f>
        <v/>
      </c>
      <c r="AS275" s="267"/>
      <c r="AT275" s="268"/>
      <c r="AU275" s="266"/>
      <c r="AV275" s="266" t="str">
        <f>IF(G275=3,X275,"")</f>
        <v/>
      </c>
      <c r="AW275" s="266"/>
      <c r="AX275" s="266" t="str">
        <f>IF(G275=3,Z275,"")</f>
        <v/>
      </c>
      <c r="AY275" s="266"/>
      <c r="AZ275" s="266" t="str">
        <f>IF(G275=3,AB275,"")</f>
        <v/>
      </c>
      <c r="BA275" s="267"/>
      <c r="BB275" s="268"/>
      <c r="BC275" s="266"/>
      <c r="BD275" s="266" t="str">
        <f>IF(G275=4,X275,"")</f>
        <v/>
      </c>
      <c r="BE275" s="266"/>
      <c r="BF275" s="266" t="str">
        <f>IF(G275=4,Z275,"")</f>
        <v/>
      </c>
      <c r="BG275" s="266"/>
      <c r="BH275" s="266" t="str">
        <f>IF(G275=4,AB275,"")</f>
        <v/>
      </c>
      <c r="BI275" s="267"/>
      <c r="BJ275" s="268"/>
      <c r="BK275" s="264"/>
      <c r="BL275" s="266" t="str">
        <f>IF(G275=5,X275,"")</f>
        <v/>
      </c>
      <c r="BM275" s="266"/>
      <c r="BN275" s="266" t="str">
        <f>IF(G275=5,Z275,"")</f>
        <v/>
      </c>
      <c r="BO275" s="266"/>
      <c r="BP275" s="266" t="str">
        <f>IF(G275=5,AB275,"")</f>
        <v/>
      </c>
      <c r="BQ275" s="267"/>
      <c r="BR275" s="268"/>
      <c r="BS275" s="264"/>
      <c r="BT275" s="266" t="str">
        <f>IF(A275=31,X275,"")</f>
        <v/>
      </c>
      <c r="BU275" s="266"/>
      <c r="BV275" s="266" t="str">
        <f>IF(A275=31,Z275,"")</f>
        <v/>
      </c>
      <c r="BW275" s="266"/>
      <c r="BX275" s="266" t="str">
        <f>IF(A275=31,AB275,"")</f>
        <v/>
      </c>
      <c r="BY275" s="267"/>
      <c r="BZ275" s="268"/>
      <c r="CA275" s="269"/>
      <c r="CB275" s="266" t="str">
        <f>IF(A275=32,X275,"")</f>
        <v/>
      </c>
      <c r="CC275" s="266"/>
      <c r="CD275" s="266" t="str">
        <f>IF(A275=32,Z275,"")</f>
        <v/>
      </c>
      <c r="CE275" s="266"/>
      <c r="CF275" s="266" t="str">
        <f>IF(A275=32,AB275,"")</f>
        <v/>
      </c>
      <c r="CG275" s="267"/>
      <c r="CH275" s="262"/>
      <c r="CI275" s="262"/>
      <c r="CJ275" s="266" t="str">
        <f>IF(A275=33,X275,"")</f>
        <v/>
      </c>
      <c r="CK275" s="266"/>
      <c r="CL275" s="266" t="str">
        <f>IF(A275=33,Z275,"")</f>
        <v/>
      </c>
      <c r="CM275" s="266"/>
      <c r="CN275" s="266" t="str">
        <f>IF(A275=33,AB275,"")</f>
        <v/>
      </c>
      <c r="CO275" s="267"/>
      <c r="CP275" s="262"/>
    </row>
    <row r="276" spans="1:94" s="162" customFormat="1" ht="18" customHeight="1" x14ac:dyDescent="0.25">
      <c r="B276" s="113"/>
      <c r="C276" s="276" t="s">
        <v>487</v>
      </c>
      <c r="D276" s="113"/>
      <c r="E276" s="113"/>
      <c r="F276" s="261" t="e">
        <f>VLOOKUP(H276,Feuil1!A$1:B$5,2,0)</f>
        <v>#N/A</v>
      </c>
      <c r="G276" s="113"/>
      <c r="H276" s="218"/>
      <c r="I276" s="163"/>
      <c r="J276" s="138"/>
      <c r="K276" s="263"/>
      <c r="L276" s="263" t="str">
        <f>IF(J276&lt;&gt;"",MAX(L$1:L275)+1,"")</f>
        <v/>
      </c>
      <c r="M276" s="164" t="s">
        <v>498</v>
      </c>
      <c r="N276" s="130"/>
      <c r="O276" s="204"/>
      <c r="P276" s="293"/>
      <c r="Q276" s="202" t="str">
        <f t="shared" si="819"/>
        <v/>
      </c>
      <c r="R276" s="164" t="s">
        <v>421</v>
      </c>
      <c r="S276" s="165"/>
      <c r="T276" s="165"/>
      <c r="V276" s="155"/>
      <c r="W276" s="155"/>
      <c r="X276" s="155"/>
      <c r="Y276" s="146"/>
      <c r="Z276" s="155"/>
      <c r="AA276" s="155"/>
      <c r="AB276" s="155"/>
      <c r="AC276" s="155"/>
      <c r="AD276" s="156"/>
      <c r="AE276" s="148"/>
      <c r="AF276" s="266" t="str">
        <f t="shared" si="795"/>
        <v/>
      </c>
      <c r="AG276" s="266"/>
      <c r="AH276" s="266" t="str">
        <f t="shared" si="796"/>
        <v/>
      </c>
      <c r="AI276" s="266"/>
      <c r="AJ276" s="266" t="str">
        <f t="shared" si="797"/>
        <v/>
      </c>
      <c r="AK276" s="267"/>
      <c r="AL276" s="268"/>
      <c r="AM276" s="266"/>
      <c r="AN276" s="266" t="str">
        <f t="shared" si="798"/>
        <v/>
      </c>
      <c r="AO276" s="266"/>
      <c r="AP276" s="266" t="str">
        <f t="shared" si="799"/>
        <v/>
      </c>
      <c r="AQ276" s="266"/>
      <c r="AR276" s="266" t="str">
        <f t="shared" si="800"/>
        <v/>
      </c>
      <c r="AS276" s="267"/>
      <c r="AT276" s="268"/>
      <c r="AU276" s="266"/>
      <c r="AV276" s="266" t="str">
        <f t="shared" si="801"/>
        <v/>
      </c>
      <c r="AW276" s="266"/>
      <c r="AX276" s="266" t="str">
        <f t="shared" si="802"/>
        <v/>
      </c>
      <c r="AY276" s="266"/>
      <c r="AZ276" s="266" t="str">
        <f t="shared" si="803"/>
        <v/>
      </c>
      <c r="BA276" s="267"/>
      <c r="BB276" s="268"/>
      <c r="BC276" s="266"/>
      <c r="BD276" s="266" t="str">
        <f t="shared" si="804"/>
        <v/>
      </c>
      <c r="BE276" s="266"/>
      <c r="BF276" s="266" t="str">
        <f t="shared" si="805"/>
        <v/>
      </c>
      <c r="BG276" s="266"/>
      <c r="BH276" s="266" t="str">
        <f t="shared" si="806"/>
        <v/>
      </c>
      <c r="BI276" s="267"/>
      <c r="BJ276" s="268"/>
      <c r="BK276" s="264"/>
      <c r="BL276" s="266" t="str">
        <f t="shared" si="807"/>
        <v/>
      </c>
      <c r="BM276" s="266"/>
      <c r="BN276" s="266" t="str">
        <f t="shared" si="808"/>
        <v/>
      </c>
      <c r="BO276" s="266"/>
      <c r="BP276" s="266" t="str">
        <f t="shared" si="809"/>
        <v/>
      </c>
      <c r="BQ276" s="267"/>
      <c r="BR276" s="268"/>
      <c r="BS276" s="264"/>
      <c r="BT276" s="266" t="str">
        <f t="shared" si="810"/>
        <v/>
      </c>
      <c r="BU276" s="266"/>
      <c r="BV276" s="266" t="str">
        <f t="shared" si="811"/>
        <v/>
      </c>
      <c r="BW276" s="266"/>
      <c r="BX276" s="266" t="str">
        <f t="shared" si="812"/>
        <v/>
      </c>
      <c r="BY276" s="267"/>
      <c r="BZ276" s="268"/>
      <c r="CA276" s="269"/>
      <c r="CB276" s="266" t="str">
        <f t="shared" si="813"/>
        <v/>
      </c>
      <c r="CC276" s="266"/>
      <c r="CD276" s="266" t="str">
        <f t="shared" si="814"/>
        <v/>
      </c>
      <c r="CE276" s="266"/>
      <c r="CF276" s="266" t="str">
        <f t="shared" si="815"/>
        <v/>
      </c>
      <c r="CG276" s="267"/>
      <c r="CH276" s="262"/>
      <c r="CI276" s="262"/>
      <c r="CJ276" s="266" t="str">
        <f t="shared" si="816"/>
        <v/>
      </c>
      <c r="CK276" s="266"/>
      <c r="CL276" s="266" t="str">
        <f t="shared" si="817"/>
        <v/>
      </c>
      <c r="CM276" s="266"/>
      <c r="CN276" s="266" t="str">
        <f t="shared" si="818"/>
        <v/>
      </c>
      <c r="CO276" s="267"/>
      <c r="CP276" s="262"/>
    </row>
    <row r="277" spans="1:94" s="262" customFormat="1" ht="60" customHeight="1" x14ac:dyDescent="0.25">
      <c r="B277" s="259" t="s">
        <v>56</v>
      </c>
      <c r="C277" s="276" t="s">
        <v>487</v>
      </c>
      <c r="D277" s="164" t="s">
        <v>498</v>
      </c>
      <c r="E277" s="164"/>
      <c r="F277" s="261">
        <f>VLOOKUP(H277,Feuil1!A$1:B$5,2,0)</f>
        <v>0.2</v>
      </c>
      <c r="G277" s="259">
        <f t="shared" ref="G277:G288" si="839">IF(H277="Information et Communication",1,IF(H277="Savoir-faire Savoir-être",2,IF(H277="Confort et hygiène",3,IF(H277="Qualité de la prestation",5,IF(H277="Développement Durable",4)))))</f>
        <v>5</v>
      </c>
      <c r="H277" s="274" t="s">
        <v>167</v>
      </c>
      <c r="I277" s="271" t="s">
        <v>365</v>
      </c>
      <c r="J277" s="263">
        <v>46</v>
      </c>
      <c r="K277" s="263">
        <f t="shared" ref="K277:K288" si="840">IF(J277&gt;71,J277-17,J277)</f>
        <v>46</v>
      </c>
      <c r="L277" s="263">
        <f>IF(J277&lt;&gt;"",MAX(L$1:L276)+1,"")</f>
        <v>229</v>
      </c>
      <c r="M277" s="294" t="s">
        <v>285</v>
      </c>
      <c r="N277" s="295">
        <v>3</v>
      </c>
      <c r="O277" s="296" t="s">
        <v>72</v>
      </c>
      <c r="P277" s="297"/>
      <c r="Q277" s="298" t="str">
        <f t="shared" si="819"/>
        <v/>
      </c>
      <c r="R277" s="294" t="s">
        <v>489</v>
      </c>
      <c r="S277" s="294" t="s">
        <v>70</v>
      </c>
      <c r="T277" s="134"/>
      <c r="V277" s="264">
        <f t="shared" ref="V277:V288" si="841">N277</f>
        <v>3</v>
      </c>
      <c r="W277" s="264">
        <f t="shared" ref="W277:W288" si="842">IF(O277="Très Satisfaisant",1,IF(O277="Satisfaisant",0.75,IF(O277="Insatisfaisant",0.25,IF(O277="Très Insatisfaisant",0,IF(O277="Non Mesuré","",0)))))</f>
        <v>1</v>
      </c>
      <c r="X277" s="264">
        <f t="shared" ref="X277:X288" si="843">IF(O277&lt;&gt;"Non Mesuré",V277*W277,"")</f>
        <v>3</v>
      </c>
      <c r="Y277" s="264"/>
      <c r="Z277" s="264">
        <f t="shared" ref="Z277:Z288" si="844">IF(O277="Non Mesuré",V277,0)</f>
        <v>0</v>
      </c>
      <c r="AA277" s="264"/>
      <c r="AB277" s="264">
        <f t="shared" ref="AB277:AB288" si="845">V277-Z277</f>
        <v>3</v>
      </c>
      <c r="AC277" s="264"/>
      <c r="AD277" s="135"/>
      <c r="AE277" s="269"/>
      <c r="AF277" s="266" t="str">
        <f t="shared" si="795"/>
        <v/>
      </c>
      <c r="AG277" s="266"/>
      <c r="AH277" s="266" t="str">
        <f t="shared" si="796"/>
        <v/>
      </c>
      <c r="AI277" s="266"/>
      <c r="AJ277" s="266" t="str">
        <f t="shared" si="797"/>
        <v/>
      </c>
      <c r="AK277" s="267"/>
      <c r="AL277" s="268"/>
      <c r="AM277" s="266"/>
      <c r="AN277" s="266" t="str">
        <f t="shared" si="798"/>
        <v/>
      </c>
      <c r="AO277" s="266"/>
      <c r="AP277" s="266" t="str">
        <f t="shared" si="799"/>
        <v/>
      </c>
      <c r="AQ277" s="266"/>
      <c r="AR277" s="266" t="str">
        <f t="shared" si="800"/>
        <v/>
      </c>
      <c r="AS277" s="267"/>
      <c r="AT277" s="268"/>
      <c r="AU277" s="266"/>
      <c r="AV277" s="266" t="str">
        <f t="shared" si="801"/>
        <v/>
      </c>
      <c r="AW277" s="266"/>
      <c r="AX277" s="266" t="str">
        <f t="shared" si="802"/>
        <v/>
      </c>
      <c r="AY277" s="266"/>
      <c r="AZ277" s="266" t="str">
        <f t="shared" si="803"/>
        <v/>
      </c>
      <c r="BA277" s="267"/>
      <c r="BB277" s="268"/>
      <c r="BC277" s="266"/>
      <c r="BD277" s="266" t="str">
        <f t="shared" si="804"/>
        <v/>
      </c>
      <c r="BE277" s="266"/>
      <c r="BF277" s="266" t="str">
        <f t="shared" si="805"/>
        <v/>
      </c>
      <c r="BG277" s="266"/>
      <c r="BH277" s="266" t="str">
        <f t="shared" si="806"/>
        <v/>
      </c>
      <c r="BI277" s="267"/>
      <c r="BJ277" s="268"/>
      <c r="BK277" s="264"/>
      <c r="BL277" s="266">
        <f t="shared" si="807"/>
        <v>3</v>
      </c>
      <c r="BM277" s="266"/>
      <c r="BN277" s="266">
        <f t="shared" si="808"/>
        <v>0</v>
      </c>
      <c r="BO277" s="266"/>
      <c r="BP277" s="266">
        <f t="shared" si="809"/>
        <v>3</v>
      </c>
      <c r="BQ277" s="267"/>
      <c r="BR277" s="268"/>
      <c r="BS277" s="264"/>
      <c r="BT277" s="266" t="str">
        <f t="shared" si="810"/>
        <v/>
      </c>
      <c r="BU277" s="266"/>
      <c r="BV277" s="266" t="str">
        <f t="shared" si="811"/>
        <v/>
      </c>
      <c r="BW277" s="266"/>
      <c r="BX277" s="266" t="str">
        <f t="shared" si="812"/>
        <v/>
      </c>
      <c r="BY277" s="267"/>
      <c r="BZ277" s="268"/>
      <c r="CA277" s="269"/>
      <c r="CB277" s="266" t="str">
        <f t="shared" si="813"/>
        <v/>
      </c>
      <c r="CC277" s="266"/>
      <c r="CD277" s="266" t="str">
        <f t="shared" si="814"/>
        <v/>
      </c>
      <c r="CE277" s="266"/>
      <c r="CF277" s="266" t="str">
        <f t="shared" si="815"/>
        <v/>
      </c>
      <c r="CG277" s="267"/>
      <c r="CJ277" s="266" t="str">
        <f t="shared" si="816"/>
        <v/>
      </c>
      <c r="CK277" s="266"/>
      <c r="CL277" s="266" t="str">
        <f t="shared" si="817"/>
        <v/>
      </c>
      <c r="CM277" s="266"/>
      <c r="CN277" s="266" t="str">
        <f t="shared" si="818"/>
        <v/>
      </c>
      <c r="CO277" s="267"/>
    </row>
    <row r="278" spans="1:94" s="262" customFormat="1" ht="20.25" customHeight="1" x14ac:dyDescent="0.25">
      <c r="B278" s="259" t="s">
        <v>56</v>
      </c>
      <c r="C278" s="276" t="s">
        <v>487</v>
      </c>
      <c r="D278" s="164" t="s">
        <v>498</v>
      </c>
      <c r="E278" s="164"/>
      <c r="F278" s="261">
        <f>VLOOKUP(H278,Feuil1!A$1:B$5,2,0)</f>
        <v>0.2</v>
      </c>
      <c r="G278" s="259">
        <f t="shared" si="839"/>
        <v>5</v>
      </c>
      <c r="H278" s="274" t="s">
        <v>167</v>
      </c>
      <c r="I278" s="271" t="s">
        <v>365</v>
      </c>
      <c r="J278" s="263">
        <v>46</v>
      </c>
      <c r="K278" s="263">
        <f t="shared" si="840"/>
        <v>46</v>
      </c>
      <c r="L278" s="263">
        <f>IF(J278&lt;&gt;"",MAX(L$1:L277)+1,"")</f>
        <v>230</v>
      </c>
      <c r="M278" s="219" t="s">
        <v>490</v>
      </c>
      <c r="N278" s="299">
        <v>3</v>
      </c>
      <c r="O278" s="221" t="s">
        <v>72</v>
      </c>
      <c r="P278" s="222"/>
      <c r="Q278" s="300" t="str">
        <f t="shared" si="819"/>
        <v/>
      </c>
      <c r="R278" s="219" t="s">
        <v>369</v>
      </c>
      <c r="S278" s="219" t="s">
        <v>70</v>
      </c>
      <c r="T278" s="134"/>
      <c r="V278" s="264">
        <f t="shared" si="841"/>
        <v>3</v>
      </c>
      <c r="W278" s="264">
        <f t="shared" si="842"/>
        <v>1</v>
      </c>
      <c r="X278" s="264">
        <f t="shared" si="843"/>
        <v>3</v>
      </c>
      <c r="Y278" s="264"/>
      <c r="Z278" s="264">
        <f t="shared" si="844"/>
        <v>0</v>
      </c>
      <c r="AA278" s="264"/>
      <c r="AB278" s="264">
        <f t="shared" si="845"/>
        <v>3</v>
      </c>
      <c r="AC278" s="264"/>
      <c r="AD278" s="135"/>
      <c r="AE278" s="269"/>
      <c r="AF278" s="266" t="str">
        <f t="shared" si="795"/>
        <v/>
      </c>
      <c r="AG278" s="266"/>
      <c r="AH278" s="266" t="str">
        <f t="shared" si="796"/>
        <v/>
      </c>
      <c r="AI278" s="266"/>
      <c r="AJ278" s="266" t="str">
        <f t="shared" si="797"/>
        <v/>
      </c>
      <c r="AK278" s="267"/>
      <c r="AL278" s="268"/>
      <c r="AM278" s="266"/>
      <c r="AN278" s="266" t="str">
        <f t="shared" si="798"/>
        <v/>
      </c>
      <c r="AO278" s="266"/>
      <c r="AP278" s="266" t="str">
        <f t="shared" si="799"/>
        <v/>
      </c>
      <c r="AQ278" s="266"/>
      <c r="AR278" s="266" t="str">
        <f t="shared" si="800"/>
        <v/>
      </c>
      <c r="AS278" s="267"/>
      <c r="AT278" s="268"/>
      <c r="AU278" s="266"/>
      <c r="AV278" s="266" t="str">
        <f t="shared" si="801"/>
        <v/>
      </c>
      <c r="AW278" s="266"/>
      <c r="AX278" s="266" t="str">
        <f t="shared" si="802"/>
        <v/>
      </c>
      <c r="AY278" s="266"/>
      <c r="AZ278" s="266" t="str">
        <f t="shared" si="803"/>
        <v/>
      </c>
      <c r="BA278" s="267"/>
      <c r="BB278" s="268"/>
      <c r="BC278" s="266"/>
      <c r="BD278" s="266" t="str">
        <f t="shared" si="804"/>
        <v/>
      </c>
      <c r="BE278" s="266"/>
      <c r="BF278" s="266" t="str">
        <f t="shared" si="805"/>
        <v/>
      </c>
      <c r="BG278" s="266"/>
      <c r="BH278" s="266" t="str">
        <f t="shared" si="806"/>
        <v/>
      </c>
      <c r="BI278" s="267"/>
      <c r="BJ278" s="268"/>
      <c r="BK278" s="264"/>
      <c r="BL278" s="266">
        <f t="shared" si="807"/>
        <v>3</v>
      </c>
      <c r="BM278" s="266"/>
      <c r="BN278" s="266">
        <f t="shared" si="808"/>
        <v>0</v>
      </c>
      <c r="BO278" s="266"/>
      <c r="BP278" s="266">
        <f t="shared" si="809"/>
        <v>3</v>
      </c>
      <c r="BQ278" s="267"/>
      <c r="BR278" s="268"/>
      <c r="BS278" s="264"/>
      <c r="BT278" s="266" t="str">
        <f t="shared" si="810"/>
        <v/>
      </c>
      <c r="BU278" s="266"/>
      <c r="BV278" s="266" t="str">
        <f t="shared" si="811"/>
        <v/>
      </c>
      <c r="BW278" s="266"/>
      <c r="BX278" s="266" t="str">
        <f t="shared" si="812"/>
        <v/>
      </c>
      <c r="BY278" s="267"/>
      <c r="BZ278" s="268"/>
      <c r="CA278" s="269"/>
      <c r="CB278" s="266" t="str">
        <f t="shared" si="813"/>
        <v/>
      </c>
      <c r="CC278" s="266"/>
      <c r="CD278" s="266" t="str">
        <f t="shared" si="814"/>
        <v/>
      </c>
      <c r="CE278" s="266"/>
      <c r="CF278" s="266" t="str">
        <f t="shared" si="815"/>
        <v/>
      </c>
      <c r="CG278" s="267"/>
      <c r="CJ278" s="266" t="str">
        <f t="shared" si="816"/>
        <v/>
      </c>
      <c r="CK278" s="266"/>
      <c r="CL278" s="266" t="str">
        <f t="shared" si="817"/>
        <v/>
      </c>
      <c r="CM278" s="266"/>
      <c r="CN278" s="266" t="str">
        <f t="shared" si="818"/>
        <v/>
      </c>
      <c r="CO278" s="267"/>
    </row>
    <row r="279" spans="1:94" s="262" customFormat="1" ht="20.25" customHeight="1" x14ac:dyDescent="0.25">
      <c r="A279" s="262">
        <v>31</v>
      </c>
      <c r="B279" s="259" t="s">
        <v>56</v>
      </c>
      <c r="C279" s="276" t="s">
        <v>487</v>
      </c>
      <c r="D279" s="164" t="s">
        <v>498</v>
      </c>
      <c r="E279" s="164"/>
      <c r="F279" s="261">
        <f>VLOOKUP(H279,Feuil1!A$1:B$5,2,0)</f>
        <v>0.25</v>
      </c>
      <c r="G279" s="259">
        <f t="shared" si="839"/>
        <v>3</v>
      </c>
      <c r="H279" s="274" t="s">
        <v>173</v>
      </c>
      <c r="I279" s="166" t="s">
        <v>384</v>
      </c>
      <c r="J279" s="263">
        <v>51</v>
      </c>
      <c r="K279" s="263">
        <f t="shared" si="840"/>
        <v>51</v>
      </c>
      <c r="L279" s="263">
        <f>IF(J279&lt;&gt;"",MAX(L$1:L278)+1,"")</f>
        <v>231</v>
      </c>
      <c r="M279" s="219" t="s">
        <v>491</v>
      </c>
      <c r="N279" s="299">
        <v>3</v>
      </c>
      <c r="O279" s="221" t="s">
        <v>72</v>
      </c>
      <c r="P279" s="222"/>
      <c r="Q279" s="300" t="str">
        <f t="shared" si="819"/>
        <v/>
      </c>
      <c r="R279" s="219" t="s">
        <v>492</v>
      </c>
      <c r="S279" s="312" t="s">
        <v>70</v>
      </c>
      <c r="T279" s="134"/>
      <c r="V279" s="264">
        <f t="shared" si="841"/>
        <v>3</v>
      </c>
      <c r="W279" s="264">
        <f t="shared" si="842"/>
        <v>1</v>
      </c>
      <c r="X279" s="264">
        <f t="shared" si="843"/>
        <v>3</v>
      </c>
      <c r="Y279" s="264"/>
      <c r="Z279" s="264">
        <f t="shared" si="844"/>
        <v>0</v>
      </c>
      <c r="AA279" s="264"/>
      <c r="AB279" s="264">
        <f t="shared" si="845"/>
        <v>3</v>
      </c>
      <c r="AC279" s="264"/>
      <c r="AD279" s="135"/>
      <c r="AE279" s="269"/>
      <c r="AF279" s="266" t="str">
        <f t="shared" si="795"/>
        <v/>
      </c>
      <c r="AG279" s="266"/>
      <c r="AH279" s="266" t="str">
        <f t="shared" si="796"/>
        <v/>
      </c>
      <c r="AI279" s="266"/>
      <c r="AJ279" s="266" t="str">
        <f t="shared" si="797"/>
        <v/>
      </c>
      <c r="AK279" s="267"/>
      <c r="AL279" s="268"/>
      <c r="AM279" s="266"/>
      <c r="AN279" s="266" t="str">
        <f t="shared" si="798"/>
        <v/>
      </c>
      <c r="AO279" s="266"/>
      <c r="AP279" s="266" t="str">
        <f t="shared" si="799"/>
        <v/>
      </c>
      <c r="AQ279" s="266"/>
      <c r="AR279" s="266" t="str">
        <f t="shared" si="800"/>
        <v/>
      </c>
      <c r="AS279" s="267"/>
      <c r="AT279" s="268"/>
      <c r="AU279" s="266"/>
      <c r="AV279" s="266">
        <f t="shared" si="801"/>
        <v>3</v>
      </c>
      <c r="AW279" s="266"/>
      <c r="AX279" s="266">
        <f t="shared" si="802"/>
        <v>0</v>
      </c>
      <c r="AY279" s="266"/>
      <c r="AZ279" s="266">
        <f t="shared" si="803"/>
        <v>3</v>
      </c>
      <c r="BA279" s="267"/>
      <c r="BB279" s="268"/>
      <c r="BC279" s="266"/>
      <c r="BD279" s="266" t="str">
        <f t="shared" si="804"/>
        <v/>
      </c>
      <c r="BE279" s="266"/>
      <c r="BF279" s="266" t="str">
        <f t="shared" si="805"/>
        <v/>
      </c>
      <c r="BG279" s="266"/>
      <c r="BH279" s="266" t="str">
        <f t="shared" si="806"/>
        <v/>
      </c>
      <c r="BI279" s="267"/>
      <c r="BJ279" s="268"/>
      <c r="BK279" s="264"/>
      <c r="BL279" s="266" t="str">
        <f t="shared" si="807"/>
        <v/>
      </c>
      <c r="BM279" s="266"/>
      <c r="BN279" s="266" t="str">
        <f t="shared" si="808"/>
        <v/>
      </c>
      <c r="BO279" s="266"/>
      <c r="BP279" s="266" t="str">
        <f t="shared" si="809"/>
        <v/>
      </c>
      <c r="BQ279" s="267"/>
      <c r="BR279" s="268"/>
      <c r="BS279" s="264"/>
      <c r="BT279" s="266">
        <f t="shared" si="810"/>
        <v>3</v>
      </c>
      <c r="BU279" s="266"/>
      <c r="BV279" s="266">
        <f t="shared" si="811"/>
        <v>0</v>
      </c>
      <c r="BW279" s="266"/>
      <c r="BX279" s="266">
        <f t="shared" si="812"/>
        <v>3</v>
      </c>
      <c r="BY279" s="267"/>
      <c r="BZ279" s="268"/>
      <c r="CA279" s="269"/>
      <c r="CB279" s="266" t="str">
        <f t="shared" si="813"/>
        <v/>
      </c>
      <c r="CC279" s="266"/>
      <c r="CD279" s="266" t="str">
        <f t="shared" si="814"/>
        <v/>
      </c>
      <c r="CE279" s="266"/>
      <c r="CF279" s="266" t="str">
        <f t="shared" si="815"/>
        <v/>
      </c>
      <c r="CG279" s="267"/>
      <c r="CJ279" s="266" t="str">
        <f t="shared" si="816"/>
        <v/>
      </c>
      <c r="CK279" s="266"/>
      <c r="CL279" s="266" t="str">
        <f t="shared" si="817"/>
        <v/>
      </c>
      <c r="CM279" s="266"/>
      <c r="CN279" s="266" t="str">
        <f t="shared" si="818"/>
        <v/>
      </c>
      <c r="CO279" s="267"/>
    </row>
    <row r="280" spans="1:94" s="262" customFormat="1" ht="20.25" customHeight="1" x14ac:dyDescent="0.25">
      <c r="A280" s="262">
        <v>32</v>
      </c>
      <c r="B280" s="259" t="s">
        <v>67</v>
      </c>
      <c r="C280" s="276" t="s">
        <v>487</v>
      </c>
      <c r="D280" s="164" t="s">
        <v>498</v>
      </c>
      <c r="E280" s="164"/>
      <c r="F280" s="261">
        <f>VLOOKUP(H280,Feuil1!A$1:B$5,2,0)</f>
        <v>0.25</v>
      </c>
      <c r="G280" s="259">
        <f t="shared" si="839"/>
        <v>3</v>
      </c>
      <c r="H280" s="274" t="s">
        <v>173</v>
      </c>
      <c r="I280" s="166" t="s">
        <v>384</v>
      </c>
      <c r="J280" s="263">
        <v>51</v>
      </c>
      <c r="K280" s="263">
        <f t="shared" si="840"/>
        <v>51</v>
      </c>
      <c r="L280" s="263">
        <f>IF(J280&lt;&gt;"",MAX(L$1:L279)+1,"")</f>
        <v>232</v>
      </c>
      <c r="M280" s="219" t="s">
        <v>493</v>
      </c>
      <c r="N280" s="299">
        <v>3</v>
      </c>
      <c r="O280" s="221" t="s">
        <v>72</v>
      </c>
      <c r="P280" s="222"/>
      <c r="Q280" s="300" t="str">
        <f t="shared" si="819"/>
        <v/>
      </c>
      <c r="R280" s="219" t="s">
        <v>492</v>
      </c>
      <c r="S280" s="312" t="s">
        <v>70</v>
      </c>
      <c r="T280" s="134"/>
      <c r="V280" s="264">
        <f t="shared" si="841"/>
        <v>3</v>
      </c>
      <c r="W280" s="264">
        <f t="shared" si="842"/>
        <v>1</v>
      </c>
      <c r="X280" s="264">
        <f t="shared" si="843"/>
        <v>3</v>
      </c>
      <c r="Y280" s="264"/>
      <c r="Z280" s="264">
        <f t="shared" si="844"/>
        <v>0</v>
      </c>
      <c r="AA280" s="264"/>
      <c r="AB280" s="264">
        <f t="shared" si="845"/>
        <v>3</v>
      </c>
      <c r="AC280" s="264"/>
      <c r="AD280" s="135"/>
      <c r="AE280" s="269"/>
      <c r="AF280" s="266" t="str">
        <f t="shared" si="795"/>
        <v/>
      </c>
      <c r="AG280" s="266"/>
      <c r="AH280" s="266" t="str">
        <f t="shared" si="796"/>
        <v/>
      </c>
      <c r="AI280" s="266"/>
      <c r="AJ280" s="266" t="str">
        <f t="shared" si="797"/>
        <v/>
      </c>
      <c r="AK280" s="267"/>
      <c r="AL280" s="268"/>
      <c r="AM280" s="266"/>
      <c r="AN280" s="266" t="str">
        <f t="shared" si="798"/>
        <v/>
      </c>
      <c r="AO280" s="266"/>
      <c r="AP280" s="266" t="str">
        <f t="shared" si="799"/>
        <v/>
      </c>
      <c r="AQ280" s="266"/>
      <c r="AR280" s="266" t="str">
        <f t="shared" si="800"/>
        <v/>
      </c>
      <c r="AS280" s="267"/>
      <c r="AT280" s="268"/>
      <c r="AU280" s="266"/>
      <c r="AV280" s="266">
        <f t="shared" si="801"/>
        <v>3</v>
      </c>
      <c r="AW280" s="266"/>
      <c r="AX280" s="266">
        <f t="shared" si="802"/>
        <v>0</v>
      </c>
      <c r="AY280" s="266"/>
      <c r="AZ280" s="266">
        <f t="shared" si="803"/>
        <v>3</v>
      </c>
      <c r="BA280" s="267"/>
      <c r="BB280" s="268"/>
      <c r="BC280" s="266"/>
      <c r="BD280" s="266" t="str">
        <f t="shared" si="804"/>
        <v/>
      </c>
      <c r="BE280" s="266"/>
      <c r="BF280" s="266" t="str">
        <f t="shared" si="805"/>
        <v/>
      </c>
      <c r="BG280" s="266"/>
      <c r="BH280" s="266" t="str">
        <f t="shared" si="806"/>
        <v/>
      </c>
      <c r="BI280" s="267"/>
      <c r="BJ280" s="268"/>
      <c r="BK280" s="264"/>
      <c r="BL280" s="266" t="str">
        <f t="shared" si="807"/>
        <v/>
      </c>
      <c r="BM280" s="266"/>
      <c r="BN280" s="266" t="str">
        <f t="shared" si="808"/>
        <v/>
      </c>
      <c r="BO280" s="266"/>
      <c r="BP280" s="266" t="str">
        <f t="shared" si="809"/>
        <v/>
      </c>
      <c r="BQ280" s="267"/>
      <c r="BR280" s="268"/>
      <c r="BS280" s="264"/>
      <c r="BT280" s="266" t="str">
        <f t="shared" si="810"/>
        <v/>
      </c>
      <c r="BU280" s="266"/>
      <c r="BV280" s="266" t="str">
        <f t="shared" si="811"/>
        <v/>
      </c>
      <c r="BW280" s="266"/>
      <c r="BX280" s="266" t="str">
        <f t="shared" si="812"/>
        <v/>
      </c>
      <c r="BY280" s="267"/>
      <c r="BZ280" s="268"/>
      <c r="CA280" s="269"/>
      <c r="CB280" s="266">
        <f t="shared" si="813"/>
        <v>3</v>
      </c>
      <c r="CC280" s="266"/>
      <c r="CD280" s="266">
        <f t="shared" si="814"/>
        <v>0</v>
      </c>
      <c r="CE280" s="266"/>
      <c r="CF280" s="266">
        <f t="shared" si="815"/>
        <v>3</v>
      </c>
      <c r="CG280" s="267"/>
      <c r="CJ280" s="266" t="str">
        <f t="shared" si="816"/>
        <v/>
      </c>
      <c r="CK280" s="266"/>
      <c r="CL280" s="266" t="str">
        <f t="shared" si="817"/>
        <v/>
      </c>
      <c r="CM280" s="266"/>
      <c r="CN280" s="266" t="str">
        <f t="shared" si="818"/>
        <v/>
      </c>
      <c r="CO280" s="267"/>
    </row>
    <row r="281" spans="1:94" s="262" customFormat="1" ht="20.25" customHeight="1" x14ac:dyDescent="0.25">
      <c r="A281" s="262">
        <v>31</v>
      </c>
      <c r="B281" s="259" t="s">
        <v>56</v>
      </c>
      <c r="C281" s="276" t="s">
        <v>487</v>
      </c>
      <c r="D281" s="164" t="s">
        <v>498</v>
      </c>
      <c r="E281" s="164"/>
      <c r="F281" s="261">
        <f>VLOOKUP(H281,Feuil1!A$1:B$5,2,0)</f>
        <v>0.25</v>
      </c>
      <c r="G281" s="259">
        <f t="shared" si="839"/>
        <v>3</v>
      </c>
      <c r="H281" s="274" t="s">
        <v>173</v>
      </c>
      <c r="I281" s="166" t="s">
        <v>401</v>
      </c>
      <c r="J281" s="263">
        <v>48</v>
      </c>
      <c r="K281" s="263">
        <f t="shared" si="840"/>
        <v>48</v>
      </c>
      <c r="L281" s="263">
        <f>IF(J281&lt;&gt;"",MAX(L$1:L280)+1,"")</f>
        <v>233</v>
      </c>
      <c r="M281" s="219" t="s">
        <v>494</v>
      </c>
      <c r="N281" s="299">
        <v>3</v>
      </c>
      <c r="O281" s="221" t="s">
        <v>72</v>
      </c>
      <c r="P281" s="222"/>
      <c r="Q281" s="300" t="str">
        <f t="shared" si="819"/>
        <v/>
      </c>
      <c r="R281" s="219" t="s">
        <v>408</v>
      </c>
      <c r="S281" s="219" t="s">
        <v>70</v>
      </c>
      <c r="T281" s="134"/>
      <c r="V281" s="264">
        <f t="shared" si="841"/>
        <v>3</v>
      </c>
      <c r="W281" s="264">
        <f t="shared" si="842"/>
        <v>1</v>
      </c>
      <c r="X281" s="264">
        <f t="shared" si="843"/>
        <v>3</v>
      </c>
      <c r="Y281" s="264"/>
      <c r="Z281" s="264">
        <f t="shared" si="844"/>
        <v>0</v>
      </c>
      <c r="AA281" s="264"/>
      <c r="AB281" s="264">
        <f t="shared" si="845"/>
        <v>3</v>
      </c>
      <c r="AC281" s="264"/>
      <c r="AD281" s="135"/>
      <c r="AE281" s="269"/>
      <c r="AF281" s="266" t="str">
        <f t="shared" si="795"/>
        <v/>
      </c>
      <c r="AG281" s="266"/>
      <c r="AH281" s="266" t="str">
        <f t="shared" si="796"/>
        <v/>
      </c>
      <c r="AI281" s="266"/>
      <c r="AJ281" s="266" t="str">
        <f t="shared" si="797"/>
        <v/>
      </c>
      <c r="AK281" s="267"/>
      <c r="AL281" s="268"/>
      <c r="AM281" s="266"/>
      <c r="AN281" s="266" t="str">
        <f t="shared" si="798"/>
        <v/>
      </c>
      <c r="AO281" s="266"/>
      <c r="AP281" s="266" t="str">
        <f t="shared" si="799"/>
        <v/>
      </c>
      <c r="AQ281" s="266"/>
      <c r="AR281" s="266" t="str">
        <f t="shared" si="800"/>
        <v/>
      </c>
      <c r="AS281" s="267"/>
      <c r="AT281" s="268"/>
      <c r="AU281" s="266"/>
      <c r="AV281" s="266">
        <f t="shared" si="801"/>
        <v>3</v>
      </c>
      <c r="AW281" s="266"/>
      <c r="AX281" s="266">
        <f t="shared" si="802"/>
        <v>0</v>
      </c>
      <c r="AY281" s="266"/>
      <c r="AZ281" s="266">
        <f t="shared" si="803"/>
        <v>3</v>
      </c>
      <c r="BA281" s="267"/>
      <c r="BB281" s="268"/>
      <c r="BC281" s="266"/>
      <c r="BD281" s="266" t="str">
        <f t="shared" si="804"/>
        <v/>
      </c>
      <c r="BE281" s="266"/>
      <c r="BF281" s="266" t="str">
        <f t="shared" si="805"/>
        <v/>
      </c>
      <c r="BG281" s="266"/>
      <c r="BH281" s="266" t="str">
        <f t="shared" si="806"/>
        <v/>
      </c>
      <c r="BI281" s="267"/>
      <c r="BJ281" s="268"/>
      <c r="BK281" s="264"/>
      <c r="BL281" s="266" t="str">
        <f t="shared" si="807"/>
        <v/>
      </c>
      <c r="BM281" s="266"/>
      <c r="BN281" s="266" t="str">
        <f t="shared" si="808"/>
        <v/>
      </c>
      <c r="BO281" s="266"/>
      <c r="BP281" s="266" t="str">
        <f t="shared" si="809"/>
        <v/>
      </c>
      <c r="BQ281" s="267"/>
      <c r="BR281" s="268"/>
      <c r="BS281" s="264"/>
      <c r="BT281" s="266">
        <f t="shared" si="810"/>
        <v>3</v>
      </c>
      <c r="BU281" s="266"/>
      <c r="BV281" s="266">
        <f t="shared" si="811"/>
        <v>0</v>
      </c>
      <c r="BW281" s="266"/>
      <c r="BX281" s="266">
        <f t="shared" si="812"/>
        <v>3</v>
      </c>
      <c r="BY281" s="267"/>
      <c r="BZ281" s="268"/>
      <c r="CA281" s="269"/>
      <c r="CB281" s="266" t="str">
        <f t="shared" si="813"/>
        <v/>
      </c>
      <c r="CC281" s="266"/>
      <c r="CD281" s="266" t="str">
        <f t="shared" si="814"/>
        <v/>
      </c>
      <c r="CE281" s="266"/>
      <c r="CF281" s="266" t="str">
        <f t="shared" si="815"/>
        <v/>
      </c>
      <c r="CG281" s="267"/>
      <c r="CJ281" s="266" t="str">
        <f t="shared" si="816"/>
        <v/>
      </c>
      <c r="CK281" s="266"/>
      <c r="CL281" s="266" t="str">
        <f t="shared" si="817"/>
        <v/>
      </c>
      <c r="CM281" s="266"/>
      <c r="CN281" s="266" t="str">
        <f t="shared" si="818"/>
        <v/>
      </c>
      <c r="CO281" s="267"/>
    </row>
    <row r="282" spans="1:94" s="262" customFormat="1" ht="20.25" customHeight="1" x14ac:dyDescent="0.25">
      <c r="A282" s="262">
        <v>32</v>
      </c>
      <c r="B282" s="259" t="s">
        <v>67</v>
      </c>
      <c r="C282" s="276" t="s">
        <v>487</v>
      </c>
      <c r="D282" s="164" t="s">
        <v>498</v>
      </c>
      <c r="E282" s="164"/>
      <c r="F282" s="261">
        <f>VLOOKUP(H282,Feuil1!A$1:B$5,2,0)</f>
        <v>0.25</v>
      </c>
      <c r="G282" s="259">
        <f t="shared" si="839"/>
        <v>3</v>
      </c>
      <c r="H282" s="274" t="s">
        <v>173</v>
      </c>
      <c r="I282" s="166" t="s">
        <v>401</v>
      </c>
      <c r="J282" s="263">
        <v>48</v>
      </c>
      <c r="K282" s="263">
        <f t="shared" si="840"/>
        <v>48</v>
      </c>
      <c r="L282" s="263">
        <f>IF(J282&lt;&gt;"",MAX(L$1:L281)+1,"")</f>
        <v>234</v>
      </c>
      <c r="M282" s="219" t="s">
        <v>495</v>
      </c>
      <c r="N282" s="299">
        <v>3</v>
      </c>
      <c r="O282" s="221" t="s">
        <v>72</v>
      </c>
      <c r="P282" s="222"/>
      <c r="Q282" s="300" t="str">
        <f t="shared" si="819"/>
        <v/>
      </c>
      <c r="R282" s="219" t="s">
        <v>410</v>
      </c>
      <c r="S282" s="219" t="s">
        <v>70</v>
      </c>
      <c r="T282" s="134"/>
      <c r="V282" s="264">
        <f t="shared" si="841"/>
        <v>3</v>
      </c>
      <c r="W282" s="264">
        <f t="shared" si="842"/>
        <v>1</v>
      </c>
      <c r="X282" s="264">
        <f t="shared" si="843"/>
        <v>3</v>
      </c>
      <c r="Y282" s="264"/>
      <c r="Z282" s="264">
        <f t="shared" si="844"/>
        <v>0</v>
      </c>
      <c r="AA282" s="264"/>
      <c r="AB282" s="264">
        <f t="shared" si="845"/>
        <v>3</v>
      </c>
      <c r="AC282" s="264"/>
      <c r="AD282" s="135"/>
      <c r="AE282" s="269"/>
      <c r="AF282" s="266" t="str">
        <f t="shared" si="795"/>
        <v/>
      </c>
      <c r="AG282" s="266"/>
      <c r="AH282" s="266" t="str">
        <f t="shared" si="796"/>
        <v/>
      </c>
      <c r="AI282" s="266"/>
      <c r="AJ282" s="266" t="str">
        <f t="shared" si="797"/>
        <v/>
      </c>
      <c r="AK282" s="267"/>
      <c r="AL282" s="268"/>
      <c r="AM282" s="266"/>
      <c r="AN282" s="266" t="str">
        <f t="shared" si="798"/>
        <v/>
      </c>
      <c r="AO282" s="266"/>
      <c r="AP282" s="266" t="str">
        <f t="shared" si="799"/>
        <v/>
      </c>
      <c r="AQ282" s="266"/>
      <c r="AR282" s="266" t="str">
        <f t="shared" si="800"/>
        <v/>
      </c>
      <c r="AS282" s="267"/>
      <c r="AT282" s="268"/>
      <c r="AU282" s="266"/>
      <c r="AV282" s="266">
        <f t="shared" si="801"/>
        <v>3</v>
      </c>
      <c r="AW282" s="266"/>
      <c r="AX282" s="266">
        <f t="shared" si="802"/>
        <v>0</v>
      </c>
      <c r="AY282" s="266"/>
      <c r="AZ282" s="266">
        <f t="shared" si="803"/>
        <v>3</v>
      </c>
      <c r="BA282" s="267"/>
      <c r="BB282" s="268"/>
      <c r="BC282" s="266"/>
      <c r="BD282" s="266" t="str">
        <f t="shared" si="804"/>
        <v/>
      </c>
      <c r="BE282" s="266"/>
      <c r="BF282" s="266" t="str">
        <f t="shared" si="805"/>
        <v/>
      </c>
      <c r="BG282" s="266"/>
      <c r="BH282" s="266" t="str">
        <f t="shared" si="806"/>
        <v/>
      </c>
      <c r="BI282" s="267"/>
      <c r="BJ282" s="268"/>
      <c r="BK282" s="264"/>
      <c r="BL282" s="266" t="str">
        <f t="shared" si="807"/>
        <v/>
      </c>
      <c r="BM282" s="266"/>
      <c r="BN282" s="266" t="str">
        <f t="shared" si="808"/>
        <v/>
      </c>
      <c r="BO282" s="266"/>
      <c r="BP282" s="266" t="str">
        <f t="shared" si="809"/>
        <v/>
      </c>
      <c r="BQ282" s="267"/>
      <c r="BR282" s="268"/>
      <c r="BS282" s="264"/>
      <c r="BT282" s="266" t="str">
        <f t="shared" si="810"/>
        <v/>
      </c>
      <c r="BU282" s="266"/>
      <c r="BV282" s="266" t="str">
        <f t="shared" si="811"/>
        <v/>
      </c>
      <c r="BW282" s="266"/>
      <c r="BX282" s="266" t="str">
        <f t="shared" si="812"/>
        <v/>
      </c>
      <c r="BY282" s="267"/>
      <c r="BZ282" s="268"/>
      <c r="CA282" s="269"/>
      <c r="CB282" s="266">
        <f t="shared" si="813"/>
        <v>3</v>
      </c>
      <c r="CC282" s="266"/>
      <c r="CD282" s="266">
        <f t="shared" si="814"/>
        <v>0</v>
      </c>
      <c r="CE282" s="266"/>
      <c r="CF282" s="266">
        <f t="shared" si="815"/>
        <v>3</v>
      </c>
      <c r="CG282" s="267"/>
      <c r="CJ282" s="266" t="str">
        <f t="shared" si="816"/>
        <v/>
      </c>
      <c r="CK282" s="266"/>
      <c r="CL282" s="266" t="str">
        <f t="shared" si="817"/>
        <v/>
      </c>
      <c r="CM282" s="266"/>
      <c r="CN282" s="266" t="str">
        <f t="shared" si="818"/>
        <v/>
      </c>
      <c r="CO282" s="267"/>
    </row>
    <row r="283" spans="1:94" s="262" customFormat="1" ht="20.25" customHeight="1" x14ac:dyDescent="0.25">
      <c r="A283" s="262">
        <v>31</v>
      </c>
      <c r="B283" s="259" t="s">
        <v>56</v>
      </c>
      <c r="C283" s="276" t="s">
        <v>487</v>
      </c>
      <c r="D283" s="164" t="s">
        <v>498</v>
      </c>
      <c r="E283" s="164"/>
      <c r="F283" s="261">
        <f>VLOOKUP(H283,Feuil1!A$1:B$5,2,0)</f>
        <v>0.25</v>
      </c>
      <c r="G283" s="259">
        <f t="shared" si="839"/>
        <v>3</v>
      </c>
      <c r="H283" s="274" t="s">
        <v>173</v>
      </c>
      <c r="I283" s="271" t="s">
        <v>459</v>
      </c>
      <c r="J283" s="263">
        <v>60</v>
      </c>
      <c r="K283" s="263">
        <f t="shared" si="840"/>
        <v>60</v>
      </c>
      <c r="L283" s="263">
        <f>IF(J283&lt;&gt;"",MAX(L$1:L282)+1,"")</f>
        <v>235</v>
      </c>
      <c r="M283" s="219" t="s">
        <v>460</v>
      </c>
      <c r="N283" s="299">
        <v>3</v>
      </c>
      <c r="O283" s="221" t="s">
        <v>72</v>
      </c>
      <c r="P283" s="222"/>
      <c r="Q283" s="300" t="str">
        <f t="shared" si="819"/>
        <v/>
      </c>
      <c r="R283" s="219" t="s">
        <v>492</v>
      </c>
      <c r="S283" s="312" t="s">
        <v>70</v>
      </c>
      <c r="T283" s="134"/>
      <c r="V283" s="264">
        <f t="shared" si="841"/>
        <v>3</v>
      </c>
      <c r="W283" s="264">
        <f t="shared" si="842"/>
        <v>1</v>
      </c>
      <c r="X283" s="264">
        <f t="shared" si="843"/>
        <v>3</v>
      </c>
      <c r="Y283" s="264"/>
      <c r="Z283" s="264">
        <f t="shared" si="844"/>
        <v>0</v>
      </c>
      <c r="AA283" s="264"/>
      <c r="AB283" s="264">
        <f t="shared" si="845"/>
        <v>3</v>
      </c>
      <c r="AC283" s="264"/>
      <c r="AD283" s="135"/>
      <c r="AE283" s="269"/>
      <c r="AF283" s="266" t="str">
        <f t="shared" si="795"/>
        <v/>
      </c>
      <c r="AG283" s="266"/>
      <c r="AH283" s="266" t="str">
        <f t="shared" si="796"/>
        <v/>
      </c>
      <c r="AI283" s="266"/>
      <c r="AJ283" s="266" t="str">
        <f t="shared" si="797"/>
        <v/>
      </c>
      <c r="AK283" s="267"/>
      <c r="AL283" s="268"/>
      <c r="AM283" s="266"/>
      <c r="AN283" s="266" t="str">
        <f t="shared" si="798"/>
        <v/>
      </c>
      <c r="AO283" s="266"/>
      <c r="AP283" s="266" t="str">
        <f t="shared" si="799"/>
        <v/>
      </c>
      <c r="AQ283" s="266"/>
      <c r="AR283" s="266" t="str">
        <f t="shared" si="800"/>
        <v/>
      </c>
      <c r="AS283" s="267"/>
      <c r="AT283" s="268"/>
      <c r="AU283" s="266"/>
      <c r="AV283" s="266">
        <f t="shared" si="801"/>
        <v>3</v>
      </c>
      <c r="AW283" s="266"/>
      <c r="AX283" s="266">
        <f t="shared" si="802"/>
        <v>0</v>
      </c>
      <c r="AY283" s="266"/>
      <c r="AZ283" s="266">
        <f t="shared" si="803"/>
        <v>3</v>
      </c>
      <c r="BA283" s="267"/>
      <c r="BB283" s="268"/>
      <c r="BC283" s="266"/>
      <c r="BD283" s="266" t="str">
        <f t="shared" si="804"/>
        <v/>
      </c>
      <c r="BE283" s="266"/>
      <c r="BF283" s="266" t="str">
        <f t="shared" si="805"/>
        <v/>
      </c>
      <c r="BG283" s="266"/>
      <c r="BH283" s="266" t="str">
        <f t="shared" si="806"/>
        <v/>
      </c>
      <c r="BI283" s="267"/>
      <c r="BJ283" s="268"/>
      <c r="BK283" s="264"/>
      <c r="BL283" s="266" t="str">
        <f t="shared" si="807"/>
        <v/>
      </c>
      <c r="BM283" s="266"/>
      <c r="BN283" s="266" t="str">
        <f t="shared" si="808"/>
        <v/>
      </c>
      <c r="BO283" s="266"/>
      <c r="BP283" s="266" t="str">
        <f t="shared" si="809"/>
        <v/>
      </c>
      <c r="BQ283" s="267"/>
      <c r="BR283" s="268"/>
      <c r="BS283" s="264"/>
      <c r="BT283" s="266">
        <f t="shared" si="810"/>
        <v>3</v>
      </c>
      <c r="BU283" s="266"/>
      <c r="BV283" s="266">
        <f t="shared" si="811"/>
        <v>0</v>
      </c>
      <c r="BW283" s="266"/>
      <c r="BX283" s="266">
        <f t="shared" si="812"/>
        <v>3</v>
      </c>
      <c r="BY283" s="267"/>
      <c r="BZ283" s="268"/>
      <c r="CA283" s="269"/>
      <c r="CB283" s="266" t="str">
        <f t="shared" si="813"/>
        <v/>
      </c>
      <c r="CC283" s="266"/>
      <c r="CD283" s="266" t="str">
        <f t="shared" si="814"/>
        <v/>
      </c>
      <c r="CE283" s="266"/>
      <c r="CF283" s="266" t="str">
        <f t="shared" si="815"/>
        <v/>
      </c>
      <c r="CG283" s="267"/>
      <c r="CJ283" s="266" t="str">
        <f t="shared" si="816"/>
        <v/>
      </c>
      <c r="CK283" s="266"/>
      <c r="CL283" s="266" t="str">
        <f t="shared" si="817"/>
        <v/>
      </c>
      <c r="CM283" s="266"/>
      <c r="CN283" s="266" t="str">
        <f t="shared" si="818"/>
        <v/>
      </c>
      <c r="CO283" s="267"/>
    </row>
    <row r="284" spans="1:94" s="262" customFormat="1" ht="34.5" customHeight="1" x14ac:dyDescent="0.25">
      <c r="A284" s="262">
        <v>32</v>
      </c>
      <c r="B284" s="259" t="s">
        <v>67</v>
      </c>
      <c r="C284" s="276" t="s">
        <v>487</v>
      </c>
      <c r="D284" s="164" t="s">
        <v>498</v>
      </c>
      <c r="E284" s="164"/>
      <c r="F284" s="261">
        <f>VLOOKUP(H284,Feuil1!A$1:B$5,2,0)</f>
        <v>0.25</v>
      </c>
      <c r="G284" s="259">
        <f t="shared" si="839"/>
        <v>3</v>
      </c>
      <c r="H284" s="274" t="s">
        <v>173</v>
      </c>
      <c r="I284" s="271" t="s">
        <v>459</v>
      </c>
      <c r="J284" s="263">
        <v>60</v>
      </c>
      <c r="K284" s="263">
        <f t="shared" si="840"/>
        <v>60</v>
      </c>
      <c r="L284" s="263">
        <f>IF(J284&lt;&gt;"",MAX(L$1:L283)+1,"")</f>
        <v>236</v>
      </c>
      <c r="M284" s="219" t="s">
        <v>462</v>
      </c>
      <c r="N284" s="299">
        <v>3</v>
      </c>
      <c r="O284" s="221" t="s">
        <v>72</v>
      </c>
      <c r="P284" s="222"/>
      <c r="Q284" s="300" t="str">
        <f t="shared" si="819"/>
        <v/>
      </c>
      <c r="R284" s="219" t="s">
        <v>492</v>
      </c>
      <c r="S284" s="312" t="s">
        <v>70</v>
      </c>
      <c r="T284" s="134"/>
      <c r="V284" s="264">
        <f t="shared" si="841"/>
        <v>3</v>
      </c>
      <c r="W284" s="264">
        <f t="shared" si="842"/>
        <v>1</v>
      </c>
      <c r="X284" s="264">
        <f t="shared" si="843"/>
        <v>3</v>
      </c>
      <c r="Y284" s="264"/>
      <c r="Z284" s="264">
        <f t="shared" si="844"/>
        <v>0</v>
      </c>
      <c r="AA284" s="264"/>
      <c r="AB284" s="264">
        <f t="shared" si="845"/>
        <v>3</v>
      </c>
      <c r="AC284" s="264"/>
      <c r="AD284" s="135"/>
      <c r="AE284" s="269"/>
      <c r="AF284" s="266" t="str">
        <f t="shared" si="795"/>
        <v/>
      </c>
      <c r="AG284" s="266"/>
      <c r="AH284" s="266" t="str">
        <f t="shared" si="796"/>
        <v/>
      </c>
      <c r="AI284" s="266"/>
      <c r="AJ284" s="266" t="str">
        <f t="shared" si="797"/>
        <v/>
      </c>
      <c r="AK284" s="267"/>
      <c r="AL284" s="268"/>
      <c r="AM284" s="266"/>
      <c r="AN284" s="266" t="str">
        <f t="shared" si="798"/>
        <v/>
      </c>
      <c r="AO284" s="266"/>
      <c r="AP284" s="266" t="str">
        <f t="shared" si="799"/>
        <v/>
      </c>
      <c r="AQ284" s="266"/>
      <c r="AR284" s="266" t="str">
        <f t="shared" si="800"/>
        <v/>
      </c>
      <c r="AS284" s="267"/>
      <c r="AT284" s="268"/>
      <c r="AU284" s="266"/>
      <c r="AV284" s="266">
        <f t="shared" si="801"/>
        <v>3</v>
      </c>
      <c r="AW284" s="266"/>
      <c r="AX284" s="266">
        <f t="shared" si="802"/>
        <v>0</v>
      </c>
      <c r="AY284" s="266"/>
      <c r="AZ284" s="266">
        <f t="shared" si="803"/>
        <v>3</v>
      </c>
      <c r="BA284" s="267"/>
      <c r="BB284" s="268"/>
      <c r="BC284" s="266"/>
      <c r="BD284" s="266" t="str">
        <f t="shared" si="804"/>
        <v/>
      </c>
      <c r="BE284" s="266"/>
      <c r="BF284" s="266" t="str">
        <f t="shared" si="805"/>
        <v/>
      </c>
      <c r="BG284" s="266"/>
      <c r="BH284" s="266" t="str">
        <f t="shared" si="806"/>
        <v/>
      </c>
      <c r="BI284" s="267"/>
      <c r="BJ284" s="268"/>
      <c r="BK284" s="264"/>
      <c r="BL284" s="266" t="str">
        <f t="shared" si="807"/>
        <v/>
      </c>
      <c r="BM284" s="266"/>
      <c r="BN284" s="266" t="str">
        <f t="shared" si="808"/>
        <v/>
      </c>
      <c r="BO284" s="266"/>
      <c r="BP284" s="266" t="str">
        <f t="shared" si="809"/>
        <v/>
      </c>
      <c r="BQ284" s="267"/>
      <c r="BR284" s="268"/>
      <c r="BS284" s="264"/>
      <c r="BT284" s="266" t="str">
        <f t="shared" si="810"/>
        <v/>
      </c>
      <c r="BU284" s="266"/>
      <c r="BV284" s="266" t="str">
        <f t="shared" si="811"/>
        <v/>
      </c>
      <c r="BW284" s="266"/>
      <c r="BX284" s="266" t="str">
        <f t="shared" si="812"/>
        <v/>
      </c>
      <c r="BY284" s="267"/>
      <c r="BZ284" s="268"/>
      <c r="CA284" s="269"/>
      <c r="CB284" s="266">
        <f t="shared" si="813"/>
        <v>3</v>
      </c>
      <c r="CC284" s="266"/>
      <c r="CD284" s="266">
        <f t="shared" si="814"/>
        <v>0</v>
      </c>
      <c r="CE284" s="266"/>
      <c r="CF284" s="266">
        <f t="shared" si="815"/>
        <v>3</v>
      </c>
      <c r="CG284" s="267"/>
      <c r="CJ284" s="266" t="str">
        <f t="shared" si="816"/>
        <v/>
      </c>
      <c r="CK284" s="266"/>
      <c r="CL284" s="266" t="str">
        <f t="shared" si="817"/>
        <v/>
      </c>
      <c r="CM284" s="266"/>
      <c r="CN284" s="266" t="str">
        <f t="shared" si="818"/>
        <v/>
      </c>
      <c r="CO284" s="267"/>
    </row>
    <row r="285" spans="1:94" s="262" customFormat="1" ht="36" customHeight="1" x14ac:dyDescent="0.25">
      <c r="A285" s="262">
        <v>31</v>
      </c>
      <c r="B285" s="259" t="s">
        <v>56</v>
      </c>
      <c r="C285" s="276" t="s">
        <v>487</v>
      </c>
      <c r="D285" s="164" t="s">
        <v>498</v>
      </c>
      <c r="E285" s="164"/>
      <c r="F285" s="261">
        <f>VLOOKUP(H285,Feuil1!A$1:B$5,2,0)</f>
        <v>0.25</v>
      </c>
      <c r="G285" s="259">
        <f t="shared" si="839"/>
        <v>3</v>
      </c>
      <c r="H285" s="274" t="s">
        <v>173</v>
      </c>
      <c r="I285" s="271" t="s">
        <v>475</v>
      </c>
      <c r="J285" s="263">
        <v>56</v>
      </c>
      <c r="K285" s="263">
        <f t="shared" si="840"/>
        <v>56</v>
      </c>
      <c r="L285" s="263">
        <f>IF(J285&lt;&gt;"",MAX(L$1:L284)+1,"")</f>
        <v>237</v>
      </c>
      <c r="M285" s="219" t="s">
        <v>480</v>
      </c>
      <c r="N285" s="299">
        <v>3</v>
      </c>
      <c r="O285" s="221" t="s">
        <v>72</v>
      </c>
      <c r="P285" s="222"/>
      <c r="Q285" s="300" t="str">
        <f t="shared" si="819"/>
        <v/>
      </c>
      <c r="R285" s="219" t="s">
        <v>496</v>
      </c>
      <c r="S285" s="312" t="s">
        <v>70</v>
      </c>
      <c r="T285" s="134"/>
      <c r="V285" s="264">
        <f t="shared" si="841"/>
        <v>3</v>
      </c>
      <c r="W285" s="264">
        <f t="shared" si="842"/>
        <v>1</v>
      </c>
      <c r="X285" s="264">
        <f t="shared" si="843"/>
        <v>3</v>
      </c>
      <c r="Y285" s="264"/>
      <c r="Z285" s="264">
        <f t="shared" si="844"/>
        <v>0</v>
      </c>
      <c r="AA285" s="264"/>
      <c r="AB285" s="264">
        <f t="shared" si="845"/>
        <v>3</v>
      </c>
      <c r="AC285" s="264"/>
      <c r="AD285" s="135"/>
      <c r="AE285" s="269"/>
      <c r="AF285" s="266" t="str">
        <f t="shared" si="795"/>
        <v/>
      </c>
      <c r="AG285" s="266"/>
      <c r="AH285" s="266" t="str">
        <f t="shared" si="796"/>
        <v/>
      </c>
      <c r="AI285" s="266"/>
      <c r="AJ285" s="266" t="str">
        <f t="shared" si="797"/>
        <v/>
      </c>
      <c r="AK285" s="267"/>
      <c r="AL285" s="268"/>
      <c r="AM285" s="266"/>
      <c r="AN285" s="266" t="str">
        <f t="shared" si="798"/>
        <v/>
      </c>
      <c r="AO285" s="266"/>
      <c r="AP285" s="266" t="str">
        <f t="shared" si="799"/>
        <v/>
      </c>
      <c r="AQ285" s="266"/>
      <c r="AR285" s="266" t="str">
        <f t="shared" si="800"/>
        <v/>
      </c>
      <c r="AS285" s="267"/>
      <c r="AT285" s="268"/>
      <c r="AU285" s="266"/>
      <c r="AV285" s="266">
        <f t="shared" si="801"/>
        <v>3</v>
      </c>
      <c r="AW285" s="266"/>
      <c r="AX285" s="266">
        <f t="shared" si="802"/>
        <v>0</v>
      </c>
      <c r="AY285" s="266"/>
      <c r="AZ285" s="266">
        <f t="shared" si="803"/>
        <v>3</v>
      </c>
      <c r="BA285" s="267"/>
      <c r="BB285" s="268"/>
      <c r="BC285" s="266"/>
      <c r="BD285" s="266" t="str">
        <f t="shared" si="804"/>
        <v/>
      </c>
      <c r="BE285" s="266"/>
      <c r="BF285" s="266" t="str">
        <f t="shared" si="805"/>
        <v/>
      </c>
      <c r="BG285" s="266"/>
      <c r="BH285" s="266" t="str">
        <f t="shared" si="806"/>
        <v/>
      </c>
      <c r="BI285" s="267"/>
      <c r="BJ285" s="268"/>
      <c r="BK285" s="264"/>
      <c r="BL285" s="266" t="str">
        <f t="shared" si="807"/>
        <v/>
      </c>
      <c r="BM285" s="266"/>
      <c r="BN285" s="266" t="str">
        <f t="shared" si="808"/>
        <v/>
      </c>
      <c r="BO285" s="266"/>
      <c r="BP285" s="266" t="str">
        <f t="shared" si="809"/>
        <v/>
      </c>
      <c r="BQ285" s="267"/>
      <c r="BR285" s="268"/>
      <c r="BS285" s="264"/>
      <c r="BT285" s="266">
        <f t="shared" si="810"/>
        <v>3</v>
      </c>
      <c r="BU285" s="266"/>
      <c r="BV285" s="266">
        <f t="shared" si="811"/>
        <v>0</v>
      </c>
      <c r="BW285" s="266"/>
      <c r="BX285" s="266">
        <f t="shared" si="812"/>
        <v>3</v>
      </c>
      <c r="BY285" s="267"/>
      <c r="BZ285" s="268"/>
      <c r="CA285" s="269"/>
      <c r="CB285" s="266" t="str">
        <f t="shared" si="813"/>
        <v/>
      </c>
      <c r="CC285" s="266"/>
      <c r="CD285" s="266" t="str">
        <f t="shared" si="814"/>
        <v/>
      </c>
      <c r="CE285" s="266"/>
      <c r="CF285" s="266" t="str">
        <f t="shared" si="815"/>
        <v/>
      </c>
      <c r="CG285" s="267"/>
      <c r="CJ285" s="266" t="str">
        <f t="shared" si="816"/>
        <v/>
      </c>
      <c r="CK285" s="266"/>
      <c r="CL285" s="266" t="str">
        <f t="shared" si="817"/>
        <v/>
      </c>
      <c r="CM285" s="266"/>
      <c r="CN285" s="266" t="str">
        <f t="shared" si="818"/>
        <v/>
      </c>
      <c r="CO285" s="267"/>
    </row>
    <row r="286" spans="1:94" s="262" customFormat="1" ht="42" customHeight="1" x14ac:dyDescent="0.25">
      <c r="A286" s="262">
        <v>32</v>
      </c>
      <c r="B286" s="259" t="s">
        <v>67</v>
      </c>
      <c r="C286" s="276" t="s">
        <v>487</v>
      </c>
      <c r="D286" s="164" t="s">
        <v>498</v>
      </c>
      <c r="E286" s="164"/>
      <c r="F286" s="261">
        <f>VLOOKUP(H286,Feuil1!A$1:B$5,2,0)</f>
        <v>0.25</v>
      </c>
      <c r="G286" s="259">
        <f t="shared" si="839"/>
        <v>3</v>
      </c>
      <c r="H286" s="274" t="s">
        <v>173</v>
      </c>
      <c r="I286" s="271" t="s">
        <v>475</v>
      </c>
      <c r="J286" s="263">
        <v>56</v>
      </c>
      <c r="K286" s="263">
        <f t="shared" si="840"/>
        <v>56</v>
      </c>
      <c r="L286" s="263">
        <f>IF(J286&lt;&gt;"",MAX(L$1:L285)+1,"")</f>
        <v>238</v>
      </c>
      <c r="M286" s="219" t="s">
        <v>482</v>
      </c>
      <c r="N286" s="299">
        <v>3</v>
      </c>
      <c r="O286" s="221" t="s">
        <v>72</v>
      </c>
      <c r="P286" s="222"/>
      <c r="Q286" s="300" t="str">
        <f t="shared" si="819"/>
        <v/>
      </c>
      <c r="R286" s="219" t="s">
        <v>496</v>
      </c>
      <c r="S286" s="312" t="s">
        <v>70</v>
      </c>
      <c r="T286" s="134"/>
      <c r="V286" s="264">
        <f t="shared" si="841"/>
        <v>3</v>
      </c>
      <c r="W286" s="264">
        <f t="shared" si="842"/>
        <v>1</v>
      </c>
      <c r="X286" s="264">
        <f t="shared" si="843"/>
        <v>3</v>
      </c>
      <c r="Y286" s="264"/>
      <c r="Z286" s="264">
        <f t="shared" si="844"/>
        <v>0</v>
      </c>
      <c r="AA286" s="264"/>
      <c r="AB286" s="264">
        <f t="shared" si="845"/>
        <v>3</v>
      </c>
      <c r="AC286" s="264"/>
      <c r="AD286" s="135"/>
      <c r="AE286" s="269"/>
      <c r="AF286" s="266" t="str">
        <f t="shared" si="795"/>
        <v/>
      </c>
      <c r="AG286" s="266"/>
      <c r="AH286" s="266" t="str">
        <f t="shared" si="796"/>
        <v/>
      </c>
      <c r="AI286" s="266"/>
      <c r="AJ286" s="266" t="str">
        <f t="shared" si="797"/>
        <v/>
      </c>
      <c r="AK286" s="267"/>
      <c r="AL286" s="268"/>
      <c r="AM286" s="266"/>
      <c r="AN286" s="266" t="str">
        <f t="shared" si="798"/>
        <v/>
      </c>
      <c r="AO286" s="266"/>
      <c r="AP286" s="266" t="str">
        <f t="shared" si="799"/>
        <v/>
      </c>
      <c r="AQ286" s="266"/>
      <c r="AR286" s="266" t="str">
        <f t="shared" si="800"/>
        <v/>
      </c>
      <c r="AS286" s="267"/>
      <c r="AT286" s="268"/>
      <c r="AU286" s="266"/>
      <c r="AV286" s="266">
        <f t="shared" si="801"/>
        <v>3</v>
      </c>
      <c r="AW286" s="266"/>
      <c r="AX286" s="266">
        <f t="shared" si="802"/>
        <v>0</v>
      </c>
      <c r="AY286" s="266"/>
      <c r="AZ286" s="266">
        <f t="shared" si="803"/>
        <v>3</v>
      </c>
      <c r="BA286" s="267"/>
      <c r="BB286" s="268"/>
      <c r="BC286" s="266"/>
      <c r="BD286" s="266" t="str">
        <f t="shared" si="804"/>
        <v/>
      </c>
      <c r="BE286" s="266"/>
      <c r="BF286" s="266" t="str">
        <f t="shared" si="805"/>
        <v/>
      </c>
      <c r="BG286" s="266"/>
      <c r="BH286" s="266" t="str">
        <f t="shared" si="806"/>
        <v/>
      </c>
      <c r="BI286" s="267"/>
      <c r="BJ286" s="268"/>
      <c r="BK286" s="264"/>
      <c r="BL286" s="266" t="str">
        <f t="shared" si="807"/>
        <v/>
      </c>
      <c r="BM286" s="266"/>
      <c r="BN286" s="266" t="str">
        <f t="shared" si="808"/>
        <v/>
      </c>
      <c r="BO286" s="266"/>
      <c r="BP286" s="266" t="str">
        <f t="shared" si="809"/>
        <v/>
      </c>
      <c r="BQ286" s="267"/>
      <c r="BR286" s="268"/>
      <c r="BS286" s="264"/>
      <c r="BT286" s="266" t="str">
        <f t="shared" si="810"/>
        <v/>
      </c>
      <c r="BU286" s="266"/>
      <c r="BV286" s="266" t="str">
        <f t="shared" si="811"/>
        <v/>
      </c>
      <c r="BW286" s="266"/>
      <c r="BX286" s="266" t="str">
        <f t="shared" si="812"/>
        <v/>
      </c>
      <c r="BY286" s="267"/>
      <c r="BZ286" s="268"/>
      <c r="CA286" s="269"/>
      <c r="CB286" s="266">
        <f t="shared" si="813"/>
        <v>3</v>
      </c>
      <c r="CC286" s="266"/>
      <c r="CD286" s="266">
        <f t="shared" si="814"/>
        <v>0</v>
      </c>
      <c r="CE286" s="266"/>
      <c r="CF286" s="266">
        <f t="shared" si="815"/>
        <v>3</v>
      </c>
      <c r="CG286" s="267"/>
      <c r="CJ286" s="266" t="str">
        <f t="shared" si="816"/>
        <v/>
      </c>
      <c r="CK286" s="266"/>
      <c r="CL286" s="266" t="str">
        <f t="shared" si="817"/>
        <v/>
      </c>
      <c r="CM286" s="266"/>
      <c r="CN286" s="266" t="str">
        <f t="shared" si="818"/>
        <v/>
      </c>
      <c r="CO286" s="267"/>
    </row>
    <row r="287" spans="1:94" s="262" customFormat="1" ht="21" customHeight="1" x14ac:dyDescent="0.25">
      <c r="A287" s="262">
        <v>31</v>
      </c>
      <c r="B287" s="259" t="s">
        <v>56</v>
      </c>
      <c r="C287" s="276" t="s">
        <v>487</v>
      </c>
      <c r="D287" s="164" t="s">
        <v>498</v>
      </c>
      <c r="E287" s="164"/>
      <c r="F287" s="261">
        <f>VLOOKUP(H287,Feuil1!A$1:B$5,2,0)</f>
        <v>0.25</v>
      </c>
      <c r="G287" s="259">
        <f t="shared" si="839"/>
        <v>3</v>
      </c>
      <c r="H287" s="274" t="s">
        <v>173</v>
      </c>
      <c r="I287" s="166" t="s">
        <v>484</v>
      </c>
      <c r="J287" s="263">
        <v>58</v>
      </c>
      <c r="K287" s="263">
        <f t="shared" si="840"/>
        <v>58</v>
      </c>
      <c r="L287" s="263">
        <f>IF(J287&lt;&gt;"",MAX(L$1:L286)+1,"")</f>
        <v>239</v>
      </c>
      <c r="M287" s="219" t="s">
        <v>485</v>
      </c>
      <c r="N287" s="299">
        <v>3</v>
      </c>
      <c r="O287" s="221" t="s">
        <v>72</v>
      </c>
      <c r="P287" s="222"/>
      <c r="Q287" s="300" t="str">
        <f t="shared" si="819"/>
        <v/>
      </c>
      <c r="R287" s="219"/>
      <c r="S287" s="312" t="s">
        <v>70</v>
      </c>
      <c r="T287" s="134"/>
      <c r="V287" s="264">
        <f t="shared" si="841"/>
        <v>3</v>
      </c>
      <c r="W287" s="264">
        <f t="shared" si="842"/>
        <v>1</v>
      </c>
      <c r="X287" s="264">
        <f t="shared" si="843"/>
        <v>3</v>
      </c>
      <c r="Y287" s="264"/>
      <c r="Z287" s="264">
        <f t="shared" si="844"/>
        <v>0</v>
      </c>
      <c r="AA287" s="264"/>
      <c r="AB287" s="264">
        <f t="shared" si="845"/>
        <v>3</v>
      </c>
      <c r="AC287" s="264"/>
      <c r="AD287" s="135"/>
      <c r="AE287" s="269"/>
      <c r="AF287" s="266" t="str">
        <f t="shared" si="795"/>
        <v/>
      </c>
      <c r="AG287" s="266"/>
      <c r="AH287" s="266" t="str">
        <f t="shared" si="796"/>
        <v/>
      </c>
      <c r="AI287" s="266"/>
      <c r="AJ287" s="266" t="str">
        <f t="shared" si="797"/>
        <v/>
      </c>
      <c r="AK287" s="267"/>
      <c r="AL287" s="268"/>
      <c r="AM287" s="266"/>
      <c r="AN287" s="266" t="str">
        <f t="shared" si="798"/>
        <v/>
      </c>
      <c r="AO287" s="266"/>
      <c r="AP287" s="266" t="str">
        <f t="shared" si="799"/>
        <v/>
      </c>
      <c r="AQ287" s="266"/>
      <c r="AR287" s="266" t="str">
        <f t="shared" si="800"/>
        <v/>
      </c>
      <c r="AS287" s="267"/>
      <c r="AT287" s="268"/>
      <c r="AU287" s="266"/>
      <c r="AV287" s="266">
        <f t="shared" si="801"/>
        <v>3</v>
      </c>
      <c r="AW287" s="266"/>
      <c r="AX287" s="266">
        <f t="shared" si="802"/>
        <v>0</v>
      </c>
      <c r="AY287" s="266"/>
      <c r="AZ287" s="266">
        <f t="shared" si="803"/>
        <v>3</v>
      </c>
      <c r="BA287" s="267"/>
      <c r="BB287" s="268"/>
      <c r="BC287" s="266"/>
      <c r="BD287" s="266" t="str">
        <f t="shared" si="804"/>
        <v/>
      </c>
      <c r="BE287" s="266"/>
      <c r="BF287" s="266" t="str">
        <f t="shared" si="805"/>
        <v/>
      </c>
      <c r="BG287" s="266"/>
      <c r="BH287" s="266" t="str">
        <f t="shared" si="806"/>
        <v/>
      </c>
      <c r="BI287" s="267"/>
      <c r="BJ287" s="268"/>
      <c r="BK287" s="264"/>
      <c r="BL287" s="266" t="str">
        <f t="shared" si="807"/>
        <v/>
      </c>
      <c r="BM287" s="266"/>
      <c r="BN287" s="266" t="str">
        <f t="shared" si="808"/>
        <v/>
      </c>
      <c r="BO287" s="266"/>
      <c r="BP287" s="266" t="str">
        <f t="shared" si="809"/>
        <v/>
      </c>
      <c r="BQ287" s="267"/>
      <c r="BR287" s="268"/>
      <c r="BS287" s="264"/>
      <c r="BT287" s="266">
        <f t="shared" si="810"/>
        <v>3</v>
      </c>
      <c r="BU287" s="266"/>
      <c r="BV287" s="266">
        <f t="shared" si="811"/>
        <v>0</v>
      </c>
      <c r="BW287" s="266"/>
      <c r="BX287" s="266">
        <f t="shared" si="812"/>
        <v>3</v>
      </c>
      <c r="BY287" s="267"/>
      <c r="BZ287" s="268"/>
      <c r="CA287" s="269"/>
      <c r="CB287" s="266" t="str">
        <f t="shared" si="813"/>
        <v/>
      </c>
      <c r="CC287" s="266"/>
      <c r="CD287" s="266" t="str">
        <f t="shared" si="814"/>
        <v/>
      </c>
      <c r="CE287" s="266"/>
      <c r="CF287" s="266" t="str">
        <f t="shared" si="815"/>
        <v/>
      </c>
      <c r="CG287" s="267"/>
      <c r="CJ287" s="266" t="str">
        <f t="shared" si="816"/>
        <v/>
      </c>
      <c r="CK287" s="266"/>
      <c r="CL287" s="266" t="str">
        <f t="shared" si="817"/>
        <v/>
      </c>
      <c r="CM287" s="266"/>
      <c r="CN287" s="266" t="str">
        <f t="shared" si="818"/>
        <v/>
      </c>
      <c r="CO287" s="267"/>
    </row>
    <row r="288" spans="1:94" s="262" customFormat="1" ht="21" customHeight="1" x14ac:dyDescent="0.25">
      <c r="A288" s="262">
        <v>32</v>
      </c>
      <c r="B288" s="259" t="s">
        <v>67</v>
      </c>
      <c r="C288" s="276" t="s">
        <v>487</v>
      </c>
      <c r="D288" s="164" t="s">
        <v>498</v>
      </c>
      <c r="E288" s="164"/>
      <c r="F288" s="261">
        <f>VLOOKUP(H288,Feuil1!A$1:B$5,2,0)</f>
        <v>0.25</v>
      </c>
      <c r="G288" s="259">
        <f t="shared" si="839"/>
        <v>3</v>
      </c>
      <c r="H288" s="274" t="s">
        <v>173</v>
      </c>
      <c r="I288" s="166" t="s">
        <v>484</v>
      </c>
      <c r="J288" s="263">
        <v>58</v>
      </c>
      <c r="K288" s="263">
        <f t="shared" si="840"/>
        <v>58</v>
      </c>
      <c r="L288" s="263">
        <f>IF(J288&lt;&gt;"",MAX(L$1:L287)+1,"")</f>
        <v>240</v>
      </c>
      <c r="M288" s="305" t="s">
        <v>486</v>
      </c>
      <c r="N288" s="301">
        <v>3</v>
      </c>
      <c r="O288" s="302" t="s">
        <v>72</v>
      </c>
      <c r="P288" s="303"/>
      <c r="Q288" s="304" t="str">
        <f t="shared" si="819"/>
        <v/>
      </c>
      <c r="R288" s="305"/>
      <c r="S288" s="313" t="s">
        <v>70</v>
      </c>
      <c r="T288" s="134"/>
      <c r="V288" s="264">
        <f t="shared" si="841"/>
        <v>3</v>
      </c>
      <c r="W288" s="264">
        <f t="shared" si="842"/>
        <v>1</v>
      </c>
      <c r="X288" s="264">
        <f t="shared" si="843"/>
        <v>3</v>
      </c>
      <c r="Y288" s="264"/>
      <c r="Z288" s="264">
        <f t="shared" si="844"/>
        <v>0</v>
      </c>
      <c r="AA288" s="264"/>
      <c r="AB288" s="264">
        <f t="shared" si="845"/>
        <v>3</v>
      </c>
      <c r="AC288" s="264"/>
      <c r="AD288" s="135"/>
      <c r="AE288" s="269"/>
      <c r="AF288" s="266" t="str">
        <f t="shared" si="795"/>
        <v/>
      </c>
      <c r="AG288" s="266"/>
      <c r="AH288" s="266" t="str">
        <f t="shared" si="796"/>
        <v/>
      </c>
      <c r="AI288" s="266"/>
      <c r="AJ288" s="266" t="str">
        <f t="shared" si="797"/>
        <v/>
      </c>
      <c r="AK288" s="267"/>
      <c r="AL288" s="268"/>
      <c r="AM288" s="266"/>
      <c r="AN288" s="266" t="str">
        <f t="shared" si="798"/>
        <v/>
      </c>
      <c r="AO288" s="266"/>
      <c r="AP288" s="266" t="str">
        <f t="shared" si="799"/>
        <v/>
      </c>
      <c r="AQ288" s="266"/>
      <c r="AR288" s="266" t="str">
        <f t="shared" si="800"/>
        <v/>
      </c>
      <c r="AS288" s="267"/>
      <c r="AT288" s="268"/>
      <c r="AU288" s="266"/>
      <c r="AV288" s="266">
        <f t="shared" si="801"/>
        <v>3</v>
      </c>
      <c r="AW288" s="266"/>
      <c r="AX288" s="266">
        <f t="shared" si="802"/>
        <v>0</v>
      </c>
      <c r="AY288" s="266"/>
      <c r="AZ288" s="266">
        <f t="shared" si="803"/>
        <v>3</v>
      </c>
      <c r="BA288" s="267"/>
      <c r="BB288" s="268"/>
      <c r="BC288" s="266"/>
      <c r="BD288" s="266" t="str">
        <f t="shared" si="804"/>
        <v/>
      </c>
      <c r="BE288" s="266"/>
      <c r="BF288" s="266" t="str">
        <f t="shared" si="805"/>
        <v/>
      </c>
      <c r="BG288" s="266"/>
      <c r="BH288" s="266" t="str">
        <f t="shared" si="806"/>
        <v/>
      </c>
      <c r="BI288" s="267"/>
      <c r="BJ288" s="268"/>
      <c r="BK288" s="264"/>
      <c r="BL288" s="266" t="str">
        <f t="shared" si="807"/>
        <v/>
      </c>
      <c r="BM288" s="266"/>
      <c r="BN288" s="266" t="str">
        <f t="shared" si="808"/>
        <v/>
      </c>
      <c r="BO288" s="266"/>
      <c r="BP288" s="266" t="str">
        <f t="shared" si="809"/>
        <v/>
      </c>
      <c r="BQ288" s="267"/>
      <c r="BR288" s="268"/>
      <c r="BS288" s="264"/>
      <c r="BT288" s="266" t="str">
        <f t="shared" si="810"/>
        <v/>
      </c>
      <c r="BU288" s="266"/>
      <c r="BV288" s="266" t="str">
        <f t="shared" si="811"/>
        <v/>
      </c>
      <c r="BW288" s="266"/>
      <c r="BX288" s="266" t="str">
        <f t="shared" si="812"/>
        <v/>
      </c>
      <c r="BY288" s="267"/>
      <c r="BZ288" s="268"/>
      <c r="CA288" s="269"/>
      <c r="CB288" s="266">
        <f t="shared" si="813"/>
        <v>3</v>
      </c>
      <c r="CC288" s="266"/>
      <c r="CD288" s="266">
        <f t="shared" si="814"/>
        <v>0</v>
      </c>
      <c r="CE288" s="266"/>
      <c r="CF288" s="266">
        <f t="shared" si="815"/>
        <v>3</v>
      </c>
      <c r="CG288" s="267"/>
      <c r="CJ288" s="266" t="str">
        <f t="shared" si="816"/>
        <v/>
      </c>
      <c r="CK288" s="266"/>
      <c r="CL288" s="266" t="str">
        <f t="shared" si="817"/>
        <v/>
      </c>
      <c r="CM288" s="266"/>
      <c r="CN288" s="266" t="str">
        <f t="shared" si="818"/>
        <v/>
      </c>
      <c r="CO288" s="267"/>
    </row>
    <row r="289" spans="1:94" s="162" customFormat="1" ht="18" customHeight="1" x14ac:dyDescent="0.25">
      <c r="B289" s="113"/>
      <c r="C289" s="276" t="s">
        <v>487</v>
      </c>
      <c r="D289" s="113"/>
      <c r="E289" s="113"/>
      <c r="F289" s="261" t="e">
        <f>VLOOKUP(H289,Feuil1!A$1:B$5,2,0)</f>
        <v>#N/A</v>
      </c>
      <c r="G289" s="113"/>
      <c r="H289" s="218"/>
      <c r="I289" s="163"/>
      <c r="J289" s="138"/>
      <c r="K289" s="263"/>
      <c r="L289" s="263" t="str">
        <f>IF(J289&lt;&gt;"",MAX(L$1:L288)+1,"")</f>
        <v/>
      </c>
      <c r="M289" s="164" t="s">
        <v>499</v>
      </c>
      <c r="N289" s="130"/>
      <c r="O289" s="204"/>
      <c r="P289" s="293"/>
      <c r="Q289" s="202" t="str">
        <f t="shared" si="819"/>
        <v/>
      </c>
      <c r="R289" s="164" t="s">
        <v>421</v>
      </c>
      <c r="S289" s="165"/>
      <c r="T289" s="165"/>
      <c r="V289" s="155"/>
      <c r="W289" s="155"/>
      <c r="X289" s="155"/>
      <c r="Y289" s="146"/>
      <c r="Z289" s="155"/>
      <c r="AA289" s="155"/>
      <c r="AB289" s="155"/>
      <c r="AC289" s="155"/>
      <c r="AD289" s="156"/>
      <c r="AE289" s="148"/>
      <c r="AF289" s="266" t="str">
        <f t="shared" si="795"/>
        <v/>
      </c>
      <c r="AG289" s="266"/>
      <c r="AH289" s="266" t="str">
        <f t="shared" si="796"/>
        <v/>
      </c>
      <c r="AI289" s="266"/>
      <c r="AJ289" s="266" t="str">
        <f t="shared" si="797"/>
        <v/>
      </c>
      <c r="AK289" s="267"/>
      <c r="AL289" s="268"/>
      <c r="AM289" s="266"/>
      <c r="AN289" s="266" t="str">
        <f t="shared" si="798"/>
        <v/>
      </c>
      <c r="AO289" s="266"/>
      <c r="AP289" s="266" t="str">
        <f t="shared" si="799"/>
        <v/>
      </c>
      <c r="AQ289" s="266"/>
      <c r="AR289" s="266" t="str">
        <f t="shared" si="800"/>
        <v/>
      </c>
      <c r="AS289" s="267"/>
      <c r="AT289" s="268"/>
      <c r="AU289" s="266"/>
      <c r="AV289" s="266" t="str">
        <f t="shared" si="801"/>
        <v/>
      </c>
      <c r="AW289" s="266"/>
      <c r="AX289" s="266" t="str">
        <f t="shared" si="802"/>
        <v/>
      </c>
      <c r="AY289" s="266"/>
      <c r="AZ289" s="266" t="str">
        <f t="shared" si="803"/>
        <v/>
      </c>
      <c r="BA289" s="267"/>
      <c r="BB289" s="268"/>
      <c r="BC289" s="266"/>
      <c r="BD289" s="266" t="str">
        <f t="shared" si="804"/>
        <v/>
      </c>
      <c r="BE289" s="266"/>
      <c r="BF289" s="266" t="str">
        <f t="shared" si="805"/>
        <v/>
      </c>
      <c r="BG289" s="266"/>
      <c r="BH289" s="266" t="str">
        <f t="shared" si="806"/>
        <v/>
      </c>
      <c r="BI289" s="267"/>
      <c r="BJ289" s="268"/>
      <c r="BK289" s="264"/>
      <c r="BL289" s="266" t="str">
        <f t="shared" si="807"/>
        <v/>
      </c>
      <c r="BM289" s="266"/>
      <c r="BN289" s="266" t="str">
        <f t="shared" si="808"/>
        <v/>
      </c>
      <c r="BO289" s="266"/>
      <c r="BP289" s="266" t="str">
        <f t="shared" si="809"/>
        <v/>
      </c>
      <c r="BQ289" s="267"/>
      <c r="BR289" s="268"/>
      <c r="BS289" s="264"/>
      <c r="BT289" s="266" t="str">
        <f t="shared" si="810"/>
        <v/>
      </c>
      <c r="BU289" s="266"/>
      <c r="BV289" s="266" t="str">
        <f t="shared" si="811"/>
        <v/>
      </c>
      <c r="BW289" s="266"/>
      <c r="BX289" s="266" t="str">
        <f t="shared" si="812"/>
        <v/>
      </c>
      <c r="BY289" s="267"/>
      <c r="BZ289" s="268"/>
      <c r="CA289" s="269"/>
      <c r="CB289" s="266" t="str">
        <f t="shared" si="813"/>
        <v/>
      </c>
      <c r="CC289" s="266"/>
      <c r="CD289" s="266" t="str">
        <f t="shared" si="814"/>
        <v/>
      </c>
      <c r="CE289" s="266"/>
      <c r="CF289" s="266" t="str">
        <f t="shared" si="815"/>
        <v/>
      </c>
      <c r="CG289" s="267"/>
      <c r="CH289" s="262"/>
      <c r="CI289" s="262"/>
      <c r="CJ289" s="266" t="str">
        <f t="shared" si="816"/>
        <v/>
      </c>
      <c r="CK289" s="266"/>
      <c r="CL289" s="266" t="str">
        <f t="shared" si="817"/>
        <v/>
      </c>
      <c r="CM289" s="266"/>
      <c r="CN289" s="266" t="str">
        <f t="shared" si="818"/>
        <v/>
      </c>
      <c r="CO289" s="267"/>
      <c r="CP289" s="262"/>
    </row>
    <row r="290" spans="1:94" s="262" customFormat="1" ht="56.25" customHeight="1" x14ac:dyDescent="0.25">
      <c r="B290" s="259" t="s">
        <v>56</v>
      </c>
      <c r="C290" s="276" t="s">
        <v>487</v>
      </c>
      <c r="D290" s="164" t="s">
        <v>499</v>
      </c>
      <c r="E290" s="164"/>
      <c r="F290" s="261">
        <f>VLOOKUP(H290,Feuil1!A$1:B$5,2,0)</f>
        <v>0.2</v>
      </c>
      <c r="G290" s="259">
        <f t="shared" ref="G290:G301" si="846">IF(H290="Information et Communication",1,IF(H290="Savoir-faire Savoir-être",2,IF(H290="Confort et hygiène",3,IF(H290="Qualité de la prestation",5,IF(H290="Développement Durable",4)))))</f>
        <v>5</v>
      </c>
      <c r="H290" s="274" t="s">
        <v>167</v>
      </c>
      <c r="I290" s="271" t="s">
        <v>365</v>
      </c>
      <c r="J290" s="263">
        <v>46</v>
      </c>
      <c r="K290" s="263">
        <f t="shared" ref="K290:K301" si="847">IF(J290&gt;71,J290-17,J290)</f>
        <v>46</v>
      </c>
      <c r="L290" s="263">
        <f>IF(J290&lt;&gt;"",MAX(L$1:L289)+1,"")</f>
        <v>241</v>
      </c>
      <c r="M290" s="294" t="s">
        <v>285</v>
      </c>
      <c r="N290" s="295">
        <v>3</v>
      </c>
      <c r="O290" s="296" t="s">
        <v>72</v>
      </c>
      <c r="P290" s="297"/>
      <c r="Q290" s="298" t="str">
        <f t="shared" si="819"/>
        <v/>
      </c>
      <c r="R290" s="294" t="s">
        <v>489</v>
      </c>
      <c r="S290" s="294" t="s">
        <v>70</v>
      </c>
      <c r="T290" s="134"/>
      <c r="V290" s="264">
        <f t="shared" ref="V290:V301" si="848">N290</f>
        <v>3</v>
      </c>
      <c r="W290" s="264">
        <f t="shared" ref="W290:W301" si="849">IF(O290="Très Satisfaisant",1,IF(O290="Satisfaisant",0.75,IF(O290="Insatisfaisant",0.25,IF(O290="Très Insatisfaisant",0,IF(O290="Non Mesuré","",0)))))</f>
        <v>1</v>
      </c>
      <c r="X290" s="264">
        <f t="shared" ref="X290:X301" si="850">IF(O290&lt;&gt;"Non Mesuré",V290*W290,"")</f>
        <v>3</v>
      </c>
      <c r="Y290" s="264"/>
      <c r="Z290" s="264">
        <f t="shared" ref="Z290:Z301" si="851">IF(O290="Non Mesuré",V290,0)</f>
        <v>0</v>
      </c>
      <c r="AA290" s="264"/>
      <c r="AB290" s="264">
        <f t="shared" ref="AB290:AB301" si="852">V290-Z290</f>
        <v>3</v>
      </c>
      <c r="AC290" s="264"/>
      <c r="AD290" s="135"/>
      <c r="AE290" s="269"/>
      <c r="AF290" s="266" t="str">
        <f t="shared" si="795"/>
        <v/>
      </c>
      <c r="AG290" s="266"/>
      <c r="AH290" s="266" t="str">
        <f t="shared" si="796"/>
        <v/>
      </c>
      <c r="AI290" s="266"/>
      <c r="AJ290" s="266" t="str">
        <f t="shared" si="797"/>
        <v/>
      </c>
      <c r="AK290" s="267"/>
      <c r="AL290" s="268"/>
      <c r="AM290" s="266"/>
      <c r="AN290" s="266" t="str">
        <f t="shared" si="798"/>
        <v/>
      </c>
      <c r="AO290" s="266"/>
      <c r="AP290" s="266" t="str">
        <f t="shared" si="799"/>
        <v/>
      </c>
      <c r="AQ290" s="266"/>
      <c r="AR290" s="266" t="str">
        <f t="shared" si="800"/>
        <v/>
      </c>
      <c r="AS290" s="267"/>
      <c r="AT290" s="268"/>
      <c r="AU290" s="266"/>
      <c r="AV290" s="266" t="str">
        <f t="shared" si="801"/>
        <v/>
      </c>
      <c r="AW290" s="266"/>
      <c r="AX290" s="266" t="str">
        <f t="shared" si="802"/>
        <v/>
      </c>
      <c r="AY290" s="266"/>
      <c r="AZ290" s="266" t="str">
        <f t="shared" si="803"/>
        <v/>
      </c>
      <c r="BA290" s="267"/>
      <c r="BB290" s="268"/>
      <c r="BC290" s="266"/>
      <c r="BD290" s="266" t="str">
        <f t="shared" si="804"/>
        <v/>
      </c>
      <c r="BE290" s="266"/>
      <c r="BF290" s="266" t="str">
        <f t="shared" si="805"/>
        <v/>
      </c>
      <c r="BG290" s="266"/>
      <c r="BH290" s="266" t="str">
        <f t="shared" si="806"/>
        <v/>
      </c>
      <c r="BI290" s="267"/>
      <c r="BJ290" s="268"/>
      <c r="BK290" s="264"/>
      <c r="BL290" s="266">
        <f t="shared" si="807"/>
        <v>3</v>
      </c>
      <c r="BM290" s="266"/>
      <c r="BN290" s="266">
        <f t="shared" si="808"/>
        <v>0</v>
      </c>
      <c r="BO290" s="266"/>
      <c r="BP290" s="266">
        <f t="shared" si="809"/>
        <v>3</v>
      </c>
      <c r="BQ290" s="267"/>
      <c r="BR290" s="268"/>
      <c r="BS290" s="264"/>
      <c r="BT290" s="266" t="str">
        <f t="shared" si="810"/>
        <v/>
      </c>
      <c r="BU290" s="266"/>
      <c r="BV290" s="266" t="str">
        <f t="shared" si="811"/>
        <v/>
      </c>
      <c r="BW290" s="266"/>
      <c r="BX290" s="266" t="str">
        <f t="shared" si="812"/>
        <v/>
      </c>
      <c r="BY290" s="267"/>
      <c r="BZ290" s="268"/>
      <c r="CA290" s="269"/>
      <c r="CB290" s="266" t="str">
        <f t="shared" si="813"/>
        <v/>
      </c>
      <c r="CC290" s="266"/>
      <c r="CD290" s="266" t="str">
        <f t="shared" si="814"/>
        <v/>
      </c>
      <c r="CE290" s="266"/>
      <c r="CF290" s="266" t="str">
        <f t="shared" si="815"/>
        <v/>
      </c>
      <c r="CG290" s="267"/>
      <c r="CJ290" s="266" t="str">
        <f t="shared" si="816"/>
        <v/>
      </c>
      <c r="CK290" s="266"/>
      <c r="CL290" s="266" t="str">
        <f t="shared" si="817"/>
        <v/>
      </c>
      <c r="CM290" s="266"/>
      <c r="CN290" s="266" t="str">
        <f t="shared" si="818"/>
        <v/>
      </c>
      <c r="CO290" s="267"/>
    </row>
    <row r="291" spans="1:94" s="262" customFormat="1" ht="18" customHeight="1" x14ac:dyDescent="0.25">
      <c r="B291" s="259" t="s">
        <v>56</v>
      </c>
      <c r="C291" s="276" t="s">
        <v>487</v>
      </c>
      <c r="D291" s="164" t="s">
        <v>499</v>
      </c>
      <c r="E291" s="164"/>
      <c r="F291" s="261">
        <f>VLOOKUP(H291,Feuil1!A$1:B$5,2,0)</f>
        <v>0.2</v>
      </c>
      <c r="G291" s="259">
        <f t="shared" si="846"/>
        <v>5</v>
      </c>
      <c r="H291" s="274" t="s">
        <v>167</v>
      </c>
      <c r="I291" s="271" t="s">
        <v>365</v>
      </c>
      <c r="J291" s="263">
        <v>46</v>
      </c>
      <c r="K291" s="263">
        <f t="shared" si="847"/>
        <v>46</v>
      </c>
      <c r="L291" s="263">
        <f>IF(J291&lt;&gt;"",MAX(L$1:L290)+1,"")</f>
        <v>242</v>
      </c>
      <c r="M291" s="219" t="s">
        <v>490</v>
      </c>
      <c r="N291" s="299">
        <v>3</v>
      </c>
      <c r="O291" s="221" t="s">
        <v>72</v>
      </c>
      <c r="P291" s="222"/>
      <c r="Q291" s="300" t="str">
        <f t="shared" si="819"/>
        <v/>
      </c>
      <c r="R291" s="219" t="s">
        <v>369</v>
      </c>
      <c r="S291" s="219" t="s">
        <v>70</v>
      </c>
      <c r="T291" s="134"/>
      <c r="V291" s="264">
        <f t="shared" si="848"/>
        <v>3</v>
      </c>
      <c r="W291" s="264">
        <f t="shared" si="849"/>
        <v>1</v>
      </c>
      <c r="X291" s="264">
        <f t="shared" si="850"/>
        <v>3</v>
      </c>
      <c r="Y291" s="264"/>
      <c r="Z291" s="264">
        <f t="shared" si="851"/>
        <v>0</v>
      </c>
      <c r="AA291" s="264"/>
      <c r="AB291" s="264">
        <f t="shared" si="852"/>
        <v>3</v>
      </c>
      <c r="AC291" s="264"/>
      <c r="AD291" s="135"/>
      <c r="AE291" s="269"/>
      <c r="AF291" s="266" t="str">
        <f t="shared" si="795"/>
        <v/>
      </c>
      <c r="AG291" s="266"/>
      <c r="AH291" s="266" t="str">
        <f t="shared" si="796"/>
        <v/>
      </c>
      <c r="AI291" s="266"/>
      <c r="AJ291" s="266" t="str">
        <f t="shared" si="797"/>
        <v/>
      </c>
      <c r="AK291" s="267"/>
      <c r="AL291" s="268"/>
      <c r="AM291" s="266"/>
      <c r="AN291" s="266" t="str">
        <f t="shared" si="798"/>
        <v/>
      </c>
      <c r="AO291" s="266"/>
      <c r="AP291" s="266" t="str">
        <f t="shared" si="799"/>
        <v/>
      </c>
      <c r="AQ291" s="266"/>
      <c r="AR291" s="266" t="str">
        <f t="shared" si="800"/>
        <v/>
      </c>
      <c r="AS291" s="267"/>
      <c r="AT291" s="268"/>
      <c r="AU291" s="266"/>
      <c r="AV291" s="266" t="str">
        <f t="shared" si="801"/>
        <v/>
      </c>
      <c r="AW291" s="266"/>
      <c r="AX291" s="266" t="str">
        <f t="shared" si="802"/>
        <v/>
      </c>
      <c r="AY291" s="266"/>
      <c r="AZ291" s="266" t="str">
        <f t="shared" si="803"/>
        <v/>
      </c>
      <c r="BA291" s="267"/>
      <c r="BB291" s="268"/>
      <c r="BC291" s="266"/>
      <c r="BD291" s="266" t="str">
        <f t="shared" si="804"/>
        <v/>
      </c>
      <c r="BE291" s="266"/>
      <c r="BF291" s="266" t="str">
        <f t="shared" si="805"/>
        <v/>
      </c>
      <c r="BG291" s="266"/>
      <c r="BH291" s="266" t="str">
        <f t="shared" si="806"/>
        <v/>
      </c>
      <c r="BI291" s="267"/>
      <c r="BJ291" s="268"/>
      <c r="BK291" s="264"/>
      <c r="BL291" s="266">
        <f t="shared" si="807"/>
        <v>3</v>
      </c>
      <c r="BM291" s="266"/>
      <c r="BN291" s="266">
        <f t="shared" si="808"/>
        <v>0</v>
      </c>
      <c r="BO291" s="266"/>
      <c r="BP291" s="266">
        <f t="shared" si="809"/>
        <v>3</v>
      </c>
      <c r="BQ291" s="267"/>
      <c r="BR291" s="268"/>
      <c r="BS291" s="264"/>
      <c r="BT291" s="266" t="str">
        <f t="shared" si="810"/>
        <v/>
      </c>
      <c r="BU291" s="266"/>
      <c r="BV291" s="266" t="str">
        <f t="shared" si="811"/>
        <v/>
      </c>
      <c r="BW291" s="266"/>
      <c r="BX291" s="266" t="str">
        <f t="shared" si="812"/>
        <v/>
      </c>
      <c r="BY291" s="267"/>
      <c r="BZ291" s="268"/>
      <c r="CA291" s="269"/>
      <c r="CB291" s="266" t="str">
        <f t="shared" si="813"/>
        <v/>
      </c>
      <c r="CC291" s="266"/>
      <c r="CD291" s="266" t="str">
        <f t="shared" si="814"/>
        <v/>
      </c>
      <c r="CE291" s="266"/>
      <c r="CF291" s="266" t="str">
        <f t="shared" si="815"/>
        <v/>
      </c>
      <c r="CG291" s="267"/>
      <c r="CJ291" s="266" t="str">
        <f t="shared" si="816"/>
        <v/>
      </c>
      <c r="CK291" s="266"/>
      <c r="CL291" s="266" t="str">
        <f t="shared" si="817"/>
        <v/>
      </c>
      <c r="CM291" s="266"/>
      <c r="CN291" s="266" t="str">
        <f t="shared" si="818"/>
        <v/>
      </c>
      <c r="CO291" s="267"/>
    </row>
    <row r="292" spans="1:94" s="262" customFormat="1" ht="18" customHeight="1" x14ac:dyDescent="0.25">
      <c r="A292" s="262">
        <v>31</v>
      </c>
      <c r="B292" s="259" t="s">
        <v>56</v>
      </c>
      <c r="C292" s="276" t="s">
        <v>487</v>
      </c>
      <c r="D292" s="164" t="s">
        <v>499</v>
      </c>
      <c r="E292" s="164"/>
      <c r="F292" s="261">
        <f>VLOOKUP(H292,Feuil1!A$1:B$5,2,0)</f>
        <v>0.25</v>
      </c>
      <c r="G292" s="259">
        <f t="shared" si="846"/>
        <v>3</v>
      </c>
      <c r="H292" s="274" t="s">
        <v>173</v>
      </c>
      <c r="I292" s="166" t="s">
        <v>384</v>
      </c>
      <c r="J292" s="263">
        <v>51</v>
      </c>
      <c r="K292" s="263">
        <f t="shared" si="847"/>
        <v>51</v>
      </c>
      <c r="L292" s="263">
        <f>IF(J292&lt;&gt;"",MAX(L$1:L291)+1,"")</f>
        <v>243</v>
      </c>
      <c r="M292" s="219" t="s">
        <v>491</v>
      </c>
      <c r="N292" s="299">
        <v>3</v>
      </c>
      <c r="O292" s="221" t="s">
        <v>72</v>
      </c>
      <c r="P292" s="222"/>
      <c r="Q292" s="300" t="str">
        <f t="shared" si="819"/>
        <v/>
      </c>
      <c r="R292" s="219" t="s">
        <v>492</v>
      </c>
      <c r="S292" s="312" t="s">
        <v>70</v>
      </c>
      <c r="T292" s="134"/>
      <c r="V292" s="264">
        <f t="shared" si="848"/>
        <v>3</v>
      </c>
      <c r="W292" s="264">
        <f t="shared" si="849"/>
        <v>1</v>
      </c>
      <c r="X292" s="264">
        <f t="shared" si="850"/>
        <v>3</v>
      </c>
      <c r="Y292" s="264"/>
      <c r="Z292" s="264">
        <f t="shared" si="851"/>
        <v>0</v>
      </c>
      <c r="AA292" s="264"/>
      <c r="AB292" s="264">
        <f t="shared" si="852"/>
        <v>3</v>
      </c>
      <c r="AC292" s="264"/>
      <c r="AD292" s="135"/>
      <c r="AE292" s="269"/>
      <c r="AF292" s="266" t="str">
        <f t="shared" si="795"/>
        <v/>
      </c>
      <c r="AG292" s="266"/>
      <c r="AH292" s="266" t="str">
        <f t="shared" si="796"/>
        <v/>
      </c>
      <c r="AI292" s="266"/>
      <c r="AJ292" s="266" t="str">
        <f t="shared" si="797"/>
        <v/>
      </c>
      <c r="AK292" s="267"/>
      <c r="AL292" s="268"/>
      <c r="AM292" s="266"/>
      <c r="AN292" s="266" t="str">
        <f t="shared" si="798"/>
        <v/>
      </c>
      <c r="AO292" s="266"/>
      <c r="AP292" s="266" t="str">
        <f t="shared" si="799"/>
        <v/>
      </c>
      <c r="AQ292" s="266"/>
      <c r="AR292" s="266" t="str">
        <f t="shared" si="800"/>
        <v/>
      </c>
      <c r="AS292" s="267"/>
      <c r="AT292" s="268"/>
      <c r="AU292" s="266"/>
      <c r="AV292" s="266">
        <f t="shared" si="801"/>
        <v>3</v>
      </c>
      <c r="AW292" s="266"/>
      <c r="AX292" s="266">
        <f t="shared" si="802"/>
        <v>0</v>
      </c>
      <c r="AY292" s="266"/>
      <c r="AZ292" s="266">
        <f t="shared" si="803"/>
        <v>3</v>
      </c>
      <c r="BA292" s="267"/>
      <c r="BB292" s="268"/>
      <c r="BC292" s="266"/>
      <c r="BD292" s="266" t="str">
        <f t="shared" si="804"/>
        <v/>
      </c>
      <c r="BE292" s="266"/>
      <c r="BF292" s="266" t="str">
        <f t="shared" si="805"/>
        <v/>
      </c>
      <c r="BG292" s="266"/>
      <c r="BH292" s="266" t="str">
        <f t="shared" si="806"/>
        <v/>
      </c>
      <c r="BI292" s="267"/>
      <c r="BJ292" s="268"/>
      <c r="BK292" s="264"/>
      <c r="BL292" s="266" t="str">
        <f t="shared" si="807"/>
        <v/>
      </c>
      <c r="BM292" s="266"/>
      <c r="BN292" s="266" t="str">
        <f t="shared" si="808"/>
        <v/>
      </c>
      <c r="BO292" s="266"/>
      <c r="BP292" s="266" t="str">
        <f t="shared" si="809"/>
        <v/>
      </c>
      <c r="BQ292" s="267"/>
      <c r="BR292" s="268"/>
      <c r="BS292" s="264"/>
      <c r="BT292" s="266">
        <f t="shared" si="810"/>
        <v>3</v>
      </c>
      <c r="BU292" s="266"/>
      <c r="BV292" s="266">
        <f t="shared" si="811"/>
        <v>0</v>
      </c>
      <c r="BW292" s="266"/>
      <c r="BX292" s="266">
        <f t="shared" si="812"/>
        <v>3</v>
      </c>
      <c r="BY292" s="267"/>
      <c r="BZ292" s="268"/>
      <c r="CA292" s="269"/>
      <c r="CB292" s="266" t="str">
        <f t="shared" si="813"/>
        <v/>
      </c>
      <c r="CC292" s="266"/>
      <c r="CD292" s="266" t="str">
        <f t="shared" si="814"/>
        <v/>
      </c>
      <c r="CE292" s="266"/>
      <c r="CF292" s="266" t="str">
        <f t="shared" si="815"/>
        <v/>
      </c>
      <c r="CG292" s="267"/>
      <c r="CJ292" s="266" t="str">
        <f t="shared" si="816"/>
        <v/>
      </c>
      <c r="CK292" s="266"/>
      <c r="CL292" s="266" t="str">
        <f t="shared" si="817"/>
        <v/>
      </c>
      <c r="CM292" s="266"/>
      <c r="CN292" s="266" t="str">
        <f t="shared" si="818"/>
        <v/>
      </c>
      <c r="CO292" s="267"/>
    </row>
    <row r="293" spans="1:94" s="262" customFormat="1" ht="18" customHeight="1" x14ac:dyDescent="0.25">
      <c r="A293" s="262">
        <v>32</v>
      </c>
      <c r="B293" s="259" t="s">
        <v>67</v>
      </c>
      <c r="C293" s="276" t="s">
        <v>487</v>
      </c>
      <c r="D293" s="164" t="s">
        <v>499</v>
      </c>
      <c r="E293" s="164"/>
      <c r="F293" s="261">
        <f>VLOOKUP(H293,Feuil1!A$1:B$5,2,0)</f>
        <v>0.25</v>
      </c>
      <c r="G293" s="259">
        <f t="shared" si="846"/>
        <v>3</v>
      </c>
      <c r="H293" s="274" t="s">
        <v>173</v>
      </c>
      <c r="I293" s="166" t="s">
        <v>384</v>
      </c>
      <c r="J293" s="263">
        <v>51</v>
      </c>
      <c r="K293" s="263">
        <f t="shared" si="847"/>
        <v>51</v>
      </c>
      <c r="L293" s="263">
        <f>IF(J293&lt;&gt;"",MAX(L$1:L292)+1,"")</f>
        <v>244</v>
      </c>
      <c r="M293" s="219" t="s">
        <v>493</v>
      </c>
      <c r="N293" s="299">
        <v>3</v>
      </c>
      <c r="O293" s="221" t="s">
        <v>72</v>
      </c>
      <c r="P293" s="222"/>
      <c r="Q293" s="300" t="str">
        <f t="shared" si="819"/>
        <v/>
      </c>
      <c r="R293" s="219" t="s">
        <v>492</v>
      </c>
      <c r="S293" s="312" t="s">
        <v>70</v>
      </c>
      <c r="T293" s="134"/>
      <c r="V293" s="264">
        <f t="shared" si="848"/>
        <v>3</v>
      </c>
      <c r="W293" s="264">
        <f t="shared" si="849"/>
        <v>1</v>
      </c>
      <c r="X293" s="264">
        <f t="shared" si="850"/>
        <v>3</v>
      </c>
      <c r="Y293" s="264"/>
      <c r="Z293" s="264">
        <f t="shared" si="851"/>
        <v>0</v>
      </c>
      <c r="AA293" s="264"/>
      <c r="AB293" s="264">
        <f t="shared" si="852"/>
        <v>3</v>
      </c>
      <c r="AC293" s="264"/>
      <c r="AD293" s="135"/>
      <c r="AE293" s="269"/>
      <c r="AF293" s="266" t="str">
        <f t="shared" si="795"/>
        <v/>
      </c>
      <c r="AG293" s="266"/>
      <c r="AH293" s="266" t="str">
        <f t="shared" si="796"/>
        <v/>
      </c>
      <c r="AI293" s="266"/>
      <c r="AJ293" s="266" t="str">
        <f t="shared" si="797"/>
        <v/>
      </c>
      <c r="AK293" s="267"/>
      <c r="AL293" s="268"/>
      <c r="AM293" s="266"/>
      <c r="AN293" s="266" t="str">
        <f t="shared" si="798"/>
        <v/>
      </c>
      <c r="AO293" s="266"/>
      <c r="AP293" s="266" t="str">
        <f t="shared" si="799"/>
        <v/>
      </c>
      <c r="AQ293" s="266"/>
      <c r="AR293" s="266" t="str">
        <f t="shared" si="800"/>
        <v/>
      </c>
      <c r="AS293" s="267"/>
      <c r="AT293" s="268"/>
      <c r="AU293" s="266"/>
      <c r="AV293" s="266">
        <f t="shared" si="801"/>
        <v>3</v>
      </c>
      <c r="AW293" s="266"/>
      <c r="AX293" s="266">
        <f t="shared" si="802"/>
        <v>0</v>
      </c>
      <c r="AY293" s="266"/>
      <c r="AZ293" s="266">
        <f t="shared" si="803"/>
        <v>3</v>
      </c>
      <c r="BA293" s="267"/>
      <c r="BB293" s="268"/>
      <c r="BC293" s="266"/>
      <c r="BD293" s="266" t="str">
        <f t="shared" si="804"/>
        <v/>
      </c>
      <c r="BE293" s="266"/>
      <c r="BF293" s="266" t="str">
        <f t="shared" si="805"/>
        <v/>
      </c>
      <c r="BG293" s="266"/>
      <c r="BH293" s="266" t="str">
        <f t="shared" si="806"/>
        <v/>
      </c>
      <c r="BI293" s="267"/>
      <c r="BJ293" s="268"/>
      <c r="BK293" s="264"/>
      <c r="BL293" s="266" t="str">
        <f t="shared" si="807"/>
        <v/>
      </c>
      <c r="BM293" s="266"/>
      <c r="BN293" s="266" t="str">
        <f t="shared" si="808"/>
        <v/>
      </c>
      <c r="BO293" s="266"/>
      <c r="BP293" s="266" t="str">
        <f t="shared" si="809"/>
        <v/>
      </c>
      <c r="BQ293" s="267"/>
      <c r="BR293" s="268"/>
      <c r="BS293" s="264"/>
      <c r="BT293" s="266" t="str">
        <f t="shared" si="810"/>
        <v/>
      </c>
      <c r="BU293" s="266"/>
      <c r="BV293" s="266" t="str">
        <f t="shared" si="811"/>
        <v/>
      </c>
      <c r="BW293" s="266"/>
      <c r="BX293" s="266" t="str">
        <f t="shared" si="812"/>
        <v/>
      </c>
      <c r="BY293" s="267"/>
      <c r="BZ293" s="268"/>
      <c r="CA293" s="269"/>
      <c r="CB293" s="266">
        <f t="shared" si="813"/>
        <v>3</v>
      </c>
      <c r="CC293" s="266"/>
      <c r="CD293" s="266">
        <f t="shared" si="814"/>
        <v>0</v>
      </c>
      <c r="CE293" s="266"/>
      <c r="CF293" s="266">
        <f t="shared" si="815"/>
        <v>3</v>
      </c>
      <c r="CG293" s="267"/>
      <c r="CJ293" s="266" t="str">
        <f t="shared" si="816"/>
        <v/>
      </c>
      <c r="CK293" s="266"/>
      <c r="CL293" s="266" t="str">
        <f t="shared" si="817"/>
        <v/>
      </c>
      <c r="CM293" s="266"/>
      <c r="CN293" s="266" t="str">
        <f t="shared" si="818"/>
        <v/>
      </c>
      <c r="CO293" s="267"/>
    </row>
    <row r="294" spans="1:94" s="262" customFormat="1" ht="18" customHeight="1" x14ac:dyDescent="0.25">
      <c r="A294" s="262">
        <v>31</v>
      </c>
      <c r="B294" s="259" t="s">
        <v>56</v>
      </c>
      <c r="C294" s="276" t="s">
        <v>487</v>
      </c>
      <c r="D294" s="164" t="s">
        <v>499</v>
      </c>
      <c r="E294" s="164"/>
      <c r="F294" s="261">
        <f>VLOOKUP(H294,Feuil1!A$1:B$5,2,0)</f>
        <v>0.25</v>
      </c>
      <c r="G294" s="259">
        <f t="shared" si="846"/>
        <v>3</v>
      </c>
      <c r="H294" s="274" t="s">
        <v>173</v>
      </c>
      <c r="I294" s="166" t="s">
        <v>401</v>
      </c>
      <c r="J294" s="263">
        <v>48</v>
      </c>
      <c r="K294" s="263">
        <f t="shared" si="847"/>
        <v>48</v>
      </c>
      <c r="L294" s="263">
        <f>IF(J294&lt;&gt;"",MAX(L$1:L293)+1,"")</f>
        <v>245</v>
      </c>
      <c r="M294" s="219" t="s">
        <v>494</v>
      </c>
      <c r="N294" s="299">
        <v>3</v>
      </c>
      <c r="O294" s="221" t="s">
        <v>72</v>
      </c>
      <c r="P294" s="222"/>
      <c r="Q294" s="300" t="str">
        <f t="shared" si="819"/>
        <v/>
      </c>
      <c r="R294" s="219" t="s">
        <v>408</v>
      </c>
      <c r="S294" s="219" t="s">
        <v>70</v>
      </c>
      <c r="T294" s="134"/>
      <c r="V294" s="264">
        <f t="shared" si="848"/>
        <v>3</v>
      </c>
      <c r="W294" s="264">
        <f t="shared" si="849"/>
        <v>1</v>
      </c>
      <c r="X294" s="264">
        <f t="shared" si="850"/>
        <v>3</v>
      </c>
      <c r="Y294" s="264"/>
      <c r="Z294" s="264">
        <f t="shared" si="851"/>
        <v>0</v>
      </c>
      <c r="AA294" s="264"/>
      <c r="AB294" s="264">
        <f t="shared" si="852"/>
        <v>3</v>
      </c>
      <c r="AC294" s="264"/>
      <c r="AD294" s="135"/>
      <c r="AE294" s="269"/>
      <c r="AF294" s="266" t="str">
        <f t="shared" si="795"/>
        <v/>
      </c>
      <c r="AG294" s="266"/>
      <c r="AH294" s="266" t="str">
        <f t="shared" si="796"/>
        <v/>
      </c>
      <c r="AI294" s="266"/>
      <c r="AJ294" s="266" t="str">
        <f t="shared" si="797"/>
        <v/>
      </c>
      <c r="AK294" s="267"/>
      <c r="AL294" s="268"/>
      <c r="AM294" s="266"/>
      <c r="AN294" s="266" t="str">
        <f t="shared" si="798"/>
        <v/>
      </c>
      <c r="AO294" s="266"/>
      <c r="AP294" s="266" t="str">
        <f t="shared" si="799"/>
        <v/>
      </c>
      <c r="AQ294" s="266"/>
      <c r="AR294" s="266" t="str">
        <f t="shared" si="800"/>
        <v/>
      </c>
      <c r="AS294" s="267"/>
      <c r="AT294" s="268"/>
      <c r="AU294" s="266"/>
      <c r="AV294" s="266">
        <f t="shared" si="801"/>
        <v>3</v>
      </c>
      <c r="AW294" s="266"/>
      <c r="AX294" s="266">
        <f t="shared" si="802"/>
        <v>0</v>
      </c>
      <c r="AY294" s="266"/>
      <c r="AZ294" s="266">
        <f t="shared" si="803"/>
        <v>3</v>
      </c>
      <c r="BA294" s="267"/>
      <c r="BB294" s="268"/>
      <c r="BC294" s="266"/>
      <c r="BD294" s="266" t="str">
        <f t="shared" si="804"/>
        <v/>
      </c>
      <c r="BE294" s="266"/>
      <c r="BF294" s="266" t="str">
        <f t="shared" si="805"/>
        <v/>
      </c>
      <c r="BG294" s="266"/>
      <c r="BH294" s="266" t="str">
        <f t="shared" si="806"/>
        <v/>
      </c>
      <c r="BI294" s="267"/>
      <c r="BJ294" s="268"/>
      <c r="BK294" s="264"/>
      <c r="BL294" s="266" t="str">
        <f t="shared" si="807"/>
        <v/>
      </c>
      <c r="BM294" s="266"/>
      <c r="BN294" s="266" t="str">
        <f t="shared" si="808"/>
        <v/>
      </c>
      <c r="BO294" s="266"/>
      <c r="BP294" s="266" t="str">
        <f t="shared" si="809"/>
        <v/>
      </c>
      <c r="BQ294" s="267"/>
      <c r="BR294" s="268"/>
      <c r="BS294" s="264"/>
      <c r="BT294" s="266">
        <f t="shared" si="810"/>
        <v>3</v>
      </c>
      <c r="BU294" s="266"/>
      <c r="BV294" s="266">
        <f t="shared" si="811"/>
        <v>0</v>
      </c>
      <c r="BW294" s="266"/>
      <c r="BX294" s="266">
        <f t="shared" si="812"/>
        <v>3</v>
      </c>
      <c r="BY294" s="267"/>
      <c r="BZ294" s="268"/>
      <c r="CA294" s="269"/>
      <c r="CB294" s="266" t="str">
        <f t="shared" si="813"/>
        <v/>
      </c>
      <c r="CC294" s="266"/>
      <c r="CD294" s="266" t="str">
        <f t="shared" si="814"/>
        <v/>
      </c>
      <c r="CE294" s="266"/>
      <c r="CF294" s="266" t="str">
        <f t="shared" si="815"/>
        <v/>
      </c>
      <c r="CG294" s="267"/>
      <c r="CJ294" s="266" t="str">
        <f t="shared" si="816"/>
        <v/>
      </c>
      <c r="CK294" s="266"/>
      <c r="CL294" s="266" t="str">
        <f t="shared" si="817"/>
        <v/>
      </c>
      <c r="CM294" s="266"/>
      <c r="CN294" s="266" t="str">
        <f t="shared" si="818"/>
        <v/>
      </c>
      <c r="CO294" s="267"/>
    </row>
    <row r="295" spans="1:94" s="262" customFormat="1" ht="18" customHeight="1" x14ac:dyDescent="0.25">
      <c r="A295" s="262">
        <v>32</v>
      </c>
      <c r="B295" s="259" t="s">
        <v>67</v>
      </c>
      <c r="C295" s="276" t="s">
        <v>487</v>
      </c>
      <c r="D295" s="164" t="s">
        <v>499</v>
      </c>
      <c r="E295" s="164"/>
      <c r="F295" s="261">
        <f>VLOOKUP(H295,Feuil1!A$1:B$5,2,0)</f>
        <v>0.25</v>
      </c>
      <c r="G295" s="259">
        <f t="shared" si="846"/>
        <v>3</v>
      </c>
      <c r="H295" s="274" t="s">
        <v>173</v>
      </c>
      <c r="I295" s="166" t="s">
        <v>401</v>
      </c>
      <c r="J295" s="263">
        <v>48</v>
      </c>
      <c r="K295" s="263">
        <f t="shared" si="847"/>
        <v>48</v>
      </c>
      <c r="L295" s="263">
        <f>IF(J295&lt;&gt;"",MAX(L$1:L294)+1,"")</f>
        <v>246</v>
      </c>
      <c r="M295" s="219" t="s">
        <v>495</v>
      </c>
      <c r="N295" s="299">
        <v>3</v>
      </c>
      <c r="O295" s="221" t="s">
        <v>72</v>
      </c>
      <c r="P295" s="222"/>
      <c r="Q295" s="300" t="str">
        <f t="shared" si="819"/>
        <v/>
      </c>
      <c r="R295" s="219" t="s">
        <v>410</v>
      </c>
      <c r="S295" s="219" t="s">
        <v>70</v>
      </c>
      <c r="T295" s="134"/>
      <c r="V295" s="264">
        <f t="shared" si="848"/>
        <v>3</v>
      </c>
      <c r="W295" s="264">
        <f t="shared" si="849"/>
        <v>1</v>
      </c>
      <c r="X295" s="264">
        <f t="shared" si="850"/>
        <v>3</v>
      </c>
      <c r="Y295" s="264"/>
      <c r="Z295" s="264">
        <f t="shared" si="851"/>
        <v>0</v>
      </c>
      <c r="AA295" s="264"/>
      <c r="AB295" s="264">
        <f t="shared" si="852"/>
        <v>3</v>
      </c>
      <c r="AC295" s="264"/>
      <c r="AD295" s="135"/>
      <c r="AE295" s="269"/>
      <c r="AF295" s="266" t="str">
        <f t="shared" si="795"/>
        <v/>
      </c>
      <c r="AG295" s="266"/>
      <c r="AH295" s="266" t="str">
        <f t="shared" si="796"/>
        <v/>
      </c>
      <c r="AI295" s="266"/>
      <c r="AJ295" s="266" t="str">
        <f t="shared" si="797"/>
        <v/>
      </c>
      <c r="AK295" s="267"/>
      <c r="AL295" s="268"/>
      <c r="AM295" s="266"/>
      <c r="AN295" s="266" t="str">
        <f t="shared" si="798"/>
        <v/>
      </c>
      <c r="AO295" s="266"/>
      <c r="AP295" s="266" t="str">
        <f t="shared" si="799"/>
        <v/>
      </c>
      <c r="AQ295" s="266"/>
      <c r="AR295" s="266" t="str">
        <f t="shared" si="800"/>
        <v/>
      </c>
      <c r="AS295" s="267"/>
      <c r="AT295" s="268"/>
      <c r="AU295" s="266"/>
      <c r="AV295" s="266">
        <f t="shared" si="801"/>
        <v>3</v>
      </c>
      <c r="AW295" s="266"/>
      <c r="AX295" s="266">
        <f t="shared" si="802"/>
        <v>0</v>
      </c>
      <c r="AY295" s="266"/>
      <c r="AZ295" s="266">
        <f t="shared" si="803"/>
        <v>3</v>
      </c>
      <c r="BA295" s="267"/>
      <c r="BB295" s="268"/>
      <c r="BC295" s="266"/>
      <c r="BD295" s="266" t="str">
        <f t="shared" si="804"/>
        <v/>
      </c>
      <c r="BE295" s="266"/>
      <c r="BF295" s="266" t="str">
        <f t="shared" si="805"/>
        <v/>
      </c>
      <c r="BG295" s="266"/>
      <c r="BH295" s="266" t="str">
        <f t="shared" si="806"/>
        <v/>
      </c>
      <c r="BI295" s="267"/>
      <c r="BJ295" s="268"/>
      <c r="BK295" s="264"/>
      <c r="BL295" s="266" t="str">
        <f t="shared" si="807"/>
        <v/>
      </c>
      <c r="BM295" s="266"/>
      <c r="BN295" s="266" t="str">
        <f t="shared" si="808"/>
        <v/>
      </c>
      <c r="BO295" s="266"/>
      <c r="BP295" s="266" t="str">
        <f t="shared" si="809"/>
        <v/>
      </c>
      <c r="BQ295" s="267"/>
      <c r="BR295" s="268"/>
      <c r="BS295" s="264"/>
      <c r="BT295" s="266" t="str">
        <f t="shared" si="810"/>
        <v/>
      </c>
      <c r="BU295" s="266"/>
      <c r="BV295" s="266" t="str">
        <f t="shared" si="811"/>
        <v/>
      </c>
      <c r="BW295" s="266"/>
      <c r="BX295" s="266" t="str">
        <f t="shared" si="812"/>
        <v/>
      </c>
      <c r="BY295" s="267"/>
      <c r="BZ295" s="268"/>
      <c r="CA295" s="269"/>
      <c r="CB295" s="266">
        <f t="shared" si="813"/>
        <v>3</v>
      </c>
      <c r="CC295" s="266"/>
      <c r="CD295" s="266">
        <f t="shared" si="814"/>
        <v>0</v>
      </c>
      <c r="CE295" s="266"/>
      <c r="CF295" s="266">
        <f t="shared" si="815"/>
        <v>3</v>
      </c>
      <c r="CG295" s="267"/>
      <c r="CJ295" s="266" t="str">
        <f t="shared" si="816"/>
        <v/>
      </c>
      <c r="CK295" s="266"/>
      <c r="CL295" s="266" t="str">
        <f t="shared" si="817"/>
        <v/>
      </c>
      <c r="CM295" s="266"/>
      <c r="CN295" s="266" t="str">
        <f t="shared" si="818"/>
        <v/>
      </c>
      <c r="CO295" s="267"/>
    </row>
    <row r="296" spans="1:94" s="262" customFormat="1" ht="18" customHeight="1" x14ac:dyDescent="0.25">
      <c r="A296" s="262">
        <v>31</v>
      </c>
      <c r="B296" s="259" t="s">
        <v>56</v>
      </c>
      <c r="C296" s="276" t="s">
        <v>487</v>
      </c>
      <c r="D296" s="164" t="s">
        <v>499</v>
      </c>
      <c r="E296" s="164"/>
      <c r="F296" s="261">
        <f>VLOOKUP(H296,Feuil1!A$1:B$5,2,0)</f>
        <v>0.25</v>
      </c>
      <c r="G296" s="259">
        <f t="shared" si="846"/>
        <v>3</v>
      </c>
      <c r="H296" s="274" t="s">
        <v>173</v>
      </c>
      <c r="I296" s="271" t="s">
        <v>459</v>
      </c>
      <c r="J296" s="263">
        <v>60</v>
      </c>
      <c r="K296" s="263">
        <f t="shared" si="847"/>
        <v>60</v>
      </c>
      <c r="L296" s="263">
        <f>IF(J296&lt;&gt;"",MAX(L$1:L295)+1,"")</f>
        <v>247</v>
      </c>
      <c r="M296" s="219" t="s">
        <v>460</v>
      </c>
      <c r="N296" s="299">
        <v>3</v>
      </c>
      <c r="O296" s="221" t="s">
        <v>72</v>
      </c>
      <c r="P296" s="222"/>
      <c r="Q296" s="300" t="str">
        <f t="shared" si="819"/>
        <v/>
      </c>
      <c r="R296" s="219" t="s">
        <v>492</v>
      </c>
      <c r="S296" s="312" t="s">
        <v>70</v>
      </c>
      <c r="T296" s="134"/>
      <c r="V296" s="264">
        <f t="shared" si="848"/>
        <v>3</v>
      </c>
      <c r="W296" s="264">
        <f t="shared" si="849"/>
        <v>1</v>
      </c>
      <c r="X296" s="264">
        <f t="shared" si="850"/>
        <v>3</v>
      </c>
      <c r="Y296" s="264"/>
      <c r="Z296" s="264">
        <f t="shared" si="851"/>
        <v>0</v>
      </c>
      <c r="AA296" s="264"/>
      <c r="AB296" s="264">
        <f t="shared" si="852"/>
        <v>3</v>
      </c>
      <c r="AC296" s="264"/>
      <c r="AD296" s="135"/>
      <c r="AE296" s="269"/>
      <c r="AF296" s="266" t="str">
        <f t="shared" ref="AF296:AF301" si="853">IF(G296=1,X296,"")</f>
        <v/>
      </c>
      <c r="AG296" s="266"/>
      <c r="AH296" s="266" t="str">
        <f t="shared" ref="AH296:AH301" si="854">IF(G296=1,Z296,"")</f>
        <v/>
      </c>
      <c r="AI296" s="266"/>
      <c r="AJ296" s="266" t="str">
        <f t="shared" ref="AJ296:AJ301" si="855">IF(G296=1,AB296,"")</f>
        <v/>
      </c>
      <c r="AK296" s="267"/>
      <c r="AL296" s="268"/>
      <c r="AM296" s="266"/>
      <c r="AN296" s="266" t="str">
        <f t="shared" ref="AN296:AN301" si="856">IF(G296=2,X296,"")</f>
        <v/>
      </c>
      <c r="AO296" s="266"/>
      <c r="AP296" s="266" t="str">
        <f t="shared" ref="AP296:AP301" si="857">IF(G296=2,Z296,"")</f>
        <v/>
      </c>
      <c r="AQ296" s="266"/>
      <c r="AR296" s="266" t="str">
        <f t="shared" ref="AR296:AR301" si="858">IF(G296=2,AB296,"")</f>
        <v/>
      </c>
      <c r="AS296" s="267"/>
      <c r="AT296" s="268"/>
      <c r="AU296" s="266"/>
      <c r="AV296" s="266">
        <f t="shared" ref="AV296:AV301" si="859">IF(G296=3,X296,"")</f>
        <v>3</v>
      </c>
      <c r="AW296" s="266"/>
      <c r="AX296" s="266">
        <f t="shared" ref="AX296:AX301" si="860">IF(G296=3,Z296,"")</f>
        <v>0</v>
      </c>
      <c r="AY296" s="266"/>
      <c r="AZ296" s="266">
        <f t="shared" ref="AZ296:AZ301" si="861">IF(G296=3,AB296,"")</f>
        <v>3</v>
      </c>
      <c r="BA296" s="267"/>
      <c r="BB296" s="268"/>
      <c r="BC296" s="266"/>
      <c r="BD296" s="266" t="str">
        <f t="shared" ref="BD296:BD301" si="862">IF(G296=4,X296,"")</f>
        <v/>
      </c>
      <c r="BE296" s="266"/>
      <c r="BF296" s="266" t="str">
        <f t="shared" ref="BF296:BF301" si="863">IF(G296=4,Z296,"")</f>
        <v/>
      </c>
      <c r="BG296" s="266"/>
      <c r="BH296" s="266" t="str">
        <f t="shared" ref="BH296:BH301" si="864">IF(G296=4,AB296,"")</f>
        <v/>
      </c>
      <c r="BI296" s="267"/>
      <c r="BJ296" s="268"/>
      <c r="BK296" s="264"/>
      <c r="BL296" s="266" t="str">
        <f t="shared" ref="BL296:BL301" si="865">IF(G296=5,X296,"")</f>
        <v/>
      </c>
      <c r="BM296" s="266"/>
      <c r="BN296" s="266" t="str">
        <f t="shared" ref="BN296:BN301" si="866">IF(G296=5,Z296,"")</f>
        <v/>
      </c>
      <c r="BO296" s="266"/>
      <c r="BP296" s="266" t="str">
        <f t="shared" ref="BP296:BP301" si="867">IF(G296=5,AB296,"")</f>
        <v/>
      </c>
      <c r="BQ296" s="267"/>
      <c r="BR296" s="268"/>
      <c r="BS296" s="264"/>
      <c r="BT296" s="266">
        <f t="shared" ref="BT296:BT301" si="868">IF(A296=31,X296,"")</f>
        <v>3</v>
      </c>
      <c r="BU296" s="266"/>
      <c r="BV296" s="266">
        <f t="shared" ref="BV296:BV301" si="869">IF(A296=31,Z296,"")</f>
        <v>0</v>
      </c>
      <c r="BW296" s="266"/>
      <c r="BX296" s="266">
        <f t="shared" ref="BX296:BX301" si="870">IF(A296=31,AB296,"")</f>
        <v>3</v>
      </c>
      <c r="BY296" s="267"/>
      <c r="BZ296" s="268"/>
      <c r="CA296" s="269"/>
      <c r="CB296" s="266" t="str">
        <f t="shared" ref="CB296:CB301" si="871">IF(A296=32,X296,"")</f>
        <v/>
      </c>
      <c r="CC296" s="266"/>
      <c r="CD296" s="266" t="str">
        <f t="shared" ref="CD296:CD301" si="872">IF(A296=32,Z296,"")</f>
        <v/>
      </c>
      <c r="CE296" s="266"/>
      <c r="CF296" s="266" t="str">
        <f t="shared" ref="CF296:CF301" si="873">IF(A296=32,AB296,"")</f>
        <v/>
      </c>
      <c r="CG296" s="267"/>
      <c r="CJ296" s="266" t="str">
        <f t="shared" ref="CJ296:CJ301" si="874">IF(A296=33,X296,"")</f>
        <v/>
      </c>
      <c r="CK296" s="266"/>
      <c r="CL296" s="266" t="str">
        <f t="shared" ref="CL296:CL301" si="875">IF(A296=33,Z296,"")</f>
        <v/>
      </c>
      <c r="CM296" s="266"/>
      <c r="CN296" s="266" t="str">
        <f t="shared" ref="CN296:CN301" si="876">IF(A296=33,AB296,"")</f>
        <v/>
      </c>
      <c r="CO296" s="267"/>
    </row>
    <row r="297" spans="1:94" s="262" customFormat="1" ht="30" customHeight="1" x14ac:dyDescent="0.25">
      <c r="A297" s="262">
        <v>32</v>
      </c>
      <c r="B297" s="259" t="s">
        <v>67</v>
      </c>
      <c r="C297" s="276" t="s">
        <v>487</v>
      </c>
      <c r="D297" s="164" t="s">
        <v>499</v>
      </c>
      <c r="E297" s="164"/>
      <c r="F297" s="261">
        <f>VLOOKUP(H297,Feuil1!A$1:B$5,2,0)</f>
        <v>0.25</v>
      </c>
      <c r="G297" s="259">
        <f t="shared" si="846"/>
        <v>3</v>
      </c>
      <c r="H297" s="274" t="s">
        <v>173</v>
      </c>
      <c r="I297" s="271" t="s">
        <v>459</v>
      </c>
      <c r="J297" s="263">
        <v>60</v>
      </c>
      <c r="K297" s="263">
        <f t="shared" si="847"/>
        <v>60</v>
      </c>
      <c r="L297" s="263">
        <f>IF(J297&lt;&gt;"",MAX(L$1:L296)+1,"")</f>
        <v>248</v>
      </c>
      <c r="M297" s="219" t="s">
        <v>462</v>
      </c>
      <c r="N297" s="299">
        <v>3</v>
      </c>
      <c r="O297" s="221" t="s">
        <v>72</v>
      </c>
      <c r="P297" s="222"/>
      <c r="Q297" s="300" t="str">
        <f t="shared" si="819"/>
        <v/>
      </c>
      <c r="R297" s="219" t="s">
        <v>492</v>
      </c>
      <c r="S297" s="312" t="s">
        <v>70</v>
      </c>
      <c r="T297" s="134"/>
      <c r="V297" s="264">
        <f t="shared" si="848"/>
        <v>3</v>
      </c>
      <c r="W297" s="264">
        <f t="shared" si="849"/>
        <v>1</v>
      </c>
      <c r="X297" s="264">
        <f t="shared" si="850"/>
        <v>3</v>
      </c>
      <c r="Y297" s="264"/>
      <c r="Z297" s="264">
        <f t="shared" si="851"/>
        <v>0</v>
      </c>
      <c r="AA297" s="264"/>
      <c r="AB297" s="264">
        <f t="shared" si="852"/>
        <v>3</v>
      </c>
      <c r="AC297" s="264"/>
      <c r="AD297" s="135"/>
      <c r="AE297" s="269"/>
      <c r="AF297" s="266" t="str">
        <f t="shared" si="853"/>
        <v/>
      </c>
      <c r="AG297" s="266"/>
      <c r="AH297" s="266" t="str">
        <f t="shared" si="854"/>
        <v/>
      </c>
      <c r="AI297" s="266"/>
      <c r="AJ297" s="266" t="str">
        <f t="shared" si="855"/>
        <v/>
      </c>
      <c r="AK297" s="267"/>
      <c r="AL297" s="268"/>
      <c r="AM297" s="266"/>
      <c r="AN297" s="266" t="str">
        <f t="shared" si="856"/>
        <v/>
      </c>
      <c r="AO297" s="266"/>
      <c r="AP297" s="266" t="str">
        <f t="shared" si="857"/>
        <v/>
      </c>
      <c r="AQ297" s="266"/>
      <c r="AR297" s="266" t="str">
        <f t="shared" si="858"/>
        <v/>
      </c>
      <c r="AS297" s="267"/>
      <c r="AT297" s="268"/>
      <c r="AU297" s="266"/>
      <c r="AV297" s="266">
        <f t="shared" si="859"/>
        <v>3</v>
      </c>
      <c r="AW297" s="266"/>
      <c r="AX297" s="266">
        <f t="shared" si="860"/>
        <v>0</v>
      </c>
      <c r="AY297" s="266"/>
      <c r="AZ297" s="266">
        <f t="shared" si="861"/>
        <v>3</v>
      </c>
      <c r="BA297" s="267"/>
      <c r="BB297" s="268"/>
      <c r="BC297" s="266"/>
      <c r="BD297" s="266" t="str">
        <f t="shared" si="862"/>
        <v/>
      </c>
      <c r="BE297" s="266"/>
      <c r="BF297" s="266" t="str">
        <f t="shared" si="863"/>
        <v/>
      </c>
      <c r="BG297" s="266"/>
      <c r="BH297" s="266" t="str">
        <f t="shared" si="864"/>
        <v/>
      </c>
      <c r="BI297" s="267"/>
      <c r="BJ297" s="268"/>
      <c r="BK297" s="264"/>
      <c r="BL297" s="266" t="str">
        <f t="shared" si="865"/>
        <v/>
      </c>
      <c r="BM297" s="266"/>
      <c r="BN297" s="266" t="str">
        <f t="shared" si="866"/>
        <v/>
      </c>
      <c r="BO297" s="266"/>
      <c r="BP297" s="266" t="str">
        <f t="shared" si="867"/>
        <v/>
      </c>
      <c r="BQ297" s="267"/>
      <c r="BR297" s="268"/>
      <c r="BS297" s="264"/>
      <c r="BT297" s="266" t="str">
        <f t="shared" si="868"/>
        <v/>
      </c>
      <c r="BU297" s="266"/>
      <c r="BV297" s="266" t="str">
        <f t="shared" si="869"/>
        <v/>
      </c>
      <c r="BW297" s="266"/>
      <c r="BX297" s="266" t="str">
        <f t="shared" si="870"/>
        <v/>
      </c>
      <c r="BY297" s="267"/>
      <c r="BZ297" s="268"/>
      <c r="CA297" s="269"/>
      <c r="CB297" s="266">
        <f t="shared" si="871"/>
        <v>3</v>
      </c>
      <c r="CC297" s="266"/>
      <c r="CD297" s="266">
        <f t="shared" si="872"/>
        <v>0</v>
      </c>
      <c r="CE297" s="266"/>
      <c r="CF297" s="266">
        <f t="shared" si="873"/>
        <v>3</v>
      </c>
      <c r="CG297" s="267"/>
      <c r="CJ297" s="266" t="str">
        <f t="shared" si="874"/>
        <v/>
      </c>
      <c r="CK297" s="266"/>
      <c r="CL297" s="266" t="str">
        <f t="shared" si="875"/>
        <v/>
      </c>
      <c r="CM297" s="266"/>
      <c r="CN297" s="266" t="str">
        <f t="shared" si="876"/>
        <v/>
      </c>
      <c r="CO297" s="267"/>
    </row>
    <row r="298" spans="1:94" s="262" customFormat="1" ht="37.5" customHeight="1" x14ac:dyDescent="0.25">
      <c r="A298" s="262">
        <v>31</v>
      </c>
      <c r="B298" s="259" t="s">
        <v>56</v>
      </c>
      <c r="C298" s="276" t="s">
        <v>487</v>
      </c>
      <c r="D298" s="164" t="s">
        <v>499</v>
      </c>
      <c r="E298" s="164"/>
      <c r="F298" s="261">
        <f>VLOOKUP(H298,Feuil1!A$1:B$5,2,0)</f>
        <v>0.25</v>
      </c>
      <c r="G298" s="259">
        <f t="shared" si="846"/>
        <v>3</v>
      </c>
      <c r="H298" s="274" t="s">
        <v>173</v>
      </c>
      <c r="I298" s="271" t="s">
        <v>475</v>
      </c>
      <c r="J298" s="263">
        <v>56</v>
      </c>
      <c r="K298" s="263">
        <f t="shared" si="847"/>
        <v>56</v>
      </c>
      <c r="L298" s="263">
        <f>IF(J298&lt;&gt;"",MAX(L$1:L297)+1,"")</f>
        <v>249</v>
      </c>
      <c r="M298" s="219" t="s">
        <v>480</v>
      </c>
      <c r="N298" s="299">
        <v>3</v>
      </c>
      <c r="O298" s="221" t="s">
        <v>72</v>
      </c>
      <c r="P298" s="222"/>
      <c r="Q298" s="300" t="str">
        <f t="shared" si="819"/>
        <v/>
      </c>
      <c r="R298" s="219" t="s">
        <v>496</v>
      </c>
      <c r="S298" s="312" t="s">
        <v>70</v>
      </c>
      <c r="T298" s="134"/>
      <c r="V298" s="264">
        <f t="shared" si="848"/>
        <v>3</v>
      </c>
      <c r="W298" s="264">
        <f t="shared" si="849"/>
        <v>1</v>
      </c>
      <c r="X298" s="264">
        <f t="shared" si="850"/>
        <v>3</v>
      </c>
      <c r="Y298" s="264"/>
      <c r="Z298" s="264">
        <f t="shared" si="851"/>
        <v>0</v>
      </c>
      <c r="AA298" s="264"/>
      <c r="AB298" s="264">
        <f t="shared" si="852"/>
        <v>3</v>
      </c>
      <c r="AC298" s="264"/>
      <c r="AD298" s="135"/>
      <c r="AE298" s="269"/>
      <c r="AF298" s="266" t="str">
        <f t="shared" si="853"/>
        <v/>
      </c>
      <c r="AG298" s="266"/>
      <c r="AH298" s="266" t="str">
        <f t="shared" si="854"/>
        <v/>
      </c>
      <c r="AI298" s="266"/>
      <c r="AJ298" s="266" t="str">
        <f t="shared" si="855"/>
        <v/>
      </c>
      <c r="AK298" s="267"/>
      <c r="AL298" s="268"/>
      <c r="AM298" s="266"/>
      <c r="AN298" s="266" t="str">
        <f t="shared" si="856"/>
        <v/>
      </c>
      <c r="AO298" s="266"/>
      <c r="AP298" s="266" t="str">
        <f t="shared" si="857"/>
        <v/>
      </c>
      <c r="AQ298" s="266"/>
      <c r="AR298" s="266" t="str">
        <f t="shared" si="858"/>
        <v/>
      </c>
      <c r="AS298" s="267"/>
      <c r="AT298" s="268"/>
      <c r="AU298" s="266"/>
      <c r="AV298" s="266">
        <f t="shared" si="859"/>
        <v>3</v>
      </c>
      <c r="AW298" s="266"/>
      <c r="AX298" s="266">
        <f t="shared" si="860"/>
        <v>0</v>
      </c>
      <c r="AY298" s="266"/>
      <c r="AZ298" s="266">
        <f t="shared" si="861"/>
        <v>3</v>
      </c>
      <c r="BA298" s="267"/>
      <c r="BB298" s="268"/>
      <c r="BC298" s="266"/>
      <c r="BD298" s="266" t="str">
        <f t="shared" si="862"/>
        <v/>
      </c>
      <c r="BE298" s="266"/>
      <c r="BF298" s="266" t="str">
        <f t="shared" si="863"/>
        <v/>
      </c>
      <c r="BG298" s="266"/>
      <c r="BH298" s="266" t="str">
        <f t="shared" si="864"/>
        <v/>
      </c>
      <c r="BI298" s="267"/>
      <c r="BJ298" s="268"/>
      <c r="BK298" s="264"/>
      <c r="BL298" s="266" t="str">
        <f t="shared" si="865"/>
        <v/>
      </c>
      <c r="BM298" s="266"/>
      <c r="BN298" s="266" t="str">
        <f t="shared" si="866"/>
        <v/>
      </c>
      <c r="BO298" s="266"/>
      <c r="BP298" s="266" t="str">
        <f t="shared" si="867"/>
        <v/>
      </c>
      <c r="BQ298" s="267"/>
      <c r="BR298" s="268"/>
      <c r="BS298" s="264"/>
      <c r="BT298" s="266">
        <f t="shared" si="868"/>
        <v>3</v>
      </c>
      <c r="BU298" s="266"/>
      <c r="BV298" s="266">
        <f t="shared" si="869"/>
        <v>0</v>
      </c>
      <c r="BW298" s="266"/>
      <c r="BX298" s="266">
        <f t="shared" si="870"/>
        <v>3</v>
      </c>
      <c r="BY298" s="267"/>
      <c r="BZ298" s="268"/>
      <c r="CA298" s="269"/>
      <c r="CB298" s="266" t="str">
        <f t="shared" si="871"/>
        <v/>
      </c>
      <c r="CC298" s="266"/>
      <c r="CD298" s="266" t="str">
        <f t="shared" si="872"/>
        <v/>
      </c>
      <c r="CE298" s="266"/>
      <c r="CF298" s="266" t="str">
        <f t="shared" si="873"/>
        <v/>
      </c>
      <c r="CG298" s="267"/>
      <c r="CJ298" s="266" t="str">
        <f t="shared" si="874"/>
        <v/>
      </c>
      <c r="CK298" s="266"/>
      <c r="CL298" s="266" t="str">
        <f t="shared" si="875"/>
        <v/>
      </c>
      <c r="CM298" s="266"/>
      <c r="CN298" s="266" t="str">
        <f t="shared" si="876"/>
        <v/>
      </c>
      <c r="CO298" s="267"/>
    </row>
    <row r="299" spans="1:94" s="262" customFormat="1" ht="47.25" customHeight="1" x14ac:dyDescent="0.25">
      <c r="A299" s="262">
        <v>32</v>
      </c>
      <c r="B299" s="259" t="s">
        <v>67</v>
      </c>
      <c r="C299" s="276" t="s">
        <v>487</v>
      </c>
      <c r="D299" s="164" t="s">
        <v>499</v>
      </c>
      <c r="E299" s="164"/>
      <c r="F299" s="261">
        <f>VLOOKUP(H299,Feuil1!A$1:B$5,2,0)</f>
        <v>0.25</v>
      </c>
      <c r="G299" s="259">
        <f t="shared" si="846"/>
        <v>3</v>
      </c>
      <c r="H299" s="274" t="s">
        <v>173</v>
      </c>
      <c r="I299" s="271" t="s">
        <v>475</v>
      </c>
      <c r="J299" s="263">
        <v>56</v>
      </c>
      <c r="K299" s="263">
        <f t="shared" si="847"/>
        <v>56</v>
      </c>
      <c r="L299" s="263">
        <f>IF(J299&lt;&gt;"",MAX(L$1:L298)+1,"")</f>
        <v>250</v>
      </c>
      <c r="M299" s="219" t="s">
        <v>482</v>
      </c>
      <c r="N299" s="299">
        <v>3</v>
      </c>
      <c r="O299" s="221" t="s">
        <v>72</v>
      </c>
      <c r="P299" s="222"/>
      <c r="Q299" s="300" t="str">
        <f t="shared" si="819"/>
        <v/>
      </c>
      <c r="R299" s="219" t="s">
        <v>496</v>
      </c>
      <c r="S299" s="312" t="s">
        <v>70</v>
      </c>
      <c r="T299" s="134"/>
      <c r="V299" s="264">
        <f t="shared" si="848"/>
        <v>3</v>
      </c>
      <c r="W299" s="264">
        <f t="shared" si="849"/>
        <v>1</v>
      </c>
      <c r="X299" s="264">
        <f t="shared" si="850"/>
        <v>3</v>
      </c>
      <c r="Y299" s="264"/>
      <c r="Z299" s="264">
        <f t="shared" si="851"/>
        <v>0</v>
      </c>
      <c r="AA299" s="264"/>
      <c r="AB299" s="264">
        <f t="shared" si="852"/>
        <v>3</v>
      </c>
      <c r="AC299" s="264"/>
      <c r="AD299" s="135"/>
      <c r="AE299" s="269"/>
      <c r="AF299" s="266" t="str">
        <f t="shared" si="853"/>
        <v/>
      </c>
      <c r="AG299" s="266"/>
      <c r="AH299" s="266" t="str">
        <f t="shared" si="854"/>
        <v/>
      </c>
      <c r="AI299" s="266"/>
      <c r="AJ299" s="266" t="str">
        <f t="shared" si="855"/>
        <v/>
      </c>
      <c r="AK299" s="267"/>
      <c r="AL299" s="268"/>
      <c r="AM299" s="266"/>
      <c r="AN299" s="266" t="str">
        <f t="shared" si="856"/>
        <v/>
      </c>
      <c r="AO299" s="266"/>
      <c r="AP299" s="266" t="str">
        <f t="shared" si="857"/>
        <v/>
      </c>
      <c r="AQ299" s="266"/>
      <c r="AR299" s="266" t="str">
        <f t="shared" si="858"/>
        <v/>
      </c>
      <c r="AS299" s="267"/>
      <c r="AT299" s="268"/>
      <c r="AU299" s="266"/>
      <c r="AV299" s="266">
        <f t="shared" si="859"/>
        <v>3</v>
      </c>
      <c r="AW299" s="266"/>
      <c r="AX299" s="266">
        <f t="shared" si="860"/>
        <v>0</v>
      </c>
      <c r="AY299" s="266"/>
      <c r="AZ299" s="266">
        <f t="shared" si="861"/>
        <v>3</v>
      </c>
      <c r="BA299" s="267"/>
      <c r="BB299" s="268"/>
      <c r="BC299" s="266"/>
      <c r="BD299" s="266" t="str">
        <f t="shared" si="862"/>
        <v/>
      </c>
      <c r="BE299" s="266"/>
      <c r="BF299" s="266" t="str">
        <f t="shared" si="863"/>
        <v/>
      </c>
      <c r="BG299" s="266"/>
      <c r="BH299" s="266" t="str">
        <f t="shared" si="864"/>
        <v/>
      </c>
      <c r="BI299" s="267"/>
      <c r="BJ299" s="268"/>
      <c r="BK299" s="264"/>
      <c r="BL299" s="266" t="str">
        <f t="shared" si="865"/>
        <v/>
      </c>
      <c r="BM299" s="266"/>
      <c r="BN299" s="266" t="str">
        <f t="shared" si="866"/>
        <v/>
      </c>
      <c r="BO299" s="266"/>
      <c r="BP299" s="266" t="str">
        <f t="shared" si="867"/>
        <v/>
      </c>
      <c r="BQ299" s="267"/>
      <c r="BR299" s="268"/>
      <c r="BS299" s="264"/>
      <c r="BT299" s="266" t="str">
        <f t="shared" si="868"/>
        <v/>
      </c>
      <c r="BU299" s="266"/>
      <c r="BV299" s="266" t="str">
        <f t="shared" si="869"/>
        <v/>
      </c>
      <c r="BW299" s="266"/>
      <c r="BX299" s="266" t="str">
        <f t="shared" si="870"/>
        <v/>
      </c>
      <c r="BY299" s="267"/>
      <c r="BZ299" s="268"/>
      <c r="CA299" s="269"/>
      <c r="CB299" s="266">
        <f t="shared" si="871"/>
        <v>3</v>
      </c>
      <c r="CC299" s="266"/>
      <c r="CD299" s="266">
        <f t="shared" si="872"/>
        <v>0</v>
      </c>
      <c r="CE299" s="266"/>
      <c r="CF299" s="266">
        <f t="shared" si="873"/>
        <v>3</v>
      </c>
      <c r="CG299" s="267"/>
      <c r="CJ299" s="266" t="str">
        <f t="shared" si="874"/>
        <v/>
      </c>
      <c r="CK299" s="266"/>
      <c r="CL299" s="266" t="str">
        <f t="shared" si="875"/>
        <v/>
      </c>
      <c r="CM299" s="266"/>
      <c r="CN299" s="266" t="str">
        <f t="shared" si="876"/>
        <v/>
      </c>
      <c r="CO299" s="267"/>
    </row>
    <row r="300" spans="1:94" s="262" customFormat="1" ht="18" customHeight="1" x14ac:dyDescent="0.25">
      <c r="A300" s="262">
        <v>31</v>
      </c>
      <c r="B300" s="259" t="s">
        <v>56</v>
      </c>
      <c r="C300" s="276" t="s">
        <v>487</v>
      </c>
      <c r="D300" s="164" t="s">
        <v>499</v>
      </c>
      <c r="E300" s="164"/>
      <c r="F300" s="261">
        <f>VLOOKUP(H300,Feuil1!A$1:B$5,2,0)</f>
        <v>0.25</v>
      </c>
      <c r="G300" s="259">
        <f t="shared" si="846"/>
        <v>3</v>
      </c>
      <c r="H300" s="274" t="s">
        <v>173</v>
      </c>
      <c r="I300" s="166" t="s">
        <v>484</v>
      </c>
      <c r="J300" s="263">
        <v>58</v>
      </c>
      <c r="K300" s="263">
        <f t="shared" si="847"/>
        <v>58</v>
      </c>
      <c r="L300" s="263">
        <f>IF(J300&lt;&gt;"",MAX(L$1:L299)+1,"")</f>
        <v>251</v>
      </c>
      <c r="M300" s="219" t="s">
        <v>485</v>
      </c>
      <c r="N300" s="299">
        <v>3</v>
      </c>
      <c r="O300" s="221" t="s">
        <v>72</v>
      </c>
      <c r="P300" s="222"/>
      <c r="Q300" s="300" t="str">
        <f t="shared" si="819"/>
        <v/>
      </c>
      <c r="R300" s="219"/>
      <c r="S300" s="312" t="s">
        <v>70</v>
      </c>
      <c r="T300" s="134"/>
      <c r="V300" s="264">
        <f t="shared" si="848"/>
        <v>3</v>
      </c>
      <c r="W300" s="264">
        <f t="shared" si="849"/>
        <v>1</v>
      </c>
      <c r="X300" s="264">
        <f t="shared" si="850"/>
        <v>3</v>
      </c>
      <c r="Y300" s="264"/>
      <c r="Z300" s="264">
        <f t="shared" si="851"/>
        <v>0</v>
      </c>
      <c r="AA300" s="264"/>
      <c r="AB300" s="264">
        <f t="shared" si="852"/>
        <v>3</v>
      </c>
      <c r="AC300" s="264"/>
      <c r="AD300" s="135"/>
      <c r="AE300" s="269"/>
      <c r="AF300" s="266" t="str">
        <f t="shared" si="853"/>
        <v/>
      </c>
      <c r="AG300" s="266"/>
      <c r="AH300" s="266" t="str">
        <f t="shared" si="854"/>
        <v/>
      </c>
      <c r="AI300" s="266"/>
      <c r="AJ300" s="266" t="str">
        <f t="shared" si="855"/>
        <v/>
      </c>
      <c r="AK300" s="267"/>
      <c r="AL300" s="268"/>
      <c r="AM300" s="266"/>
      <c r="AN300" s="266" t="str">
        <f t="shared" si="856"/>
        <v/>
      </c>
      <c r="AO300" s="266"/>
      <c r="AP300" s="266" t="str">
        <f t="shared" si="857"/>
        <v/>
      </c>
      <c r="AQ300" s="266"/>
      <c r="AR300" s="266" t="str">
        <f t="shared" si="858"/>
        <v/>
      </c>
      <c r="AS300" s="267"/>
      <c r="AT300" s="268"/>
      <c r="AU300" s="266"/>
      <c r="AV300" s="266">
        <f t="shared" si="859"/>
        <v>3</v>
      </c>
      <c r="AW300" s="266"/>
      <c r="AX300" s="266">
        <f t="shared" si="860"/>
        <v>0</v>
      </c>
      <c r="AY300" s="266"/>
      <c r="AZ300" s="266">
        <f t="shared" si="861"/>
        <v>3</v>
      </c>
      <c r="BA300" s="267"/>
      <c r="BB300" s="268"/>
      <c r="BC300" s="266"/>
      <c r="BD300" s="266" t="str">
        <f t="shared" si="862"/>
        <v/>
      </c>
      <c r="BE300" s="266"/>
      <c r="BF300" s="266" t="str">
        <f t="shared" si="863"/>
        <v/>
      </c>
      <c r="BG300" s="266"/>
      <c r="BH300" s="266" t="str">
        <f t="shared" si="864"/>
        <v/>
      </c>
      <c r="BI300" s="267"/>
      <c r="BJ300" s="268"/>
      <c r="BK300" s="264"/>
      <c r="BL300" s="266" t="str">
        <f t="shared" si="865"/>
        <v/>
      </c>
      <c r="BM300" s="266"/>
      <c r="BN300" s="266" t="str">
        <f t="shared" si="866"/>
        <v/>
      </c>
      <c r="BO300" s="266"/>
      <c r="BP300" s="266" t="str">
        <f t="shared" si="867"/>
        <v/>
      </c>
      <c r="BQ300" s="267"/>
      <c r="BR300" s="268"/>
      <c r="BS300" s="264"/>
      <c r="BT300" s="266">
        <f t="shared" si="868"/>
        <v>3</v>
      </c>
      <c r="BU300" s="266"/>
      <c r="BV300" s="266">
        <f t="shared" si="869"/>
        <v>0</v>
      </c>
      <c r="BW300" s="266"/>
      <c r="BX300" s="266">
        <f t="shared" si="870"/>
        <v>3</v>
      </c>
      <c r="BY300" s="267"/>
      <c r="BZ300" s="268"/>
      <c r="CA300" s="269"/>
      <c r="CB300" s="266" t="str">
        <f t="shared" si="871"/>
        <v/>
      </c>
      <c r="CC300" s="266"/>
      <c r="CD300" s="266" t="str">
        <f t="shared" si="872"/>
        <v/>
      </c>
      <c r="CE300" s="266"/>
      <c r="CF300" s="266" t="str">
        <f t="shared" si="873"/>
        <v/>
      </c>
      <c r="CG300" s="267"/>
      <c r="CJ300" s="266" t="str">
        <f t="shared" si="874"/>
        <v/>
      </c>
      <c r="CK300" s="266"/>
      <c r="CL300" s="266" t="str">
        <f t="shared" si="875"/>
        <v/>
      </c>
      <c r="CM300" s="266"/>
      <c r="CN300" s="266" t="str">
        <f t="shared" si="876"/>
        <v/>
      </c>
      <c r="CO300" s="267"/>
    </row>
    <row r="301" spans="1:94" s="262" customFormat="1" ht="18" customHeight="1" x14ac:dyDescent="0.25">
      <c r="A301" s="262">
        <v>32</v>
      </c>
      <c r="B301" s="259" t="s">
        <v>67</v>
      </c>
      <c r="C301" s="276" t="s">
        <v>487</v>
      </c>
      <c r="D301" s="164" t="s">
        <v>499</v>
      </c>
      <c r="E301" s="164"/>
      <c r="F301" s="261">
        <f>VLOOKUP(H301,Feuil1!A$1:B$5,2,0)</f>
        <v>0.25</v>
      </c>
      <c r="G301" s="259">
        <f t="shared" si="846"/>
        <v>3</v>
      </c>
      <c r="H301" s="274" t="s">
        <v>173</v>
      </c>
      <c r="I301" s="166" t="s">
        <v>484</v>
      </c>
      <c r="J301" s="263">
        <v>58</v>
      </c>
      <c r="K301" s="263">
        <f t="shared" si="847"/>
        <v>58</v>
      </c>
      <c r="L301" s="263">
        <f>IF(J301&lt;&gt;"",MAX(L$1:L300)+1,"")</f>
        <v>252</v>
      </c>
      <c r="M301" s="305" t="s">
        <v>486</v>
      </c>
      <c r="N301" s="301">
        <v>3</v>
      </c>
      <c r="O301" s="302" t="s">
        <v>72</v>
      </c>
      <c r="P301" s="303"/>
      <c r="Q301" s="304" t="str">
        <f t="shared" si="819"/>
        <v/>
      </c>
      <c r="R301" s="305"/>
      <c r="S301" s="313" t="s">
        <v>70</v>
      </c>
      <c r="T301" s="134"/>
      <c r="V301" s="264">
        <f t="shared" si="848"/>
        <v>3</v>
      </c>
      <c r="W301" s="264">
        <f t="shared" si="849"/>
        <v>1</v>
      </c>
      <c r="X301" s="264">
        <f t="shared" si="850"/>
        <v>3</v>
      </c>
      <c r="Y301" s="264"/>
      <c r="Z301" s="264">
        <f t="shared" si="851"/>
        <v>0</v>
      </c>
      <c r="AA301" s="264"/>
      <c r="AB301" s="264">
        <f t="shared" si="852"/>
        <v>3</v>
      </c>
      <c r="AC301" s="264"/>
      <c r="AD301" s="135"/>
      <c r="AE301" s="269"/>
      <c r="AF301" s="266" t="str">
        <f t="shared" si="853"/>
        <v/>
      </c>
      <c r="AG301" s="266"/>
      <c r="AH301" s="266" t="str">
        <f t="shared" si="854"/>
        <v/>
      </c>
      <c r="AI301" s="266"/>
      <c r="AJ301" s="266" t="str">
        <f t="shared" si="855"/>
        <v/>
      </c>
      <c r="AK301" s="267"/>
      <c r="AL301" s="268"/>
      <c r="AM301" s="266"/>
      <c r="AN301" s="266" t="str">
        <f t="shared" si="856"/>
        <v/>
      </c>
      <c r="AO301" s="266"/>
      <c r="AP301" s="266" t="str">
        <f t="shared" si="857"/>
        <v/>
      </c>
      <c r="AQ301" s="266"/>
      <c r="AR301" s="266" t="str">
        <f t="shared" si="858"/>
        <v/>
      </c>
      <c r="AS301" s="267"/>
      <c r="AT301" s="268"/>
      <c r="AU301" s="266"/>
      <c r="AV301" s="266">
        <f t="shared" si="859"/>
        <v>3</v>
      </c>
      <c r="AW301" s="266"/>
      <c r="AX301" s="266">
        <f t="shared" si="860"/>
        <v>0</v>
      </c>
      <c r="AY301" s="266"/>
      <c r="AZ301" s="266">
        <f t="shared" si="861"/>
        <v>3</v>
      </c>
      <c r="BA301" s="267"/>
      <c r="BB301" s="268"/>
      <c r="BC301" s="266"/>
      <c r="BD301" s="266" t="str">
        <f t="shared" si="862"/>
        <v/>
      </c>
      <c r="BE301" s="266"/>
      <c r="BF301" s="266" t="str">
        <f t="shared" si="863"/>
        <v/>
      </c>
      <c r="BG301" s="266"/>
      <c r="BH301" s="266" t="str">
        <f t="shared" si="864"/>
        <v/>
      </c>
      <c r="BI301" s="267"/>
      <c r="BJ301" s="268"/>
      <c r="BK301" s="264"/>
      <c r="BL301" s="266" t="str">
        <f t="shared" si="865"/>
        <v/>
      </c>
      <c r="BM301" s="266"/>
      <c r="BN301" s="266" t="str">
        <f t="shared" si="866"/>
        <v/>
      </c>
      <c r="BO301" s="266"/>
      <c r="BP301" s="266" t="str">
        <f t="shared" si="867"/>
        <v/>
      </c>
      <c r="BQ301" s="267"/>
      <c r="BR301" s="268"/>
      <c r="BS301" s="264"/>
      <c r="BT301" s="266" t="str">
        <f t="shared" si="868"/>
        <v/>
      </c>
      <c r="BU301" s="266"/>
      <c r="BV301" s="266" t="str">
        <f t="shared" si="869"/>
        <v/>
      </c>
      <c r="BW301" s="266"/>
      <c r="BX301" s="266" t="str">
        <f t="shared" si="870"/>
        <v/>
      </c>
      <c r="BY301" s="267"/>
      <c r="BZ301" s="268"/>
      <c r="CA301" s="269"/>
      <c r="CB301" s="266">
        <f t="shared" si="871"/>
        <v>3</v>
      </c>
      <c r="CC301" s="266"/>
      <c r="CD301" s="266">
        <f t="shared" si="872"/>
        <v>0</v>
      </c>
      <c r="CE301" s="266"/>
      <c r="CF301" s="266">
        <f t="shared" si="873"/>
        <v>3</v>
      </c>
      <c r="CG301" s="267"/>
      <c r="CJ301" s="266" t="str">
        <f t="shared" si="874"/>
        <v/>
      </c>
      <c r="CK301" s="266"/>
      <c r="CL301" s="266" t="str">
        <f t="shared" si="875"/>
        <v/>
      </c>
      <c r="CM301" s="266"/>
      <c r="CN301" s="266" t="str">
        <f t="shared" si="876"/>
        <v/>
      </c>
      <c r="CO301" s="267"/>
    </row>
    <row r="302" spans="1:94" s="162" customFormat="1" ht="18" customHeight="1" x14ac:dyDescent="0.25">
      <c r="B302" s="113"/>
      <c r="C302" s="276" t="s">
        <v>487</v>
      </c>
      <c r="D302" s="113"/>
      <c r="E302" s="113"/>
      <c r="F302" s="261" t="e">
        <f>VLOOKUP(H302,Feuil1!A$1:B$5,2,0)</f>
        <v>#N/A</v>
      </c>
      <c r="G302" s="113"/>
      <c r="H302" s="218"/>
      <c r="I302" s="163"/>
      <c r="J302" s="138"/>
      <c r="K302" s="263"/>
      <c r="L302" s="263" t="str">
        <f>IF(J302&lt;&gt;"",MAX(L$1:L301)+1,"")</f>
        <v/>
      </c>
      <c r="M302" s="164" t="s">
        <v>755</v>
      </c>
      <c r="N302" s="130"/>
      <c r="O302" s="204"/>
      <c r="P302" s="293"/>
      <c r="Q302" s="202" t="str">
        <f t="shared" si="819"/>
        <v/>
      </c>
      <c r="R302" s="164" t="s">
        <v>421</v>
      </c>
      <c r="S302" s="165"/>
      <c r="T302" s="165"/>
      <c r="V302" s="155"/>
      <c r="W302" s="155"/>
      <c r="X302" s="155"/>
      <c r="Y302" s="146"/>
      <c r="Z302" s="155"/>
      <c r="AA302" s="155"/>
      <c r="AB302" s="155"/>
      <c r="AC302" s="155"/>
      <c r="AD302" s="156"/>
      <c r="AE302" s="148"/>
      <c r="AF302" s="266" t="str">
        <f t="shared" ref="AF302:AF358" si="877">IF(G302=1,X302,"")</f>
        <v/>
      </c>
      <c r="AG302" s="266"/>
      <c r="AH302" s="266" t="str">
        <f t="shared" ref="AH302:AH358" si="878">IF(G302=1,Z302,"")</f>
        <v/>
      </c>
      <c r="AI302" s="266"/>
      <c r="AJ302" s="266" t="str">
        <f t="shared" ref="AJ302:AJ358" si="879">IF(G302=1,AB302,"")</f>
        <v/>
      </c>
      <c r="AK302" s="267"/>
      <c r="AL302" s="268"/>
      <c r="AM302" s="266"/>
      <c r="AN302" s="266" t="str">
        <f t="shared" ref="AN302:AN358" si="880">IF(G302=2,X302,"")</f>
        <v/>
      </c>
      <c r="AO302" s="266"/>
      <c r="AP302" s="266" t="str">
        <f t="shared" ref="AP302:AP358" si="881">IF(G302=2,Z302,"")</f>
        <v/>
      </c>
      <c r="AQ302" s="266"/>
      <c r="AR302" s="266" t="str">
        <f t="shared" ref="AR302:AR358" si="882">IF(G302=2,AB302,"")</f>
        <v/>
      </c>
      <c r="AS302" s="267"/>
      <c r="AT302" s="268"/>
      <c r="AU302" s="266"/>
      <c r="AV302" s="266" t="str">
        <f t="shared" ref="AV302:AV358" si="883">IF(G302=3,X302,"")</f>
        <v/>
      </c>
      <c r="AW302" s="266"/>
      <c r="AX302" s="266" t="str">
        <f t="shared" ref="AX302:AX358" si="884">IF(G302=3,Z302,"")</f>
        <v/>
      </c>
      <c r="AY302" s="266"/>
      <c r="AZ302" s="266" t="str">
        <f t="shared" ref="AZ302:AZ358" si="885">IF(G302=3,AB302,"")</f>
        <v/>
      </c>
      <c r="BA302" s="267"/>
      <c r="BB302" s="268"/>
      <c r="BC302" s="266"/>
      <c r="BD302" s="266" t="str">
        <f t="shared" ref="BD302:BD358" si="886">IF(G302=4,X302,"")</f>
        <v/>
      </c>
      <c r="BE302" s="266"/>
      <c r="BF302" s="266" t="str">
        <f t="shared" ref="BF302:BF358" si="887">IF(G302=4,Z302,"")</f>
        <v/>
      </c>
      <c r="BG302" s="266"/>
      <c r="BH302" s="266" t="str">
        <f t="shared" ref="BH302:BH358" si="888">IF(G302=4,AB302,"")</f>
        <v/>
      </c>
      <c r="BI302" s="267"/>
      <c r="BJ302" s="268"/>
      <c r="BK302" s="264"/>
      <c r="BL302" s="266" t="str">
        <f t="shared" ref="BL302:BL358" si="889">IF(G302=5,X302,"")</f>
        <v/>
      </c>
      <c r="BM302" s="266"/>
      <c r="BN302" s="266" t="str">
        <f t="shared" ref="BN302:BN358" si="890">IF(G302=5,Z302,"")</f>
        <v/>
      </c>
      <c r="BO302" s="266"/>
      <c r="BP302" s="266" t="str">
        <f t="shared" ref="BP302:BP358" si="891">IF(G302=5,AB302,"")</f>
        <v/>
      </c>
      <c r="BQ302" s="267"/>
      <c r="BR302" s="268"/>
      <c r="BS302" s="264"/>
      <c r="BT302" s="266" t="str">
        <f t="shared" ref="BT302:BT358" si="892">IF(A302=31,X302,"")</f>
        <v/>
      </c>
      <c r="BU302" s="266"/>
      <c r="BV302" s="266" t="str">
        <f t="shared" ref="BV302:BV358" si="893">IF(A302=31,Z302,"")</f>
        <v/>
      </c>
      <c r="BW302" s="266"/>
      <c r="BX302" s="266" t="str">
        <f t="shared" ref="BX302:BX358" si="894">IF(A302=31,AB302,"")</f>
        <v/>
      </c>
      <c r="BY302" s="267"/>
      <c r="BZ302" s="268"/>
      <c r="CA302" s="269"/>
      <c r="CB302" s="266" t="str">
        <f t="shared" ref="CB302:CB358" si="895">IF(A302=32,X302,"")</f>
        <v/>
      </c>
      <c r="CC302" s="266"/>
      <c r="CD302" s="266" t="str">
        <f t="shared" ref="CD302:CD358" si="896">IF(A302=32,Z302,"")</f>
        <v/>
      </c>
      <c r="CE302" s="266"/>
      <c r="CF302" s="266" t="str">
        <f t="shared" ref="CF302:CF358" si="897">IF(A302=32,AB302,"")</f>
        <v/>
      </c>
      <c r="CG302" s="267"/>
      <c r="CH302" s="262"/>
      <c r="CI302" s="262"/>
      <c r="CJ302" s="266" t="str">
        <f t="shared" ref="CJ302:CJ358" si="898">IF(A302=33,X302,"")</f>
        <v/>
      </c>
      <c r="CK302" s="266"/>
      <c r="CL302" s="266" t="str">
        <f t="shared" ref="CL302:CL358" si="899">IF(A302=33,Z302,"")</f>
        <v/>
      </c>
      <c r="CM302" s="266"/>
      <c r="CN302" s="266" t="str">
        <f t="shared" ref="CN302:CN358" si="900">IF(A302=33,AB302,"")</f>
        <v/>
      </c>
      <c r="CO302" s="267"/>
      <c r="CP302" s="262"/>
    </row>
    <row r="303" spans="1:94" s="262" customFormat="1" ht="52.5" customHeight="1" x14ac:dyDescent="0.25">
      <c r="B303" s="259" t="s">
        <v>56</v>
      </c>
      <c r="C303" s="276" t="s">
        <v>487</v>
      </c>
      <c r="D303" s="164" t="s">
        <v>500</v>
      </c>
      <c r="E303" s="164"/>
      <c r="F303" s="261">
        <f>VLOOKUP(H303,Feuil1!A$1:B$5,2,0)</f>
        <v>0.2</v>
      </c>
      <c r="G303" s="259">
        <f t="shared" ref="G303:G314" si="901">IF(H303="Information et Communication",1,IF(H303="Savoir-faire Savoir-être",2,IF(H303="Confort et hygiène",3,IF(H303="Qualité de la prestation",5,IF(H303="Développement Durable",4)))))</f>
        <v>5</v>
      </c>
      <c r="H303" s="274" t="s">
        <v>167</v>
      </c>
      <c r="I303" s="271" t="s">
        <v>365</v>
      </c>
      <c r="J303" s="263">
        <v>46</v>
      </c>
      <c r="K303" s="263">
        <f t="shared" ref="K303:K314" si="902">IF(J303&gt;71,J303-17,J303)</f>
        <v>46</v>
      </c>
      <c r="L303" s="263">
        <f>IF(J303&lt;&gt;"",MAX(L$1:L302)+1,"")</f>
        <v>253</v>
      </c>
      <c r="M303" s="294" t="s">
        <v>285</v>
      </c>
      <c r="N303" s="295">
        <v>3</v>
      </c>
      <c r="O303" s="296" t="s">
        <v>72</v>
      </c>
      <c r="P303" s="297"/>
      <c r="Q303" s="298" t="str">
        <f t="shared" si="819"/>
        <v/>
      </c>
      <c r="R303" s="294" t="s">
        <v>489</v>
      </c>
      <c r="S303" s="294" t="s">
        <v>70</v>
      </c>
      <c r="T303" s="134"/>
      <c r="V303" s="264">
        <f t="shared" ref="V303:V314" si="903">N303</f>
        <v>3</v>
      </c>
      <c r="W303" s="264">
        <f t="shared" ref="W303:W314" si="904">IF(O303="Très Satisfaisant",1,IF(O303="Satisfaisant",0.75,IF(O303="Insatisfaisant",0.25,IF(O303="Très Insatisfaisant",0,IF(O303="Non Mesuré","",0)))))</f>
        <v>1</v>
      </c>
      <c r="X303" s="264">
        <f t="shared" ref="X303:X314" si="905">IF(O303&lt;&gt;"Non Mesuré",V303*W303,"")</f>
        <v>3</v>
      </c>
      <c r="Y303" s="264"/>
      <c r="Z303" s="264">
        <f t="shared" ref="Z303:Z314" si="906">IF(O303="Non Mesuré",V303,0)</f>
        <v>0</v>
      </c>
      <c r="AA303" s="264"/>
      <c r="AB303" s="264">
        <f t="shared" ref="AB303:AB314" si="907">V303-Z303</f>
        <v>3</v>
      </c>
      <c r="AC303" s="264"/>
      <c r="AD303" s="135"/>
      <c r="AE303" s="269"/>
      <c r="AF303" s="266" t="str">
        <f t="shared" si="877"/>
        <v/>
      </c>
      <c r="AG303" s="266"/>
      <c r="AH303" s="266" t="str">
        <f t="shared" si="878"/>
        <v/>
      </c>
      <c r="AI303" s="266"/>
      <c r="AJ303" s="266" t="str">
        <f t="shared" si="879"/>
        <v/>
      </c>
      <c r="AK303" s="267"/>
      <c r="AL303" s="268"/>
      <c r="AM303" s="266"/>
      <c r="AN303" s="266" t="str">
        <f t="shared" si="880"/>
        <v/>
      </c>
      <c r="AO303" s="266"/>
      <c r="AP303" s="266" t="str">
        <f t="shared" si="881"/>
        <v/>
      </c>
      <c r="AQ303" s="266"/>
      <c r="AR303" s="266" t="str">
        <f t="shared" si="882"/>
        <v/>
      </c>
      <c r="AS303" s="267"/>
      <c r="AT303" s="268"/>
      <c r="AU303" s="266"/>
      <c r="AV303" s="266" t="str">
        <f t="shared" si="883"/>
        <v/>
      </c>
      <c r="AW303" s="266"/>
      <c r="AX303" s="266" t="str">
        <f t="shared" si="884"/>
        <v/>
      </c>
      <c r="AY303" s="266"/>
      <c r="AZ303" s="266" t="str">
        <f t="shared" si="885"/>
        <v/>
      </c>
      <c r="BA303" s="267"/>
      <c r="BB303" s="268"/>
      <c r="BC303" s="266"/>
      <c r="BD303" s="266" t="str">
        <f t="shared" si="886"/>
        <v/>
      </c>
      <c r="BE303" s="266"/>
      <c r="BF303" s="266" t="str">
        <f t="shared" si="887"/>
        <v/>
      </c>
      <c r="BG303" s="266"/>
      <c r="BH303" s="266" t="str">
        <f t="shared" si="888"/>
        <v/>
      </c>
      <c r="BI303" s="267"/>
      <c r="BJ303" s="268"/>
      <c r="BK303" s="264"/>
      <c r="BL303" s="266">
        <f t="shared" si="889"/>
        <v>3</v>
      </c>
      <c r="BM303" s="266"/>
      <c r="BN303" s="266">
        <f t="shared" si="890"/>
        <v>0</v>
      </c>
      <c r="BO303" s="266"/>
      <c r="BP303" s="266">
        <f t="shared" si="891"/>
        <v>3</v>
      </c>
      <c r="BQ303" s="267"/>
      <c r="BR303" s="268"/>
      <c r="BS303" s="264"/>
      <c r="BT303" s="266" t="str">
        <f t="shared" si="892"/>
        <v/>
      </c>
      <c r="BU303" s="266"/>
      <c r="BV303" s="266" t="str">
        <f t="shared" si="893"/>
        <v/>
      </c>
      <c r="BW303" s="266"/>
      <c r="BX303" s="266" t="str">
        <f t="shared" si="894"/>
        <v/>
      </c>
      <c r="BY303" s="267"/>
      <c r="BZ303" s="268"/>
      <c r="CA303" s="269"/>
      <c r="CB303" s="266" t="str">
        <f t="shared" si="895"/>
        <v/>
      </c>
      <c r="CC303" s="266"/>
      <c r="CD303" s="266" t="str">
        <f t="shared" si="896"/>
        <v/>
      </c>
      <c r="CE303" s="266"/>
      <c r="CF303" s="266" t="str">
        <f t="shared" si="897"/>
        <v/>
      </c>
      <c r="CG303" s="267"/>
      <c r="CJ303" s="266" t="str">
        <f t="shared" si="898"/>
        <v/>
      </c>
      <c r="CK303" s="266"/>
      <c r="CL303" s="266" t="str">
        <f t="shared" si="899"/>
        <v/>
      </c>
      <c r="CM303" s="266"/>
      <c r="CN303" s="266" t="str">
        <f t="shared" si="900"/>
        <v/>
      </c>
      <c r="CO303" s="267"/>
    </row>
    <row r="304" spans="1:94" s="262" customFormat="1" ht="18" customHeight="1" x14ac:dyDescent="0.25">
      <c r="B304" s="259" t="s">
        <v>56</v>
      </c>
      <c r="C304" s="276" t="s">
        <v>487</v>
      </c>
      <c r="D304" s="164" t="s">
        <v>500</v>
      </c>
      <c r="E304" s="164"/>
      <c r="F304" s="261">
        <f>VLOOKUP(H304,Feuil1!A$1:B$5,2,0)</f>
        <v>0.2</v>
      </c>
      <c r="G304" s="259">
        <f t="shared" si="901"/>
        <v>5</v>
      </c>
      <c r="H304" s="274" t="s">
        <v>167</v>
      </c>
      <c r="I304" s="271" t="s">
        <v>365</v>
      </c>
      <c r="J304" s="263">
        <v>46</v>
      </c>
      <c r="K304" s="263">
        <f t="shared" si="902"/>
        <v>46</v>
      </c>
      <c r="L304" s="263">
        <f>IF(J304&lt;&gt;"",MAX(L$1:L303)+1,"")</f>
        <v>254</v>
      </c>
      <c r="M304" s="219" t="s">
        <v>490</v>
      </c>
      <c r="N304" s="299">
        <v>3</v>
      </c>
      <c r="O304" s="221" t="s">
        <v>72</v>
      </c>
      <c r="P304" s="222"/>
      <c r="Q304" s="300" t="str">
        <f t="shared" si="819"/>
        <v/>
      </c>
      <c r="R304" s="219" t="s">
        <v>369</v>
      </c>
      <c r="S304" s="219" t="s">
        <v>70</v>
      </c>
      <c r="T304" s="134"/>
      <c r="V304" s="264">
        <f t="shared" si="903"/>
        <v>3</v>
      </c>
      <c r="W304" s="264">
        <f t="shared" si="904"/>
        <v>1</v>
      </c>
      <c r="X304" s="264">
        <f t="shared" si="905"/>
        <v>3</v>
      </c>
      <c r="Y304" s="264"/>
      <c r="Z304" s="264">
        <f t="shared" si="906"/>
        <v>0</v>
      </c>
      <c r="AA304" s="264"/>
      <c r="AB304" s="264">
        <f t="shared" si="907"/>
        <v>3</v>
      </c>
      <c r="AC304" s="264"/>
      <c r="AD304" s="135"/>
      <c r="AE304" s="269"/>
      <c r="AF304" s="266" t="str">
        <f t="shared" si="877"/>
        <v/>
      </c>
      <c r="AG304" s="266"/>
      <c r="AH304" s="266" t="str">
        <f t="shared" si="878"/>
        <v/>
      </c>
      <c r="AI304" s="266"/>
      <c r="AJ304" s="266" t="str">
        <f t="shared" si="879"/>
        <v/>
      </c>
      <c r="AK304" s="267"/>
      <c r="AL304" s="268"/>
      <c r="AM304" s="266"/>
      <c r="AN304" s="266" t="str">
        <f t="shared" si="880"/>
        <v/>
      </c>
      <c r="AO304" s="266"/>
      <c r="AP304" s="266" t="str">
        <f t="shared" si="881"/>
        <v/>
      </c>
      <c r="AQ304" s="266"/>
      <c r="AR304" s="266" t="str">
        <f t="shared" si="882"/>
        <v/>
      </c>
      <c r="AS304" s="267"/>
      <c r="AT304" s="268"/>
      <c r="AU304" s="266"/>
      <c r="AV304" s="266" t="str">
        <f t="shared" si="883"/>
        <v/>
      </c>
      <c r="AW304" s="266"/>
      <c r="AX304" s="266" t="str">
        <f t="shared" si="884"/>
        <v/>
      </c>
      <c r="AY304" s="266"/>
      <c r="AZ304" s="266" t="str">
        <f t="shared" si="885"/>
        <v/>
      </c>
      <c r="BA304" s="267"/>
      <c r="BB304" s="268"/>
      <c r="BC304" s="266"/>
      <c r="BD304" s="266" t="str">
        <f t="shared" si="886"/>
        <v/>
      </c>
      <c r="BE304" s="266"/>
      <c r="BF304" s="266" t="str">
        <f t="shared" si="887"/>
        <v/>
      </c>
      <c r="BG304" s="266"/>
      <c r="BH304" s="266" t="str">
        <f t="shared" si="888"/>
        <v/>
      </c>
      <c r="BI304" s="267"/>
      <c r="BJ304" s="268"/>
      <c r="BK304" s="264"/>
      <c r="BL304" s="266">
        <f t="shared" si="889"/>
        <v>3</v>
      </c>
      <c r="BM304" s="266"/>
      <c r="BN304" s="266">
        <f t="shared" si="890"/>
        <v>0</v>
      </c>
      <c r="BO304" s="266"/>
      <c r="BP304" s="266">
        <f t="shared" si="891"/>
        <v>3</v>
      </c>
      <c r="BQ304" s="267"/>
      <c r="BR304" s="268"/>
      <c r="BS304" s="264"/>
      <c r="BT304" s="266" t="str">
        <f t="shared" si="892"/>
        <v/>
      </c>
      <c r="BU304" s="266"/>
      <c r="BV304" s="266" t="str">
        <f t="shared" si="893"/>
        <v/>
      </c>
      <c r="BW304" s="266"/>
      <c r="BX304" s="266" t="str">
        <f t="shared" si="894"/>
        <v/>
      </c>
      <c r="BY304" s="267"/>
      <c r="BZ304" s="268"/>
      <c r="CA304" s="269"/>
      <c r="CB304" s="266" t="str">
        <f t="shared" si="895"/>
        <v/>
      </c>
      <c r="CC304" s="266"/>
      <c r="CD304" s="266" t="str">
        <f t="shared" si="896"/>
        <v/>
      </c>
      <c r="CE304" s="266"/>
      <c r="CF304" s="266" t="str">
        <f t="shared" si="897"/>
        <v/>
      </c>
      <c r="CG304" s="267"/>
      <c r="CJ304" s="266" t="str">
        <f t="shared" si="898"/>
        <v/>
      </c>
      <c r="CK304" s="266"/>
      <c r="CL304" s="266" t="str">
        <f t="shared" si="899"/>
        <v/>
      </c>
      <c r="CM304" s="266"/>
      <c r="CN304" s="266" t="str">
        <f t="shared" si="900"/>
        <v/>
      </c>
      <c r="CO304" s="267"/>
    </row>
    <row r="305" spans="1:94" s="262" customFormat="1" ht="18" customHeight="1" x14ac:dyDescent="0.25">
      <c r="A305" s="262">
        <v>31</v>
      </c>
      <c r="B305" s="259" t="s">
        <v>56</v>
      </c>
      <c r="C305" s="276" t="s">
        <v>487</v>
      </c>
      <c r="D305" s="164" t="s">
        <v>500</v>
      </c>
      <c r="E305" s="164"/>
      <c r="F305" s="261">
        <f>VLOOKUP(H305,Feuil1!A$1:B$5,2,0)</f>
        <v>0.25</v>
      </c>
      <c r="G305" s="259">
        <f t="shared" si="901"/>
        <v>3</v>
      </c>
      <c r="H305" s="274" t="s">
        <v>173</v>
      </c>
      <c r="I305" s="166" t="s">
        <v>384</v>
      </c>
      <c r="J305" s="263">
        <v>51</v>
      </c>
      <c r="K305" s="263">
        <f t="shared" si="902"/>
        <v>51</v>
      </c>
      <c r="L305" s="263">
        <f>IF(J305&lt;&gt;"",MAX(L$1:L304)+1,"")</f>
        <v>255</v>
      </c>
      <c r="M305" s="219" t="s">
        <v>491</v>
      </c>
      <c r="N305" s="299">
        <v>3</v>
      </c>
      <c r="O305" s="221" t="s">
        <v>72</v>
      </c>
      <c r="P305" s="222"/>
      <c r="Q305" s="300" t="str">
        <f t="shared" si="819"/>
        <v/>
      </c>
      <c r="R305" s="219" t="s">
        <v>492</v>
      </c>
      <c r="S305" s="312" t="s">
        <v>70</v>
      </c>
      <c r="T305" s="134"/>
      <c r="V305" s="264">
        <f t="shared" si="903"/>
        <v>3</v>
      </c>
      <c r="W305" s="264">
        <f t="shared" si="904"/>
        <v>1</v>
      </c>
      <c r="X305" s="264">
        <f t="shared" si="905"/>
        <v>3</v>
      </c>
      <c r="Y305" s="264"/>
      <c r="Z305" s="264">
        <f t="shared" si="906"/>
        <v>0</v>
      </c>
      <c r="AA305" s="264"/>
      <c r="AB305" s="264">
        <f t="shared" si="907"/>
        <v>3</v>
      </c>
      <c r="AC305" s="264"/>
      <c r="AD305" s="135"/>
      <c r="AE305" s="269"/>
      <c r="AF305" s="266" t="str">
        <f t="shared" si="877"/>
        <v/>
      </c>
      <c r="AG305" s="266"/>
      <c r="AH305" s="266" t="str">
        <f t="shared" si="878"/>
        <v/>
      </c>
      <c r="AI305" s="266"/>
      <c r="AJ305" s="266" t="str">
        <f t="shared" si="879"/>
        <v/>
      </c>
      <c r="AK305" s="267"/>
      <c r="AL305" s="268"/>
      <c r="AM305" s="266"/>
      <c r="AN305" s="266" t="str">
        <f t="shared" si="880"/>
        <v/>
      </c>
      <c r="AO305" s="266"/>
      <c r="AP305" s="266" t="str">
        <f t="shared" si="881"/>
        <v/>
      </c>
      <c r="AQ305" s="266"/>
      <c r="AR305" s="266" t="str">
        <f t="shared" si="882"/>
        <v/>
      </c>
      <c r="AS305" s="267"/>
      <c r="AT305" s="268"/>
      <c r="AU305" s="266"/>
      <c r="AV305" s="266">
        <f t="shared" si="883"/>
        <v>3</v>
      </c>
      <c r="AW305" s="266"/>
      <c r="AX305" s="266">
        <f t="shared" si="884"/>
        <v>0</v>
      </c>
      <c r="AY305" s="266"/>
      <c r="AZ305" s="266">
        <f t="shared" si="885"/>
        <v>3</v>
      </c>
      <c r="BA305" s="267"/>
      <c r="BB305" s="268"/>
      <c r="BC305" s="266"/>
      <c r="BD305" s="266" t="str">
        <f t="shared" si="886"/>
        <v/>
      </c>
      <c r="BE305" s="266"/>
      <c r="BF305" s="266" t="str">
        <f t="shared" si="887"/>
        <v/>
      </c>
      <c r="BG305" s="266"/>
      <c r="BH305" s="266" t="str">
        <f t="shared" si="888"/>
        <v/>
      </c>
      <c r="BI305" s="267"/>
      <c r="BJ305" s="268"/>
      <c r="BK305" s="264"/>
      <c r="BL305" s="266" t="str">
        <f t="shared" si="889"/>
        <v/>
      </c>
      <c r="BM305" s="266"/>
      <c r="BN305" s="266" t="str">
        <f t="shared" si="890"/>
        <v/>
      </c>
      <c r="BO305" s="266"/>
      <c r="BP305" s="266" t="str">
        <f t="shared" si="891"/>
        <v/>
      </c>
      <c r="BQ305" s="267"/>
      <c r="BR305" s="268"/>
      <c r="BS305" s="264"/>
      <c r="BT305" s="266">
        <f t="shared" si="892"/>
        <v>3</v>
      </c>
      <c r="BU305" s="266"/>
      <c r="BV305" s="266">
        <f t="shared" si="893"/>
        <v>0</v>
      </c>
      <c r="BW305" s="266"/>
      <c r="BX305" s="266">
        <f t="shared" si="894"/>
        <v>3</v>
      </c>
      <c r="BY305" s="267"/>
      <c r="BZ305" s="268"/>
      <c r="CA305" s="269"/>
      <c r="CB305" s="266" t="str">
        <f t="shared" si="895"/>
        <v/>
      </c>
      <c r="CC305" s="266"/>
      <c r="CD305" s="266" t="str">
        <f t="shared" si="896"/>
        <v/>
      </c>
      <c r="CE305" s="266"/>
      <c r="CF305" s="266" t="str">
        <f t="shared" si="897"/>
        <v/>
      </c>
      <c r="CG305" s="267"/>
      <c r="CJ305" s="266" t="str">
        <f t="shared" si="898"/>
        <v/>
      </c>
      <c r="CK305" s="266"/>
      <c r="CL305" s="266" t="str">
        <f t="shared" si="899"/>
        <v/>
      </c>
      <c r="CM305" s="266"/>
      <c r="CN305" s="266" t="str">
        <f t="shared" si="900"/>
        <v/>
      </c>
      <c r="CO305" s="267"/>
    </row>
    <row r="306" spans="1:94" s="262" customFormat="1" ht="18" customHeight="1" x14ac:dyDescent="0.25">
      <c r="A306" s="262">
        <v>32</v>
      </c>
      <c r="B306" s="259" t="s">
        <v>67</v>
      </c>
      <c r="C306" s="276" t="s">
        <v>487</v>
      </c>
      <c r="D306" s="164" t="s">
        <v>500</v>
      </c>
      <c r="E306" s="164"/>
      <c r="F306" s="261">
        <f>VLOOKUP(H306,Feuil1!A$1:B$5,2,0)</f>
        <v>0.25</v>
      </c>
      <c r="G306" s="259">
        <f t="shared" si="901"/>
        <v>3</v>
      </c>
      <c r="H306" s="274" t="s">
        <v>173</v>
      </c>
      <c r="I306" s="166" t="s">
        <v>384</v>
      </c>
      <c r="J306" s="263">
        <v>51</v>
      </c>
      <c r="K306" s="263">
        <f t="shared" si="902"/>
        <v>51</v>
      </c>
      <c r="L306" s="263">
        <f>IF(J306&lt;&gt;"",MAX(L$1:L305)+1,"")</f>
        <v>256</v>
      </c>
      <c r="M306" s="219" t="s">
        <v>493</v>
      </c>
      <c r="N306" s="299">
        <v>3</v>
      </c>
      <c r="O306" s="221" t="s">
        <v>72</v>
      </c>
      <c r="P306" s="222"/>
      <c r="Q306" s="300" t="str">
        <f t="shared" si="819"/>
        <v/>
      </c>
      <c r="R306" s="219" t="s">
        <v>492</v>
      </c>
      <c r="S306" s="312" t="s">
        <v>70</v>
      </c>
      <c r="T306" s="134"/>
      <c r="V306" s="264">
        <f t="shared" si="903"/>
        <v>3</v>
      </c>
      <c r="W306" s="264">
        <f t="shared" si="904"/>
        <v>1</v>
      </c>
      <c r="X306" s="264">
        <f t="shared" si="905"/>
        <v>3</v>
      </c>
      <c r="Y306" s="264"/>
      <c r="Z306" s="264">
        <f t="shared" si="906"/>
        <v>0</v>
      </c>
      <c r="AA306" s="264"/>
      <c r="AB306" s="264">
        <f t="shared" si="907"/>
        <v>3</v>
      </c>
      <c r="AC306" s="264"/>
      <c r="AD306" s="135"/>
      <c r="AE306" s="269"/>
      <c r="AF306" s="266" t="str">
        <f t="shared" si="877"/>
        <v/>
      </c>
      <c r="AG306" s="266"/>
      <c r="AH306" s="266" t="str">
        <f t="shared" si="878"/>
        <v/>
      </c>
      <c r="AI306" s="266"/>
      <c r="AJ306" s="266" t="str">
        <f t="shared" si="879"/>
        <v/>
      </c>
      <c r="AK306" s="267"/>
      <c r="AL306" s="268"/>
      <c r="AM306" s="266"/>
      <c r="AN306" s="266" t="str">
        <f t="shared" si="880"/>
        <v/>
      </c>
      <c r="AO306" s="266"/>
      <c r="AP306" s="266" t="str">
        <f t="shared" si="881"/>
        <v/>
      </c>
      <c r="AQ306" s="266"/>
      <c r="AR306" s="266" t="str">
        <f t="shared" si="882"/>
        <v/>
      </c>
      <c r="AS306" s="267"/>
      <c r="AT306" s="268"/>
      <c r="AU306" s="266"/>
      <c r="AV306" s="266">
        <f t="shared" si="883"/>
        <v>3</v>
      </c>
      <c r="AW306" s="266"/>
      <c r="AX306" s="266">
        <f t="shared" si="884"/>
        <v>0</v>
      </c>
      <c r="AY306" s="266"/>
      <c r="AZ306" s="266">
        <f t="shared" si="885"/>
        <v>3</v>
      </c>
      <c r="BA306" s="267"/>
      <c r="BB306" s="268"/>
      <c r="BC306" s="266"/>
      <c r="BD306" s="266" t="str">
        <f t="shared" si="886"/>
        <v/>
      </c>
      <c r="BE306" s="266"/>
      <c r="BF306" s="266" t="str">
        <f t="shared" si="887"/>
        <v/>
      </c>
      <c r="BG306" s="266"/>
      <c r="BH306" s="266" t="str">
        <f t="shared" si="888"/>
        <v/>
      </c>
      <c r="BI306" s="267"/>
      <c r="BJ306" s="268"/>
      <c r="BK306" s="264"/>
      <c r="BL306" s="266" t="str">
        <f t="shared" si="889"/>
        <v/>
      </c>
      <c r="BM306" s="266"/>
      <c r="BN306" s="266" t="str">
        <f t="shared" si="890"/>
        <v/>
      </c>
      <c r="BO306" s="266"/>
      <c r="BP306" s="266" t="str">
        <f t="shared" si="891"/>
        <v/>
      </c>
      <c r="BQ306" s="267"/>
      <c r="BR306" s="268"/>
      <c r="BS306" s="264"/>
      <c r="BT306" s="266" t="str">
        <f t="shared" si="892"/>
        <v/>
      </c>
      <c r="BU306" s="266"/>
      <c r="BV306" s="266" t="str">
        <f t="shared" si="893"/>
        <v/>
      </c>
      <c r="BW306" s="266"/>
      <c r="BX306" s="266" t="str">
        <f t="shared" si="894"/>
        <v/>
      </c>
      <c r="BY306" s="267"/>
      <c r="BZ306" s="268"/>
      <c r="CA306" s="269"/>
      <c r="CB306" s="266">
        <f t="shared" si="895"/>
        <v>3</v>
      </c>
      <c r="CC306" s="266"/>
      <c r="CD306" s="266">
        <f t="shared" si="896"/>
        <v>0</v>
      </c>
      <c r="CE306" s="266"/>
      <c r="CF306" s="266">
        <f t="shared" si="897"/>
        <v>3</v>
      </c>
      <c r="CG306" s="267"/>
      <c r="CJ306" s="266" t="str">
        <f t="shared" si="898"/>
        <v/>
      </c>
      <c r="CK306" s="266"/>
      <c r="CL306" s="266" t="str">
        <f t="shared" si="899"/>
        <v/>
      </c>
      <c r="CM306" s="266"/>
      <c r="CN306" s="266" t="str">
        <f t="shared" si="900"/>
        <v/>
      </c>
      <c r="CO306" s="267"/>
    </row>
    <row r="307" spans="1:94" s="262" customFormat="1" ht="18" customHeight="1" x14ac:dyDescent="0.25">
      <c r="A307" s="262">
        <v>31</v>
      </c>
      <c r="B307" s="259" t="s">
        <v>56</v>
      </c>
      <c r="C307" s="276" t="s">
        <v>487</v>
      </c>
      <c r="D307" s="164" t="s">
        <v>500</v>
      </c>
      <c r="E307" s="164"/>
      <c r="F307" s="261">
        <f>VLOOKUP(H307,Feuil1!A$1:B$5,2,0)</f>
        <v>0.25</v>
      </c>
      <c r="G307" s="259">
        <f t="shared" si="901"/>
        <v>3</v>
      </c>
      <c r="H307" s="274" t="s">
        <v>173</v>
      </c>
      <c r="I307" s="166" t="s">
        <v>401</v>
      </c>
      <c r="J307" s="263">
        <v>48</v>
      </c>
      <c r="K307" s="263">
        <f t="shared" si="902"/>
        <v>48</v>
      </c>
      <c r="L307" s="263">
        <f>IF(J307&lt;&gt;"",MAX(L$1:L306)+1,"")</f>
        <v>257</v>
      </c>
      <c r="M307" s="219" t="s">
        <v>494</v>
      </c>
      <c r="N307" s="299">
        <v>3</v>
      </c>
      <c r="O307" s="221" t="s">
        <v>72</v>
      </c>
      <c r="P307" s="222"/>
      <c r="Q307" s="300" t="str">
        <f t="shared" si="819"/>
        <v/>
      </c>
      <c r="R307" s="219" t="s">
        <v>408</v>
      </c>
      <c r="S307" s="219" t="s">
        <v>70</v>
      </c>
      <c r="T307" s="134"/>
      <c r="V307" s="264">
        <f t="shared" si="903"/>
        <v>3</v>
      </c>
      <c r="W307" s="264">
        <f t="shared" si="904"/>
        <v>1</v>
      </c>
      <c r="X307" s="264">
        <f t="shared" si="905"/>
        <v>3</v>
      </c>
      <c r="Y307" s="264"/>
      <c r="Z307" s="264">
        <f t="shared" si="906"/>
        <v>0</v>
      </c>
      <c r="AA307" s="264"/>
      <c r="AB307" s="264">
        <f t="shared" si="907"/>
        <v>3</v>
      </c>
      <c r="AC307" s="264"/>
      <c r="AD307" s="135"/>
      <c r="AE307" s="269"/>
      <c r="AF307" s="266" t="str">
        <f t="shared" si="877"/>
        <v/>
      </c>
      <c r="AG307" s="266"/>
      <c r="AH307" s="266" t="str">
        <f t="shared" si="878"/>
        <v/>
      </c>
      <c r="AI307" s="266"/>
      <c r="AJ307" s="266" t="str">
        <f t="shared" si="879"/>
        <v/>
      </c>
      <c r="AK307" s="267"/>
      <c r="AL307" s="268"/>
      <c r="AM307" s="266"/>
      <c r="AN307" s="266" t="str">
        <f t="shared" si="880"/>
        <v/>
      </c>
      <c r="AO307" s="266"/>
      <c r="AP307" s="266" t="str">
        <f t="shared" si="881"/>
        <v/>
      </c>
      <c r="AQ307" s="266"/>
      <c r="AR307" s="266" t="str">
        <f t="shared" si="882"/>
        <v/>
      </c>
      <c r="AS307" s="267"/>
      <c r="AT307" s="268"/>
      <c r="AU307" s="266"/>
      <c r="AV307" s="266">
        <f t="shared" si="883"/>
        <v>3</v>
      </c>
      <c r="AW307" s="266"/>
      <c r="AX307" s="266">
        <f t="shared" si="884"/>
        <v>0</v>
      </c>
      <c r="AY307" s="266"/>
      <c r="AZ307" s="266">
        <f t="shared" si="885"/>
        <v>3</v>
      </c>
      <c r="BA307" s="267"/>
      <c r="BB307" s="268"/>
      <c r="BC307" s="266"/>
      <c r="BD307" s="266" t="str">
        <f t="shared" si="886"/>
        <v/>
      </c>
      <c r="BE307" s="266"/>
      <c r="BF307" s="266" t="str">
        <f t="shared" si="887"/>
        <v/>
      </c>
      <c r="BG307" s="266"/>
      <c r="BH307" s="266" t="str">
        <f t="shared" si="888"/>
        <v/>
      </c>
      <c r="BI307" s="267"/>
      <c r="BJ307" s="268"/>
      <c r="BK307" s="264"/>
      <c r="BL307" s="266" t="str">
        <f t="shared" si="889"/>
        <v/>
      </c>
      <c r="BM307" s="266"/>
      <c r="BN307" s="266" t="str">
        <f t="shared" si="890"/>
        <v/>
      </c>
      <c r="BO307" s="266"/>
      <c r="BP307" s="266" t="str">
        <f t="shared" si="891"/>
        <v/>
      </c>
      <c r="BQ307" s="267"/>
      <c r="BR307" s="268"/>
      <c r="BS307" s="264"/>
      <c r="BT307" s="266">
        <f t="shared" si="892"/>
        <v>3</v>
      </c>
      <c r="BU307" s="266"/>
      <c r="BV307" s="266">
        <f t="shared" si="893"/>
        <v>0</v>
      </c>
      <c r="BW307" s="266"/>
      <c r="BX307" s="266">
        <f t="shared" si="894"/>
        <v>3</v>
      </c>
      <c r="BY307" s="267"/>
      <c r="BZ307" s="268"/>
      <c r="CA307" s="269"/>
      <c r="CB307" s="266" t="str">
        <f t="shared" si="895"/>
        <v/>
      </c>
      <c r="CC307" s="266"/>
      <c r="CD307" s="266" t="str">
        <f t="shared" si="896"/>
        <v/>
      </c>
      <c r="CE307" s="266"/>
      <c r="CF307" s="266" t="str">
        <f t="shared" si="897"/>
        <v/>
      </c>
      <c r="CG307" s="267"/>
      <c r="CJ307" s="266" t="str">
        <f t="shared" si="898"/>
        <v/>
      </c>
      <c r="CK307" s="266"/>
      <c r="CL307" s="266" t="str">
        <f t="shared" si="899"/>
        <v/>
      </c>
      <c r="CM307" s="266"/>
      <c r="CN307" s="266" t="str">
        <f t="shared" si="900"/>
        <v/>
      </c>
      <c r="CO307" s="267"/>
    </row>
    <row r="308" spans="1:94" s="262" customFormat="1" ht="18" customHeight="1" x14ac:dyDescent="0.25">
      <c r="A308" s="262">
        <v>32</v>
      </c>
      <c r="B308" s="259" t="s">
        <v>67</v>
      </c>
      <c r="C308" s="276" t="s">
        <v>487</v>
      </c>
      <c r="D308" s="164" t="s">
        <v>500</v>
      </c>
      <c r="E308" s="164"/>
      <c r="F308" s="261">
        <f>VLOOKUP(H308,Feuil1!A$1:B$5,2,0)</f>
        <v>0.25</v>
      </c>
      <c r="G308" s="259">
        <f t="shared" si="901"/>
        <v>3</v>
      </c>
      <c r="H308" s="274" t="s">
        <v>173</v>
      </c>
      <c r="I308" s="166" t="s">
        <v>401</v>
      </c>
      <c r="J308" s="263">
        <v>48</v>
      </c>
      <c r="K308" s="263">
        <f t="shared" si="902"/>
        <v>48</v>
      </c>
      <c r="L308" s="263">
        <f>IF(J308&lt;&gt;"",MAX(L$1:L307)+1,"")</f>
        <v>258</v>
      </c>
      <c r="M308" s="219" t="s">
        <v>495</v>
      </c>
      <c r="N308" s="299">
        <v>3</v>
      </c>
      <c r="O308" s="221" t="s">
        <v>72</v>
      </c>
      <c r="P308" s="222"/>
      <c r="Q308" s="300" t="str">
        <f t="shared" si="819"/>
        <v/>
      </c>
      <c r="R308" s="219" t="s">
        <v>410</v>
      </c>
      <c r="S308" s="219" t="s">
        <v>70</v>
      </c>
      <c r="T308" s="134"/>
      <c r="V308" s="264">
        <f t="shared" si="903"/>
        <v>3</v>
      </c>
      <c r="W308" s="264">
        <f t="shared" si="904"/>
        <v>1</v>
      </c>
      <c r="X308" s="264">
        <f t="shared" si="905"/>
        <v>3</v>
      </c>
      <c r="Y308" s="264"/>
      <c r="Z308" s="264">
        <f t="shared" si="906"/>
        <v>0</v>
      </c>
      <c r="AA308" s="264"/>
      <c r="AB308" s="264">
        <f t="shared" si="907"/>
        <v>3</v>
      </c>
      <c r="AC308" s="264"/>
      <c r="AD308" s="135"/>
      <c r="AE308" s="269"/>
      <c r="AF308" s="266" t="str">
        <f t="shared" si="877"/>
        <v/>
      </c>
      <c r="AG308" s="266"/>
      <c r="AH308" s="266" t="str">
        <f t="shared" si="878"/>
        <v/>
      </c>
      <c r="AI308" s="266"/>
      <c r="AJ308" s="266" t="str">
        <f t="shared" si="879"/>
        <v/>
      </c>
      <c r="AK308" s="267"/>
      <c r="AL308" s="268"/>
      <c r="AM308" s="266"/>
      <c r="AN308" s="266" t="str">
        <f t="shared" si="880"/>
        <v/>
      </c>
      <c r="AO308" s="266"/>
      <c r="AP308" s="266" t="str">
        <f t="shared" si="881"/>
        <v/>
      </c>
      <c r="AQ308" s="266"/>
      <c r="AR308" s="266" t="str">
        <f t="shared" si="882"/>
        <v/>
      </c>
      <c r="AS308" s="267"/>
      <c r="AT308" s="268"/>
      <c r="AU308" s="266"/>
      <c r="AV308" s="266">
        <f t="shared" si="883"/>
        <v>3</v>
      </c>
      <c r="AW308" s="266"/>
      <c r="AX308" s="266">
        <f t="shared" si="884"/>
        <v>0</v>
      </c>
      <c r="AY308" s="266"/>
      <c r="AZ308" s="266">
        <f t="shared" si="885"/>
        <v>3</v>
      </c>
      <c r="BA308" s="267"/>
      <c r="BB308" s="268"/>
      <c r="BC308" s="266"/>
      <c r="BD308" s="266" t="str">
        <f t="shared" si="886"/>
        <v/>
      </c>
      <c r="BE308" s="266"/>
      <c r="BF308" s="266" t="str">
        <f t="shared" si="887"/>
        <v/>
      </c>
      <c r="BG308" s="266"/>
      <c r="BH308" s="266" t="str">
        <f t="shared" si="888"/>
        <v/>
      </c>
      <c r="BI308" s="267"/>
      <c r="BJ308" s="268"/>
      <c r="BK308" s="264"/>
      <c r="BL308" s="266" t="str">
        <f t="shared" si="889"/>
        <v/>
      </c>
      <c r="BM308" s="266"/>
      <c r="BN308" s="266" t="str">
        <f t="shared" si="890"/>
        <v/>
      </c>
      <c r="BO308" s="266"/>
      <c r="BP308" s="266" t="str">
        <f t="shared" si="891"/>
        <v/>
      </c>
      <c r="BQ308" s="267"/>
      <c r="BR308" s="268"/>
      <c r="BS308" s="264"/>
      <c r="BT308" s="266" t="str">
        <f t="shared" si="892"/>
        <v/>
      </c>
      <c r="BU308" s="266"/>
      <c r="BV308" s="266" t="str">
        <f t="shared" si="893"/>
        <v/>
      </c>
      <c r="BW308" s="266"/>
      <c r="BX308" s="266" t="str">
        <f t="shared" si="894"/>
        <v/>
      </c>
      <c r="BY308" s="267"/>
      <c r="BZ308" s="268"/>
      <c r="CA308" s="269"/>
      <c r="CB308" s="266">
        <f t="shared" si="895"/>
        <v>3</v>
      </c>
      <c r="CC308" s="266"/>
      <c r="CD308" s="266">
        <f t="shared" si="896"/>
        <v>0</v>
      </c>
      <c r="CE308" s="266"/>
      <c r="CF308" s="266">
        <f t="shared" si="897"/>
        <v>3</v>
      </c>
      <c r="CG308" s="267"/>
      <c r="CJ308" s="266" t="str">
        <f t="shared" si="898"/>
        <v/>
      </c>
      <c r="CK308" s="266"/>
      <c r="CL308" s="266" t="str">
        <f t="shared" si="899"/>
        <v/>
      </c>
      <c r="CM308" s="266"/>
      <c r="CN308" s="266" t="str">
        <f t="shared" si="900"/>
        <v/>
      </c>
      <c r="CO308" s="267"/>
    </row>
    <row r="309" spans="1:94" s="262" customFormat="1" ht="18" customHeight="1" x14ac:dyDescent="0.25">
      <c r="A309" s="262">
        <v>31</v>
      </c>
      <c r="B309" s="259" t="s">
        <v>56</v>
      </c>
      <c r="C309" s="276" t="s">
        <v>487</v>
      </c>
      <c r="D309" s="164" t="s">
        <v>500</v>
      </c>
      <c r="E309" s="164"/>
      <c r="F309" s="261">
        <f>VLOOKUP(H309,Feuil1!A$1:B$5,2,0)</f>
        <v>0.25</v>
      </c>
      <c r="G309" s="259">
        <f t="shared" si="901"/>
        <v>3</v>
      </c>
      <c r="H309" s="274" t="s">
        <v>173</v>
      </c>
      <c r="I309" s="271" t="s">
        <v>459</v>
      </c>
      <c r="J309" s="263">
        <v>60</v>
      </c>
      <c r="K309" s="263">
        <f t="shared" si="902"/>
        <v>60</v>
      </c>
      <c r="L309" s="263">
        <f>IF(J309&lt;&gt;"",MAX(L$1:L308)+1,"")</f>
        <v>259</v>
      </c>
      <c r="M309" s="219" t="s">
        <v>460</v>
      </c>
      <c r="N309" s="299">
        <v>3</v>
      </c>
      <c r="O309" s="221" t="s">
        <v>72</v>
      </c>
      <c r="P309" s="222"/>
      <c r="Q309" s="300" t="str">
        <f t="shared" si="819"/>
        <v/>
      </c>
      <c r="R309" s="219" t="s">
        <v>492</v>
      </c>
      <c r="S309" s="312" t="s">
        <v>70</v>
      </c>
      <c r="T309" s="134"/>
      <c r="V309" s="264">
        <f t="shared" si="903"/>
        <v>3</v>
      </c>
      <c r="W309" s="264">
        <f t="shared" si="904"/>
        <v>1</v>
      </c>
      <c r="X309" s="264">
        <f t="shared" si="905"/>
        <v>3</v>
      </c>
      <c r="Y309" s="264"/>
      <c r="Z309" s="264">
        <f t="shared" si="906"/>
        <v>0</v>
      </c>
      <c r="AA309" s="264"/>
      <c r="AB309" s="264">
        <f t="shared" si="907"/>
        <v>3</v>
      </c>
      <c r="AC309" s="264"/>
      <c r="AD309" s="135"/>
      <c r="AE309" s="269"/>
      <c r="AF309" s="266" t="str">
        <f t="shared" si="877"/>
        <v/>
      </c>
      <c r="AG309" s="266"/>
      <c r="AH309" s="266" t="str">
        <f t="shared" si="878"/>
        <v/>
      </c>
      <c r="AI309" s="266"/>
      <c r="AJ309" s="266" t="str">
        <f t="shared" si="879"/>
        <v/>
      </c>
      <c r="AK309" s="267"/>
      <c r="AL309" s="268"/>
      <c r="AM309" s="266"/>
      <c r="AN309" s="266" t="str">
        <f t="shared" si="880"/>
        <v/>
      </c>
      <c r="AO309" s="266"/>
      <c r="AP309" s="266" t="str">
        <f t="shared" si="881"/>
        <v/>
      </c>
      <c r="AQ309" s="266"/>
      <c r="AR309" s="266" t="str">
        <f t="shared" si="882"/>
        <v/>
      </c>
      <c r="AS309" s="267"/>
      <c r="AT309" s="268"/>
      <c r="AU309" s="266"/>
      <c r="AV309" s="266">
        <f t="shared" si="883"/>
        <v>3</v>
      </c>
      <c r="AW309" s="266"/>
      <c r="AX309" s="266">
        <f t="shared" si="884"/>
        <v>0</v>
      </c>
      <c r="AY309" s="266"/>
      <c r="AZ309" s="266">
        <f t="shared" si="885"/>
        <v>3</v>
      </c>
      <c r="BA309" s="267"/>
      <c r="BB309" s="268"/>
      <c r="BC309" s="266"/>
      <c r="BD309" s="266" t="str">
        <f t="shared" si="886"/>
        <v/>
      </c>
      <c r="BE309" s="266"/>
      <c r="BF309" s="266" t="str">
        <f t="shared" si="887"/>
        <v/>
      </c>
      <c r="BG309" s="266"/>
      <c r="BH309" s="266" t="str">
        <f t="shared" si="888"/>
        <v/>
      </c>
      <c r="BI309" s="267"/>
      <c r="BJ309" s="268"/>
      <c r="BK309" s="264"/>
      <c r="BL309" s="266" t="str">
        <f t="shared" si="889"/>
        <v/>
      </c>
      <c r="BM309" s="266"/>
      <c r="BN309" s="266" t="str">
        <f t="shared" si="890"/>
        <v/>
      </c>
      <c r="BO309" s="266"/>
      <c r="BP309" s="266" t="str">
        <f t="shared" si="891"/>
        <v/>
      </c>
      <c r="BQ309" s="267"/>
      <c r="BR309" s="268"/>
      <c r="BS309" s="264"/>
      <c r="BT309" s="266">
        <f t="shared" si="892"/>
        <v>3</v>
      </c>
      <c r="BU309" s="266"/>
      <c r="BV309" s="266">
        <f t="shared" si="893"/>
        <v>0</v>
      </c>
      <c r="BW309" s="266"/>
      <c r="BX309" s="266">
        <f t="shared" si="894"/>
        <v>3</v>
      </c>
      <c r="BY309" s="267"/>
      <c r="BZ309" s="268"/>
      <c r="CA309" s="269"/>
      <c r="CB309" s="266" t="str">
        <f t="shared" si="895"/>
        <v/>
      </c>
      <c r="CC309" s="266"/>
      <c r="CD309" s="266" t="str">
        <f t="shared" si="896"/>
        <v/>
      </c>
      <c r="CE309" s="266"/>
      <c r="CF309" s="266" t="str">
        <f t="shared" si="897"/>
        <v/>
      </c>
      <c r="CG309" s="267"/>
      <c r="CJ309" s="266" t="str">
        <f t="shared" si="898"/>
        <v/>
      </c>
      <c r="CK309" s="266"/>
      <c r="CL309" s="266" t="str">
        <f t="shared" si="899"/>
        <v/>
      </c>
      <c r="CM309" s="266"/>
      <c r="CN309" s="266" t="str">
        <f t="shared" si="900"/>
        <v/>
      </c>
      <c r="CO309" s="267"/>
    </row>
    <row r="310" spans="1:94" s="262" customFormat="1" ht="18" customHeight="1" x14ac:dyDescent="0.25">
      <c r="A310" s="262">
        <v>32</v>
      </c>
      <c r="B310" s="259" t="s">
        <v>67</v>
      </c>
      <c r="C310" s="276" t="s">
        <v>487</v>
      </c>
      <c r="D310" s="164" t="s">
        <v>500</v>
      </c>
      <c r="E310" s="164"/>
      <c r="F310" s="261">
        <f>VLOOKUP(H310,Feuil1!A$1:B$5,2,0)</f>
        <v>0.25</v>
      </c>
      <c r="G310" s="259">
        <f t="shared" si="901"/>
        <v>3</v>
      </c>
      <c r="H310" s="274" t="s">
        <v>173</v>
      </c>
      <c r="I310" s="271" t="s">
        <v>459</v>
      </c>
      <c r="J310" s="263">
        <v>60</v>
      </c>
      <c r="K310" s="263">
        <f t="shared" si="902"/>
        <v>60</v>
      </c>
      <c r="L310" s="263">
        <f>IF(J310&lt;&gt;"",MAX(L$1:L309)+1,"")</f>
        <v>260</v>
      </c>
      <c r="M310" s="219" t="s">
        <v>462</v>
      </c>
      <c r="N310" s="299">
        <v>3</v>
      </c>
      <c r="O310" s="221" t="s">
        <v>72</v>
      </c>
      <c r="P310" s="222"/>
      <c r="Q310" s="300" t="str">
        <f t="shared" ref="Q310:Q372" si="908">IF(ISERROR(SEARCH("Pas de NM possible",R310)),"","oui")</f>
        <v/>
      </c>
      <c r="R310" s="219" t="s">
        <v>492</v>
      </c>
      <c r="S310" s="312" t="s">
        <v>70</v>
      </c>
      <c r="T310" s="134"/>
      <c r="V310" s="264">
        <f t="shared" si="903"/>
        <v>3</v>
      </c>
      <c r="W310" s="264">
        <f t="shared" si="904"/>
        <v>1</v>
      </c>
      <c r="X310" s="264">
        <f t="shared" si="905"/>
        <v>3</v>
      </c>
      <c r="Y310" s="264"/>
      <c r="Z310" s="264">
        <f t="shared" si="906"/>
        <v>0</v>
      </c>
      <c r="AA310" s="264"/>
      <c r="AB310" s="264">
        <f t="shared" si="907"/>
        <v>3</v>
      </c>
      <c r="AC310" s="264"/>
      <c r="AD310" s="135"/>
      <c r="AE310" s="269"/>
      <c r="AF310" s="266" t="str">
        <f t="shared" si="877"/>
        <v/>
      </c>
      <c r="AG310" s="266"/>
      <c r="AH310" s="266" t="str">
        <f t="shared" si="878"/>
        <v/>
      </c>
      <c r="AI310" s="266"/>
      <c r="AJ310" s="266" t="str">
        <f t="shared" si="879"/>
        <v/>
      </c>
      <c r="AK310" s="267"/>
      <c r="AL310" s="268"/>
      <c r="AM310" s="266"/>
      <c r="AN310" s="266" t="str">
        <f t="shared" si="880"/>
        <v/>
      </c>
      <c r="AO310" s="266"/>
      <c r="AP310" s="266" t="str">
        <f t="shared" si="881"/>
        <v/>
      </c>
      <c r="AQ310" s="266"/>
      <c r="AR310" s="266" t="str">
        <f t="shared" si="882"/>
        <v/>
      </c>
      <c r="AS310" s="267"/>
      <c r="AT310" s="268"/>
      <c r="AU310" s="266"/>
      <c r="AV310" s="266">
        <f t="shared" si="883"/>
        <v>3</v>
      </c>
      <c r="AW310" s="266"/>
      <c r="AX310" s="266">
        <f t="shared" si="884"/>
        <v>0</v>
      </c>
      <c r="AY310" s="266"/>
      <c r="AZ310" s="266">
        <f t="shared" si="885"/>
        <v>3</v>
      </c>
      <c r="BA310" s="267"/>
      <c r="BB310" s="268"/>
      <c r="BC310" s="266"/>
      <c r="BD310" s="266" t="str">
        <f t="shared" si="886"/>
        <v/>
      </c>
      <c r="BE310" s="266"/>
      <c r="BF310" s="266" t="str">
        <f t="shared" si="887"/>
        <v/>
      </c>
      <c r="BG310" s="266"/>
      <c r="BH310" s="266" t="str">
        <f t="shared" si="888"/>
        <v/>
      </c>
      <c r="BI310" s="267"/>
      <c r="BJ310" s="268"/>
      <c r="BK310" s="264"/>
      <c r="BL310" s="266" t="str">
        <f t="shared" si="889"/>
        <v/>
      </c>
      <c r="BM310" s="266"/>
      <c r="BN310" s="266" t="str">
        <f t="shared" si="890"/>
        <v/>
      </c>
      <c r="BO310" s="266"/>
      <c r="BP310" s="266" t="str">
        <f t="shared" si="891"/>
        <v/>
      </c>
      <c r="BQ310" s="267"/>
      <c r="BR310" s="268"/>
      <c r="BS310" s="264"/>
      <c r="BT310" s="266" t="str">
        <f t="shared" si="892"/>
        <v/>
      </c>
      <c r="BU310" s="266"/>
      <c r="BV310" s="266" t="str">
        <f t="shared" si="893"/>
        <v/>
      </c>
      <c r="BW310" s="266"/>
      <c r="BX310" s="266" t="str">
        <f t="shared" si="894"/>
        <v/>
      </c>
      <c r="BY310" s="267"/>
      <c r="BZ310" s="268"/>
      <c r="CA310" s="269"/>
      <c r="CB310" s="266">
        <f t="shared" si="895"/>
        <v>3</v>
      </c>
      <c r="CC310" s="266"/>
      <c r="CD310" s="266">
        <f t="shared" si="896"/>
        <v>0</v>
      </c>
      <c r="CE310" s="266"/>
      <c r="CF310" s="266">
        <f t="shared" si="897"/>
        <v>3</v>
      </c>
      <c r="CG310" s="267"/>
      <c r="CJ310" s="266" t="str">
        <f t="shared" si="898"/>
        <v/>
      </c>
      <c r="CK310" s="266"/>
      <c r="CL310" s="266" t="str">
        <f t="shared" si="899"/>
        <v/>
      </c>
      <c r="CM310" s="266"/>
      <c r="CN310" s="266" t="str">
        <f t="shared" si="900"/>
        <v/>
      </c>
      <c r="CO310" s="267"/>
    </row>
    <row r="311" spans="1:94" s="262" customFormat="1" ht="45.75" customHeight="1" x14ac:dyDescent="0.25">
      <c r="A311" s="262">
        <v>31</v>
      </c>
      <c r="B311" s="259" t="s">
        <v>56</v>
      </c>
      <c r="C311" s="276" t="s">
        <v>487</v>
      </c>
      <c r="D311" s="164" t="s">
        <v>500</v>
      </c>
      <c r="E311" s="164"/>
      <c r="F311" s="261">
        <f>VLOOKUP(H311,Feuil1!A$1:B$5,2,0)</f>
        <v>0.25</v>
      </c>
      <c r="G311" s="259">
        <f t="shared" si="901"/>
        <v>3</v>
      </c>
      <c r="H311" s="274" t="s">
        <v>173</v>
      </c>
      <c r="I311" s="271" t="s">
        <v>475</v>
      </c>
      <c r="J311" s="263">
        <v>56</v>
      </c>
      <c r="K311" s="263">
        <f t="shared" si="902"/>
        <v>56</v>
      </c>
      <c r="L311" s="263">
        <f>IF(J311&lt;&gt;"",MAX(L$1:L310)+1,"")</f>
        <v>261</v>
      </c>
      <c r="M311" s="219" t="s">
        <v>480</v>
      </c>
      <c r="N311" s="299">
        <v>3</v>
      </c>
      <c r="O311" s="221" t="s">
        <v>72</v>
      </c>
      <c r="P311" s="222"/>
      <c r="Q311" s="300" t="str">
        <f t="shared" si="908"/>
        <v/>
      </c>
      <c r="R311" s="219" t="s">
        <v>496</v>
      </c>
      <c r="S311" s="312" t="s">
        <v>70</v>
      </c>
      <c r="T311" s="134"/>
      <c r="V311" s="264">
        <f t="shared" si="903"/>
        <v>3</v>
      </c>
      <c r="W311" s="264">
        <f t="shared" si="904"/>
        <v>1</v>
      </c>
      <c r="X311" s="264">
        <f t="shared" si="905"/>
        <v>3</v>
      </c>
      <c r="Y311" s="264"/>
      <c r="Z311" s="264">
        <f t="shared" si="906"/>
        <v>0</v>
      </c>
      <c r="AA311" s="264"/>
      <c r="AB311" s="264">
        <f t="shared" si="907"/>
        <v>3</v>
      </c>
      <c r="AC311" s="264"/>
      <c r="AD311" s="135"/>
      <c r="AE311" s="269"/>
      <c r="AF311" s="266" t="str">
        <f t="shared" si="877"/>
        <v/>
      </c>
      <c r="AG311" s="266"/>
      <c r="AH311" s="266" t="str">
        <f t="shared" si="878"/>
        <v/>
      </c>
      <c r="AI311" s="266"/>
      <c r="AJ311" s="266" t="str">
        <f t="shared" si="879"/>
        <v/>
      </c>
      <c r="AK311" s="267"/>
      <c r="AL311" s="268"/>
      <c r="AM311" s="266"/>
      <c r="AN311" s="266" t="str">
        <f t="shared" si="880"/>
        <v/>
      </c>
      <c r="AO311" s="266"/>
      <c r="AP311" s="266" t="str">
        <f t="shared" si="881"/>
        <v/>
      </c>
      <c r="AQ311" s="266"/>
      <c r="AR311" s="266" t="str">
        <f t="shared" si="882"/>
        <v/>
      </c>
      <c r="AS311" s="267"/>
      <c r="AT311" s="268"/>
      <c r="AU311" s="266"/>
      <c r="AV311" s="266">
        <f t="shared" si="883"/>
        <v>3</v>
      </c>
      <c r="AW311" s="266"/>
      <c r="AX311" s="266">
        <f t="shared" si="884"/>
        <v>0</v>
      </c>
      <c r="AY311" s="266"/>
      <c r="AZ311" s="266">
        <f t="shared" si="885"/>
        <v>3</v>
      </c>
      <c r="BA311" s="267"/>
      <c r="BB311" s="268"/>
      <c r="BC311" s="266"/>
      <c r="BD311" s="266" t="str">
        <f t="shared" si="886"/>
        <v/>
      </c>
      <c r="BE311" s="266"/>
      <c r="BF311" s="266" t="str">
        <f t="shared" si="887"/>
        <v/>
      </c>
      <c r="BG311" s="266"/>
      <c r="BH311" s="266" t="str">
        <f t="shared" si="888"/>
        <v/>
      </c>
      <c r="BI311" s="267"/>
      <c r="BJ311" s="268"/>
      <c r="BK311" s="264"/>
      <c r="BL311" s="266" t="str">
        <f t="shared" si="889"/>
        <v/>
      </c>
      <c r="BM311" s="266"/>
      <c r="BN311" s="266" t="str">
        <f t="shared" si="890"/>
        <v/>
      </c>
      <c r="BO311" s="266"/>
      <c r="BP311" s="266" t="str">
        <f t="shared" si="891"/>
        <v/>
      </c>
      <c r="BQ311" s="267"/>
      <c r="BR311" s="268"/>
      <c r="BS311" s="264"/>
      <c r="BT311" s="266">
        <f t="shared" si="892"/>
        <v>3</v>
      </c>
      <c r="BU311" s="266"/>
      <c r="BV311" s="266">
        <f t="shared" si="893"/>
        <v>0</v>
      </c>
      <c r="BW311" s="266"/>
      <c r="BX311" s="266">
        <f t="shared" si="894"/>
        <v>3</v>
      </c>
      <c r="BY311" s="267"/>
      <c r="BZ311" s="268"/>
      <c r="CA311" s="269"/>
      <c r="CB311" s="266" t="str">
        <f t="shared" si="895"/>
        <v/>
      </c>
      <c r="CC311" s="266"/>
      <c r="CD311" s="266" t="str">
        <f t="shared" si="896"/>
        <v/>
      </c>
      <c r="CE311" s="266"/>
      <c r="CF311" s="266" t="str">
        <f t="shared" si="897"/>
        <v/>
      </c>
      <c r="CG311" s="267"/>
      <c r="CJ311" s="266" t="str">
        <f t="shared" si="898"/>
        <v/>
      </c>
      <c r="CK311" s="266"/>
      <c r="CL311" s="266" t="str">
        <f t="shared" si="899"/>
        <v/>
      </c>
      <c r="CM311" s="266"/>
      <c r="CN311" s="266" t="str">
        <f t="shared" si="900"/>
        <v/>
      </c>
      <c r="CO311" s="267"/>
    </row>
    <row r="312" spans="1:94" s="262" customFormat="1" ht="33.75" customHeight="1" x14ac:dyDescent="0.25">
      <c r="A312" s="262">
        <v>32</v>
      </c>
      <c r="B312" s="259" t="s">
        <v>67</v>
      </c>
      <c r="C312" s="276" t="s">
        <v>487</v>
      </c>
      <c r="D312" s="164" t="s">
        <v>500</v>
      </c>
      <c r="E312" s="164"/>
      <c r="F312" s="261">
        <f>VLOOKUP(H312,Feuil1!A$1:B$5,2,0)</f>
        <v>0.25</v>
      </c>
      <c r="G312" s="259">
        <f t="shared" si="901"/>
        <v>3</v>
      </c>
      <c r="H312" s="274" t="s">
        <v>173</v>
      </c>
      <c r="I312" s="271" t="s">
        <v>475</v>
      </c>
      <c r="J312" s="263">
        <v>56</v>
      </c>
      <c r="K312" s="263">
        <f t="shared" si="902"/>
        <v>56</v>
      </c>
      <c r="L312" s="263">
        <f>IF(J312&lt;&gt;"",MAX(L$1:L311)+1,"")</f>
        <v>262</v>
      </c>
      <c r="M312" s="219" t="s">
        <v>482</v>
      </c>
      <c r="N312" s="299">
        <v>3</v>
      </c>
      <c r="O312" s="221" t="s">
        <v>72</v>
      </c>
      <c r="P312" s="222"/>
      <c r="Q312" s="300" t="str">
        <f t="shared" si="908"/>
        <v/>
      </c>
      <c r="R312" s="219" t="s">
        <v>496</v>
      </c>
      <c r="S312" s="312" t="s">
        <v>70</v>
      </c>
      <c r="T312" s="134"/>
      <c r="V312" s="264">
        <f t="shared" si="903"/>
        <v>3</v>
      </c>
      <c r="W312" s="264">
        <f t="shared" si="904"/>
        <v>1</v>
      </c>
      <c r="X312" s="264">
        <f t="shared" si="905"/>
        <v>3</v>
      </c>
      <c r="Y312" s="264"/>
      <c r="Z312" s="264">
        <f t="shared" si="906"/>
        <v>0</v>
      </c>
      <c r="AA312" s="264"/>
      <c r="AB312" s="264">
        <f t="shared" si="907"/>
        <v>3</v>
      </c>
      <c r="AC312" s="264"/>
      <c r="AD312" s="135"/>
      <c r="AE312" s="269"/>
      <c r="AF312" s="266" t="str">
        <f t="shared" si="877"/>
        <v/>
      </c>
      <c r="AG312" s="266"/>
      <c r="AH312" s="266" t="str">
        <f t="shared" si="878"/>
        <v/>
      </c>
      <c r="AI312" s="266"/>
      <c r="AJ312" s="266" t="str">
        <f t="shared" si="879"/>
        <v/>
      </c>
      <c r="AK312" s="267"/>
      <c r="AL312" s="268"/>
      <c r="AM312" s="266"/>
      <c r="AN312" s="266" t="str">
        <f t="shared" si="880"/>
        <v/>
      </c>
      <c r="AO312" s="266"/>
      <c r="AP312" s="266" t="str">
        <f t="shared" si="881"/>
        <v/>
      </c>
      <c r="AQ312" s="266"/>
      <c r="AR312" s="266" t="str">
        <f t="shared" si="882"/>
        <v/>
      </c>
      <c r="AS312" s="267"/>
      <c r="AT312" s="268"/>
      <c r="AU312" s="266"/>
      <c r="AV312" s="266">
        <f t="shared" si="883"/>
        <v>3</v>
      </c>
      <c r="AW312" s="266"/>
      <c r="AX312" s="266">
        <f t="shared" si="884"/>
        <v>0</v>
      </c>
      <c r="AY312" s="266"/>
      <c r="AZ312" s="266">
        <f t="shared" si="885"/>
        <v>3</v>
      </c>
      <c r="BA312" s="267"/>
      <c r="BB312" s="268"/>
      <c r="BC312" s="266"/>
      <c r="BD312" s="266" t="str">
        <f t="shared" si="886"/>
        <v/>
      </c>
      <c r="BE312" s="266"/>
      <c r="BF312" s="266" t="str">
        <f t="shared" si="887"/>
        <v/>
      </c>
      <c r="BG312" s="266"/>
      <c r="BH312" s="266" t="str">
        <f t="shared" si="888"/>
        <v/>
      </c>
      <c r="BI312" s="267"/>
      <c r="BJ312" s="268"/>
      <c r="BK312" s="264"/>
      <c r="BL312" s="266" t="str">
        <f t="shared" si="889"/>
        <v/>
      </c>
      <c r="BM312" s="266"/>
      <c r="BN312" s="266" t="str">
        <f t="shared" si="890"/>
        <v/>
      </c>
      <c r="BO312" s="266"/>
      <c r="BP312" s="266" t="str">
        <f t="shared" si="891"/>
        <v/>
      </c>
      <c r="BQ312" s="267"/>
      <c r="BR312" s="268"/>
      <c r="BS312" s="264"/>
      <c r="BT312" s="266" t="str">
        <f t="shared" si="892"/>
        <v/>
      </c>
      <c r="BU312" s="266"/>
      <c r="BV312" s="266" t="str">
        <f t="shared" si="893"/>
        <v/>
      </c>
      <c r="BW312" s="266"/>
      <c r="BX312" s="266" t="str">
        <f t="shared" si="894"/>
        <v/>
      </c>
      <c r="BY312" s="267"/>
      <c r="BZ312" s="268"/>
      <c r="CA312" s="269"/>
      <c r="CB312" s="266">
        <f t="shared" si="895"/>
        <v>3</v>
      </c>
      <c r="CC312" s="266"/>
      <c r="CD312" s="266">
        <f t="shared" si="896"/>
        <v>0</v>
      </c>
      <c r="CE312" s="266"/>
      <c r="CF312" s="266">
        <f t="shared" si="897"/>
        <v>3</v>
      </c>
      <c r="CG312" s="267"/>
      <c r="CJ312" s="266" t="str">
        <f t="shared" si="898"/>
        <v/>
      </c>
      <c r="CK312" s="266"/>
      <c r="CL312" s="266" t="str">
        <f t="shared" si="899"/>
        <v/>
      </c>
      <c r="CM312" s="266"/>
      <c r="CN312" s="266" t="str">
        <f t="shared" si="900"/>
        <v/>
      </c>
      <c r="CO312" s="267"/>
    </row>
    <row r="313" spans="1:94" s="262" customFormat="1" ht="18" customHeight="1" x14ac:dyDescent="0.25">
      <c r="A313" s="262">
        <v>31</v>
      </c>
      <c r="B313" s="259" t="s">
        <v>56</v>
      </c>
      <c r="C313" s="276" t="s">
        <v>487</v>
      </c>
      <c r="D313" s="164" t="s">
        <v>500</v>
      </c>
      <c r="E313" s="164"/>
      <c r="F313" s="261">
        <f>VLOOKUP(H313,Feuil1!A$1:B$5,2,0)</f>
        <v>0.25</v>
      </c>
      <c r="G313" s="259">
        <f t="shared" si="901"/>
        <v>3</v>
      </c>
      <c r="H313" s="274" t="s">
        <v>173</v>
      </c>
      <c r="I313" s="166" t="s">
        <v>484</v>
      </c>
      <c r="J313" s="263">
        <v>58</v>
      </c>
      <c r="K313" s="263">
        <f t="shared" si="902"/>
        <v>58</v>
      </c>
      <c r="L313" s="263">
        <f>IF(J313&lt;&gt;"",MAX(L$1:L312)+1,"")</f>
        <v>263</v>
      </c>
      <c r="M313" s="219" t="s">
        <v>485</v>
      </c>
      <c r="N313" s="299">
        <v>3</v>
      </c>
      <c r="O313" s="221" t="s">
        <v>72</v>
      </c>
      <c r="P313" s="222"/>
      <c r="Q313" s="300" t="str">
        <f t="shared" si="908"/>
        <v/>
      </c>
      <c r="R313" s="219"/>
      <c r="S313" s="312" t="s">
        <v>70</v>
      </c>
      <c r="T313" s="134"/>
      <c r="V313" s="264">
        <f t="shared" si="903"/>
        <v>3</v>
      </c>
      <c r="W313" s="264">
        <f t="shared" si="904"/>
        <v>1</v>
      </c>
      <c r="X313" s="264">
        <f t="shared" si="905"/>
        <v>3</v>
      </c>
      <c r="Y313" s="264"/>
      <c r="Z313" s="264">
        <f t="shared" si="906"/>
        <v>0</v>
      </c>
      <c r="AA313" s="264"/>
      <c r="AB313" s="264">
        <f t="shared" si="907"/>
        <v>3</v>
      </c>
      <c r="AC313" s="264"/>
      <c r="AD313" s="135"/>
      <c r="AE313" s="269"/>
      <c r="AF313" s="266" t="str">
        <f t="shared" si="877"/>
        <v/>
      </c>
      <c r="AG313" s="266"/>
      <c r="AH313" s="266" t="str">
        <f t="shared" si="878"/>
        <v/>
      </c>
      <c r="AI313" s="266"/>
      <c r="AJ313" s="266" t="str">
        <f t="shared" si="879"/>
        <v/>
      </c>
      <c r="AK313" s="267"/>
      <c r="AL313" s="268"/>
      <c r="AM313" s="266"/>
      <c r="AN313" s="266" t="str">
        <f t="shared" si="880"/>
        <v/>
      </c>
      <c r="AO313" s="266"/>
      <c r="AP313" s="266" t="str">
        <f t="shared" si="881"/>
        <v/>
      </c>
      <c r="AQ313" s="266"/>
      <c r="AR313" s="266" t="str">
        <f t="shared" si="882"/>
        <v/>
      </c>
      <c r="AS313" s="267"/>
      <c r="AT313" s="268"/>
      <c r="AU313" s="266"/>
      <c r="AV313" s="266">
        <f t="shared" si="883"/>
        <v>3</v>
      </c>
      <c r="AW313" s="266"/>
      <c r="AX313" s="266">
        <f t="shared" si="884"/>
        <v>0</v>
      </c>
      <c r="AY313" s="266"/>
      <c r="AZ313" s="266">
        <f t="shared" si="885"/>
        <v>3</v>
      </c>
      <c r="BA313" s="267"/>
      <c r="BB313" s="268"/>
      <c r="BC313" s="266"/>
      <c r="BD313" s="266" t="str">
        <f t="shared" si="886"/>
        <v/>
      </c>
      <c r="BE313" s="266"/>
      <c r="BF313" s="266" t="str">
        <f t="shared" si="887"/>
        <v/>
      </c>
      <c r="BG313" s="266"/>
      <c r="BH313" s="266" t="str">
        <f t="shared" si="888"/>
        <v/>
      </c>
      <c r="BI313" s="267"/>
      <c r="BJ313" s="268"/>
      <c r="BK313" s="264"/>
      <c r="BL313" s="266" t="str">
        <f t="shared" si="889"/>
        <v/>
      </c>
      <c r="BM313" s="266"/>
      <c r="BN313" s="266" t="str">
        <f t="shared" si="890"/>
        <v/>
      </c>
      <c r="BO313" s="266"/>
      <c r="BP313" s="266" t="str">
        <f t="shared" si="891"/>
        <v/>
      </c>
      <c r="BQ313" s="267"/>
      <c r="BR313" s="268"/>
      <c r="BS313" s="264"/>
      <c r="BT313" s="266">
        <f t="shared" si="892"/>
        <v>3</v>
      </c>
      <c r="BU313" s="266"/>
      <c r="BV313" s="266">
        <f t="shared" si="893"/>
        <v>0</v>
      </c>
      <c r="BW313" s="266"/>
      <c r="BX313" s="266">
        <f t="shared" si="894"/>
        <v>3</v>
      </c>
      <c r="BY313" s="267"/>
      <c r="BZ313" s="268"/>
      <c r="CA313" s="269"/>
      <c r="CB313" s="266" t="str">
        <f t="shared" si="895"/>
        <v/>
      </c>
      <c r="CC313" s="266"/>
      <c r="CD313" s="266" t="str">
        <f t="shared" si="896"/>
        <v/>
      </c>
      <c r="CE313" s="266"/>
      <c r="CF313" s="266" t="str">
        <f t="shared" si="897"/>
        <v/>
      </c>
      <c r="CG313" s="267"/>
      <c r="CJ313" s="266" t="str">
        <f t="shared" si="898"/>
        <v/>
      </c>
      <c r="CK313" s="266"/>
      <c r="CL313" s="266" t="str">
        <f t="shared" si="899"/>
        <v/>
      </c>
      <c r="CM313" s="266"/>
      <c r="CN313" s="266" t="str">
        <f t="shared" si="900"/>
        <v/>
      </c>
      <c r="CO313" s="267"/>
    </row>
    <row r="314" spans="1:94" s="262" customFormat="1" ht="18" customHeight="1" x14ac:dyDescent="0.25">
      <c r="A314" s="262">
        <v>32</v>
      </c>
      <c r="B314" s="259" t="s">
        <v>67</v>
      </c>
      <c r="C314" s="276" t="s">
        <v>487</v>
      </c>
      <c r="D314" s="164" t="s">
        <v>500</v>
      </c>
      <c r="E314" s="164"/>
      <c r="F314" s="261">
        <f>VLOOKUP(H314,Feuil1!A$1:B$5,2,0)</f>
        <v>0.25</v>
      </c>
      <c r="G314" s="259">
        <f t="shared" si="901"/>
        <v>3</v>
      </c>
      <c r="H314" s="274" t="s">
        <v>173</v>
      </c>
      <c r="I314" s="166" t="s">
        <v>484</v>
      </c>
      <c r="J314" s="263">
        <v>58</v>
      </c>
      <c r="K314" s="263">
        <f t="shared" si="902"/>
        <v>58</v>
      </c>
      <c r="L314" s="263">
        <f>IF(J314&lt;&gt;"",MAX(L$1:L313)+1,"")</f>
        <v>264</v>
      </c>
      <c r="M314" s="305" t="s">
        <v>486</v>
      </c>
      <c r="N314" s="301">
        <v>3</v>
      </c>
      <c r="O314" s="302" t="s">
        <v>72</v>
      </c>
      <c r="P314" s="303"/>
      <c r="Q314" s="304" t="str">
        <f t="shared" si="908"/>
        <v/>
      </c>
      <c r="R314" s="305"/>
      <c r="S314" s="313" t="s">
        <v>70</v>
      </c>
      <c r="T314" s="134"/>
      <c r="V314" s="264">
        <f t="shared" si="903"/>
        <v>3</v>
      </c>
      <c r="W314" s="264">
        <f t="shared" si="904"/>
        <v>1</v>
      </c>
      <c r="X314" s="264">
        <f t="shared" si="905"/>
        <v>3</v>
      </c>
      <c r="Y314" s="264"/>
      <c r="Z314" s="264">
        <f t="shared" si="906"/>
        <v>0</v>
      </c>
      <c r="AA314" s="264"/>
      <c r="AB314" s="264">
        <f t="shared" si="907"/>
        <v>3</v>
      </c>
      <c r="AC314" s="264"/>
      <c r="AD314" s="135"/>
      <c r="AE314" s="269"/>
      <c r="AF314" s="266" t="str">
        <f t="shared" si="877"/>
        <v/>
      </c>
      <c r="AG314" s="266"/>
      <c r="AH314" s="266" t="str">
        <f t="shared" si="878"/>
        <v/>
      </c>
      <c r="AI314" s="266"/>
      <c r="AJ314" s="266" t="str">
        <f t="shared" si="879"/>
        <v/>
      </c>
      <c r="AK314" s="267"/>
      <c r="AL314" s="268"/>
      <c r="AM314" s="266"/>
      <c r="AN314" s="266" t="str">
        <f t="shared" si="880"/>
        <v/>
      </c>
      <c r="AO314" s="266"/>
      <c r="AP314" s="266" t="str">
        <f t="shared" si="881"/>
        <v/>
      </c>
      <c r="AQ314" s="266"/>
      <c r="AR314" s="266" t="str">
        <f t="shared" si="882"/>
        <v/>
      </c>
      <c r="AS314" s="267"/>
      <c r="AT314" s="268"/>
      <c r="AU314" s="266"/>
      <c r="AV314" s="266">
        <f t="shared" si="883"/>
        <v>3</v>
      </c>
      <c r="AW314" s="266"/>
      <c r="AX314" s="266">
        <f t="shared" si="884"/>
        <v>0</v>
      </c>
      <c r="AY314" s="266"/>
      <c r="AZ314" s="266">
        <f t="shared" si="885"/>
        <v>3</v>
      </c>
      <c r="BA314" s="267"/>
      <c r="BB314" s="268"/>
      <c r="BC314" s="266"/>
      <c r="BD314" s="266" t="str">
        <f t="shared" si="886"/>
        <v/>
      </c>
      <c r="BE314" s="266"/>
      <c r="BF314" s="266" t="str">
        <f t="shared" si="887"/>
        <v/>
      </c>
      <c r="BG314" s="266"/>
      <c r="BH314" s="266" t="str">
        <f t="shared" si="888"/>
        <v/>
      </c>
      <c r="BI314" s="267"/>
      <c r="BJ314" s="268"/>
      <c r="BK314" s="264"/>
      <c r="BL314" s="266" t="str">
        <f t="shared" si="889"/>
        <v/>
      </c>
      <c r="BM314" s="266"/>
      <c r="BN314" s="266" t="str">
        <f t="shared" si="890"/>
        <v/>
      </c>
      <c r="BO314" s="266"/>
      <c r="BP314" s="266" t="str">
        <f t="shared" si="891"/>
        <v/>
      </c>
      <c r="BQ314" s="267"/>
      <c r="BR314" s="268"/>
      <c r="BS314" s="264"/>
      <c r="BT314" s="266" t="str">
        <f t="shared" si="892"/>
        <v/>
      </c>
      <c r="BU314" s="266"/>
      <c r="BV314" s="266" t="str">
        <f t="shared" si="893"/>
        <v/>
      </c>
      <c r="BW314" s="266"/>
      <c r="BX314" s="266" t="str">
        <f t="shared" si="894"/>
        <v/>
      </c>
      <c r="BY314" s="267"/>
      <c r="BZ314" s="268"/>
      <c r="CA314" s="269"/>
      <c r="CB314" s="266">
        <f t="shared" si="895"/>
        <v>3</v>
      </c>
      <c r="CC314" s="266"/>
      <c r="CD314" s="266">
        <f t="shared" si="896"/>
        <v>0</v>
      </c>
      <c r="CE314" s="266"/>
      <c r="CF314" s="266">
        <f t="shared" si="897"/>
        <v>3</v>
      </c>
      <c r="CG314" s="267"/>
      <c r="CJ314" s="266" t="str">
        <f t="shared" si="898"/>
        <v/>
      </c>
      <c r="CK314" s="266"/>
      <c r="CL314" s="266" t="str">
        <f t="shared" si="899"/>
        <v/>
      </c>
      <c r="CM314" s="266"/>
      <c r="CN314" s="266" t="str">
        <f t="shared" si="900"/>
        <v/>
      </c>
      <c r="CO314" s="267"/>
    </row>
    <row r="315" spans="1:94" s="262" customFormat="1" ht="30" customHeight="1" x14ac:dyDescent="0.25">
      <c r="B315" s="259"/>
      <c r="C315" s="259"/>
      <c r="D315" s="259"/>
      <c r="E315" s="259"/>
      <c r="F315" s="261" t="e">
        <f>VLOOKUP(H315,Feuil1!A$1:B$5,2,0)</f>
        <v>#N/A</v>
      </c>
      <c r="G315" s="259"/>
      <c r="H315" s="214"/>
      <c r="I315" s="147"/>
      <c r="J315" s="263"/>
      <c r="K315" s="263"/>
      <c r="L315" s="263" t="str">
        <f>IF(J315&lt;&gt;"",MAX(L$1:L314)+1,"")</f>
        <v/>
      </c>
      <c r="M315" s="368" t="s">
        <v>501</v>
      </c>
      <c r="N315" s="369" t="s">
        <v>29</v>
      </c>
      <c r="O315" s="370" t="s">
        <v>30</v>
      </c>
      <c r="P315" s="441" t="s">
        <v>31</v>
      </c>
      <c r="Q315" s="374" t="str">
        <f t="shared" si="908"/>
        <v/>
      </c>
      <c r="R315" s="372" t="s">
        <v>32</v>
      </c>
      <c r="S315" s="373" t="s">
        <v>686</v>
      </c>
      <c r="T315" s="134"/>
      <c r="V315" s="264"/>
      <c r="W315" s="264"/>
      <c r="X315" s="264"/>
      <c r="Y315" s="264">
        <f>SUM(X250:X314)</f>
        <v>180</v>
      </c>
      <c r="Z315" s="264"/>
      <c r="AA315" s="264">
        <f>SUM(Z250:Z314)</f>
        <v>0</v>
      </c>
      <c r="AB315" s="264"/>
      <c r="AC315" s="264">
        <f>SUM(AB250:AB314)</f>
        <v>180</v>
      </c>
      <c r="AD315" s="265">
        <f>Y315/AC315</f>
        <v>1</v>
      </c>
      <c r="AE315" s="161"/>
      <c r="AF315" s="266" t="str">
        <f t="shared" si="877"/>
        <v/>
      </c>
      <c r="AG315" s="266"/>
      <c r="AH315" s="266" t="str">
        <f t="shared" si="878"/>
        <v/>
      </c>
      <c r="AI315" s="266"/>
      <c r="AJ315" s="266" t="str">
        <f t="shared" si="879"/>
        <v/>
      </c>
      <c r="AK315" s="267"/>
      <c r="AL315" s="268"/>
      <c r="AM315" s="266"/>
      <c r="AN315" s="266" t="str">
        <f t="shared" si="880"/>
        <v/>
      </c>
      <c r="AO315" s="266"/>
      <c r="AP315" s="266" t="str">
        <f t="shared" si="881"/>
        <v/>
      </c>
      <c r="AQ315" s="266"/>
      <c r="AR315" s="266" t="str">
        <f t="shared" si="882"/>
        <v/>
      </c>
      <c r="AS315" s="267"/>
      <c r="AT315" s="268"/>
      <c r="AU315" s="266"/>
      <c r="AV315" s="266" t="str">
        <f t="shared" si="883"/>
        <v/>
      </c>
      <c r="AW315" s="266"/>
      <c r="AX315" s="266" t="str">
        <f t="shared" si="884"/>
        <v/>
      </c>
      <c r="AY315" s="266"/>
      <c r="AZ315" s="266" t="str">
        <f t="shared" si="885"/>
        <v/>
      </c>
      <c r="BA315" s="267"/>
      <c r="BB315" s="268"/>
      <c r="BC315" s="266"/>
      <c r="BD315" s="266" t="str">
        <f t="shared" si="886"/>
        <v/>
      </c>
      <c r="BE315" s="266"/>
      <c r="BF315" s="266" t="str">
        <f t="shared" si="887"/>
        <v/>
      </c>
      <c r="BG315" s="266"/>
      <c r="BH315" s="266" t="str">
        <f t="shared" si="888"/>
        <v/>
      </c>
      <c r="BI315" s="267"/>
      <c r="BJ315" s="268"/>
      <c r="BK315" s="264"/>
      <c r="BL315" s="266" t="str">
        <f t="shared" si="889"/>
        <v/>
      </c>
      <c r="BM315" s="266"/>
      <c r="BN315" s="266" t="str">
        <f t="shared" si="890"/>
        <v/>
      </c>
      <c r="BO315" s="266"/>
      <c r="BP315" s="266" t="str">
        <f t="shared" si="891"/>
        <v/>
      </c>
      <c r="BQ315" s="267"/>
      <c r="BR315" s="268"/>
      <c r="BS315" s="264"/>
      <c r="BT315" s="266" t="str">
        <f t="shared" si="892"/>
        <v/>
      </c>
      <c r="BU315" s="266"/>
      <c r="BV315" s="266" t="str">
        <f t="shared" si="893"/>
        <v/>
      </c>
      <c r="BW315" s="266"/>
      <c r="BX315" s="266" t="str">
        <f t="shared" si="894"/>
        <v/>
      </c>
      <c r="BY315" s="267"/>
      <c r="BZ315" s="268"/>
      <c r="CA315" s="269"/>
      <c r="CB315" s="266" t="str">
        <f t="shared" si="895"/>
        <v/>
      </c>
      <c r="CC315" s="266"/>
      <c r="CD315" s="266" t="str">
        <f t="shared" si="896"/>
        <v/>
      </c>
      <c r="CE315" s="266"/>
      <c r="CF315" s="266" t="str">
        <f t="shared" si="897"/>
        <v/>
      </c>
      <c r="CG315" s="267"/>
      <c r="CJ315" s="266" t="str">
        <f t="shared" si="898"/>
        <v/>
      </c>
      <c r="CK315" s="266"/>
      <c r="CL315" s="266" t="str">
        <f t="shared" si="899"/>
        <v/>
      </c>
      <c r="CM315" s="266"/>
      <c r="CN315" s="266" t="str">
        <f t="shared" si="900"/>
        <v/>
      </c>
      <c r="CO315" s="267"/>
    </row>
    <row r="316" spans="1:94" s="162" customFormat="1" ht="18" customHeight="1" x14ac:dyDescent="0.25">
      <c r="B316" s="113"/>
      <c r="C316" s="113"/>
      <c r="D316" s="113"/>
      <c r="E316" s="113"/>
      <c r="F316" s="261" t="e">
        <f>VLOOKUP(H316,Feuil1!A$1:B$5,2,0)</f>
        <v>#N/A</v>
      </c>
      <c r="G316" s="113"/>
      <c r="H316" s="218"/>
      <c r="I316" s="163"/>
      <c r="J316" s="138"/>
      <c r="K316" s="263"/>
      <c r="L316" s="263" t="str">
        <f>IF(J316&lt;&gt;"",MAX(L$1:L315)+1,"")</f>
        <v/>
      </c>
      <c r="M316" s="164" t="s">
        <v>502</v>
      </c>
      <c r="N316" s="130"/>
      <c r="O316" s="204"/>
      <c r="P316" s="293"/>
      <c r="Q316" s="202" t="str">
        <f t="shared" si="908"/>
        <v/>
      </c>
      <c r="R316" s="165"/>
      <c r="S316" s="165"/>
      <c r="T316" s="165"/>
      <c r="V316" s="155"/>
      <c r="W316" s="155"/>
      <c r="X316" s="155"/>
      <c r="Y316" s="146"/>
      <c r="Z316" s="155"/>
      <c r="AA316" s="155"/>
      <c r="AB316" s="155"/>
      <c r="AC316" s="155"/>
      <c r="AD316" s="156"/>
      <c r="AE316" s="141"/>
      <c r="AF316" s="266" t="str">
        <f t="shared" si="877"/>
        <v/>
      </c>
      <c r="AG316" s="266"/>
      <c r="AH316" s="266" t="str">
        <f t="shared" si="878"/>
        <v/>
      </c>
      <c r="AI316" s="266"/>
      <c r="AJ316" s="266" t="str">
        <f t="shared" si="879"/>
        <v/>
      </c>
      <c r="AK316" s="267"/>
      <c r="AL316" s="268"/>
      <c r="AM316" s="266"/>
      <c r="AN316" s="266" t="str">
        <f t="shared" si="880"/>
        <v/>
      </c>
      <c r="AO316" s="266"/>
      <c r="AP316" s="266" t="str">
        <f t="shared" si="881"/>
        <v/>
      </c>
      <c r="AQ316" s="266"/>
      <c r="AR316" s="266" t="str">
        <f t="shared" si="882"/>
        <v/>
      </c>
      <c r="AS316" s="267"/>
      <c r="AT316" s="268"/>
      <c r="AU316" s="266"/>
      <c r="AV316" s="266" t="str">
        <f t="shared" si="883"/>
        <v/>
      </c>
      <c r="AW316" s="266"/>
      <c r="AX316" s="266" t="str">
        <f t="shared" si="884"/>
        <v/>
      </c>
      <c r="AY316" s="266"/>
      <c r="AZ316" s="266" t="str">
        <f t="shared" si="885"/>
        <v/>
      </c>
      <c r="BA316" s="267"/>
      <c r="BB316" s="268"/>
      <c r="BC316" s="266"/>
      <c r="BD316" s="266" t="str">
        <f t="shared" si="886"/>
        <v/>
      </c>
      <c r="BE316" s="266"/>
      <c r="BF316" s="266" t="str">
        <f t="shared" si="887"/>
        <v/>
      </c>
      <c r="BG316" s="266"/>
      <c r="BH316" s="266" t="str">
        <f t="shared" si="888"/>
        <v/>
      </c>
      <c r="BI316" s="267"/>
      <c r="BJ316" s="268"/>
      <c r="BK316" s="264"/>
      <c r="BL316" s="266" t="str">
        <f t="shared" si="889"/>
        <v/>
      </c>
      <c r="BM316" s="266"/>
      <c r="BN316" s="266" t="str">
        <f t="shared" si="890"/>
        <v/>
      </c>
      <c r="BO316" s="266"/>
      <c r="BP316" s="266" t="str">
        <f t="shared" si="891"/>
        <v/>
      </c>
      <c r="BQ316" s="267"/>
      <c r="BR316" s="268"/>
      <c r="BS316" s="264"/>
      <c r="BT316" s="266" t="str">
        <f t="shared" si="892"/>
        <v/>
      </c>
      <c r="BU316" s="266"/>
      <c r="BV316" s="266" t="str">
        <f t="shared" si="893"/>
        <v/>
      </c>
      <c r="BW316" s="266"/>
      <c r="BX316" s="266" t="str">
        <f t="shared" si="894"/>
        <v/>
      </c>
      <c r="BY316" s="267"/>
      <c r="BZ316" s="268"/>
      <c r="CA316" s="269"/>
      <c r="CB316" s="266" t="str">
        <f t="shared" si="895"/>
        <v/>
      </c>
      <c r="CC316" s="266"/>
      <c r="CD316" s="266" t="str">
        <f t="shared" si="896"/>
        <v/>
      </c>
      <c r="CE316" s="266"/>
      <c r="CF316" s="266" t="str">
        <f t="shared" si="897"/>
        <v/>
      </c>
      <c r="CG316" s="267"/>
      <c r="CH316" s="262"/>
      <c r="CI316" s="262"/>
      <c r="CJ316" s="266" t="str">
        <f t="shared" si="898"/>
        <v/>
      </c>
      <c r="CK316" s="266"/>
      <c r="CL316" s="266" t="str">
        <f t="shared" si="899"/>
        <v/>
      </c>
      <c r="CM316" s="266"/>
      <c r="CN316" s="266" t="str">
        <f t="shared" si="900"/>
        <v/>
      </c>
      <c r="CO316" s="267"/>
      <c r="CP316" s="262"/>
    </row>
    <row r="317" spans="1:94" s="262" customFormat="1" ht="42" customHeight="1" x14ac:dyDescent="0.25">
      <c r="B317" s="259" t="s">
        <v>56</v>
      </c>
      <c r="C317" s="276" t="s">
        <v>501</v>
      </c>
      <c r="D317" s="164" t="s">
        <v>756</v>
      </c>
      <c r="E317" s="164"/>
      <c r="F317" s="261">
        <f>VLOOKUP(H317,Feuil1!A$1:B$5,2,0)</f>
        <v>0.2</v>
      </c>
      <c r="G317" s="259">
        <f t="shared" ref="G317:G326" si="909">IF(H317="Information et Communication",1,IF(H317="Savoir-faire Savoir-être",2,IF(H317="Confort et hygiène",3,IF(H317="Qualité de la prestation",5,IF(H317="Développement Durable",4)))))</f>
        <v>5</v>
      </c>
      <c r="H317" s="274" t="s">
        <v>167</v>
      </c>
      <c r="I317" s="271" t="s">
        <v>503</v>
      </c>
      <c r="J317" s="263">
        <v>64</v>
      </c>
      <c r="K317" s="263">
        <f t="shared" ref="K317:K326" si="910">IF(J317&gt;71,J317-17,J317)</f>
        <v>64</v>
      </c>
      <c r="L317" s="263">
        <f>IF(J317&lt;&gt;"",MAX(L$1:L316)+1,"")</f>
        <v>265</v>
      </c>
      <c r="M317" s="294" t="s">
        <v>504</v>
      </c>
      <c r="N317" s="295">
        <v>3</v>
      </c>
      <c r="O317" s="296" t="str">
        <f>IF('RESULTAT GLOBAL'!D$22="NON","Non Mesuré","OUI")</f>
        <v>OUI</v>
      </c>
      <c r="P317" s="297" t="str">
        <f>IF('RESULTAT GLOBAL'!D$22="NON","Absence de bar","")</f>
        <v/>
      </c>
      <c r="Q317" s="298" t="str">
        <f t="shared" si="908"/>
        <v>oui</v>
      </c>
      <c r="R317" s="294" t="s">
        <v>705</v>
      </c>
      <c r="S317" s="294" t="s">
        <v>70</v>
      </c>
      <c r="T317" s="134"/>
      <c r="V317" s="264">
        <f t="shared" ref="V317:V326" si="911">N317</f>
        <v>3</v>
      </c>
      <c r="W317" s="264">
        <f t="shared" ref="W317:W320" si="912">IF(O317="OUI",1,IF(O317="NON",0,IF(O317="Non Mesuré","",0)))</f>
        <v>1</v>
      </c>
      <c r="X317" s="264">
        <f t="shared" ref="X317:X326" si="913">IF(O317&lt;&gt;"Non Mesuré",V317*W317,"")</f>
        <v>3</v>
      </c>
      <c r="Y317" s="264"/>
      <c r="Z317" s="264">
        <f t="shared" ref="Z317:Z326" si="914">IF(O317="Non Mesuré",V317,0)</f>
        <v>0</v>
      </c>
      <c r="AA317" s="264"/>
      <c r="AB317" s="264">
        <f t="shared" ref="AB317:AB326" si="915">V317-Z317</f>
        <v>3</v>
      </c>
      <c r="AC317" s="264"/>
      <c r="AD317" s="265"/>
      <c r="AE317" s="265"/>
      <c r="AF317" s="266" t="str">
        <f t="shared" si="877"/>
        <v/>
      </c>
      <c r="AG317" s="266"/>
      <c r="AH317" s="266" t="str">
        <f t="shared" si="878"/>
        <v/>
      </c>
      <c r="AI317" s="266"/>
      <c r="AJ317" s="266" t="str">
        <f t="shared" si="879"/>
        <v/>
      </c>
      <c r="AK317" s="267"/>
      <c r="AL317" s="268"/>
      <c r="AM317" s="266"/>
      <c r="AN317" s="266" t="str">
        <f t="shared" si="880"/>
        <v/>
      </c>
      <c r="AO317" s="266"/>
      <c r="AP317" s="266" t="str">
        <f t="shared" si="881"/>
        <v/>
      </c>
      <c r="AQ317" s="266"/>
      <c r="AR317" s="266" t="str">
        <f t="shared" si="882"/>
        <v/>
      </c>
      <c r="AS317" s="267"/>
      <c r="AT317" s="268"/>
      <c r="AU317" s="266"/>
      <c r="AV317" s="266" t="str">
        <f t="shared" si="883"/>
        <v/>
      </c>
      <c r="AW317" s="266"/>
      <c r="AX317" s="266" t="str">
        <f t="shared" si="884"/>
        <v/>
      </c>
      <c r="AY317" s="266"/>
      <c r="AZ317" s="266" t="str">
        <f t="shared" si="885"/>
        <v/>
      </c>
      <c r="BA317" s="267"/>
      <c r="BB317" s="268"/>
      <c r="BC317" s="266"/>
      <c r="BD317" s="266" t="str">
        <f t="shared" si="886"/>
        <v/>
      </c>
      <c r="BE317" s="266"/>
      <c r="BF317" s="266" t="str">
        <f t="shared" si="887"/>
        <v/>
      </c>
      <c r="BG317" s="266"/>
      <c r="BH317" s="266" t="str">
        <f t="shared" si="888"/>
        <v/>
      </c>
      <c r="BI317" s="267"/>
      <c r="BJ317" s="268"/>
      <c r="BK317" s="264"/>
      <c r="BL317" s="266">
        <f t="shared" si="889"/>
        <v>3</v>
      </c>
      <c r="BM317" s="266"/>
      <c r="BN317" s="266">
        <f t="shared" si="890"/>
        <v>0</v>
      </c>
      <c r="BO317" s="266"/>
      <c r="BP317" s="266">
        <f t="shared" si="891"/>
        <v>3</v>
      </c>
      <c r="BQ317" s="267"/>
      <c r="BR317" s="268"/>
      <c r="BS317" s="264"/>
      <c r="BT317" s="266" t="str">
        <f t="shared" si="892"/>
        <v/>
      </c>
      <c r="BU317" s="266"/>
      <c r="BV317" s="266" t="str">
        <f t="shared" si="893"/>
        <v/>
      </c>
      <c r="BW317" s="266"/>
      <c r="BX317" s="266" t="str">
        <f t="shared" si="894"/>
        <v/>
      </c>
      <c r="BY317" s="267"/>
      <c r="BZ317" s="268"/>
      <c r="CA317" s="269"/>
      <c r="CB317" s="266" t="str">
        <f t="shared" si="895"/>
        <v/>
      </c>
      <c r="CC317" s="266"/>
      <c r="CD317" s="266" t="str">
        <f t="shared" si="896"/>
        <v/>
      </c>
      <c r="CE317" s="266"/>
      <c r="CF317" s="266" t="str">
        <f t="shared" si="897"/>
        <v/>
      </c>
      <c r="CG317" s="267"/>
      <c r="CJ317" s="266" t="str">
        <f t="shared" si="898"/>
        <v/>
      </c>
      <c r="CK317" s="266"/>
      <c r="CL317" s="266" t="str">
        <f t="shared" si="899"/>
        <v/>
      </c>
      <c r="CM317" s="266"/>
      <c r="CN317" s="266" t="str">
        <f t="shared" si="900"/>
        <v/>
      </c>
      <c r="CO317" s="267"/>
    </row>
    <row r="318" spans="1:94" s="262" customFormat="1" ht="33.75" customHeight="1" x14ac:dyDescent="0.25">
      <c r="B318" s="259" t="s">
        <v>56</v>
      </c>
      <c r="C318" s="276" t="s">
        <v>501</v>
      </c>
      <c r="D318" s="164" t="s">
        <v>757</v>
      </c>
      <c r="E318" s="164" t="s">
        <v>65</v>
      </c>
      <c r="F318" s="261">
        <f>VLOOKUP(H318,Feuil1!A$1:B$5,2,0)</f>
        <v>0.2</v>
      </c>
      <c r="G318" s="259">
        <f t="shared" si="909"/>
        <v>5</v>
      </c>
      <c r="H318" s="274" t="s">
        <v>167</v>
      </c>
      <c r="I318" s="271" t="s">
        <v>503</v>
      </c>
      <c r="J318" s="263">
        <v>64</v>
      </c>
      <c r="K318" s="263">
        <f t="shared" si="910"/>
        <v>64</v>
      </c>
      <c r="L318" s="263">
        <f>IF(J318&lt;&gt;"",MAX(L$1:L317)+1,"")</f>
        <v>266</v>
      </c>
      <c r="M318" s="219" t="s">
        <v>505</v>
      </c>
      <c r="N318" s="299">
        <v>3</v>
      </c>
      <c r="O318" s="221" t="str">
        <f>IF('RESULTAT GLOBAL'!D$22="NON","Non Mesuré","OUI")</f>
        <v>OUI</v>
      </c>
      <c r="P318" s="222" t="str">
        <f>IF('RESULTAT GLOBAL'!D$22="NON","Absence de bar","")</f>
        <v/>
      </c>
      <c r="Q318" s="300" t="str">
        <f t="shared" si="908"/>
        <v/>
      </c>
      <c r="R318" s="219" t="s">
        <v>506</v>
      </c>
      <c r="S318" s="219" t="s">
        <v>70</v>
      </c>
      <c r="T318" s="134"/>
      <c r="V318" s="264">
        <f t="shared" si="911"/>
        <v>3</v>
      </c>
      <c r="W318" s="264">
        <f t="shared" si="912"/>
        <v>1</v>
      </c>
      <c r="X318" s="264">
        <f t="shared" si="913"/>
        <v>3</v>
      </c>
      <c r="Y318" s="264"/>
      <c r="Z318" s="264">
        <f t="shared" si="914"/>
        <v>0</v>
      </c>
      <c r="AA318" s="264"/>
      <c r="AB318" s="264">
        <f t="shared" si="915"/>
        <v>3</v>
      </c>
      <c r="AC318" s="264"/>
      <c r="AD318" s="265"/>
      <c r="AE318" s="265"/>
      <c r="AF318" s="266" t="str">
        <f t="shared" si="877"/>
        <v/>
      </c>
      <c r="AG318" s="266"/>
      <c r="AH318" s="266" t="str">
        <f t="shared" si="878"/>
        <v/>
      </c>
      <c r="AI318" s="266"/>
      <c r="AJ318" s="266" t="str">
        <f t="shared" si="879"/>
        <v/>
      </c>
      <c r="AK318" s="267"/>
      <c r="AL318" s="268"/>
      <c r="AM318" s="266"/>
      <c r="AN318" s="266" t="str">
        <f t="shared" si="880"/>
        <v/>
      </c>
      <c r="AO318" s="266"/>
      <c r="AP318" s="266" t="str">
        <f t="shared" si="881"/>
        <v/>
      </c>
      <c r="AQ318" s="266"/>
      <c r="AR318" s="266" t="str">
        <f t="shared" si="882"/>
        <v/>
      </c>
      <c r="AS318" s="267"/>
      <c r="AT318" s="268"/>
      <c r="AU318" s="266"/>
      <c r="AV318" s="266" t="str">
        <f t="shared" si="883"/>
        <v/>
      </c>
      <c r="AW318" s="266"/>
      <c r="AX318" s="266" t="str">
        <f t="shared" si="884"/>
        <v/>
      </c>
      <c r="AY318" s="266"/>
      <c r="AZ318" s="266" t="str">
        <f t="shared" si="885"/>
        <v/>
      </c>
      <c r="BA318" s="267"/>
      <c r="BB318" s="268"/>
      <c r="BC318" s="266"/>
      <c r="BD318" s="266" t="str">
        <f t="shared" si="886"/>
        <v/>
      </c>
      <c r="BE318" s="266"/>
      <c r="BF318" s="266" t="str">
        <f t="shared" si="887"/>
        <v/>
      </c>
      <c r="BG318" s="266"/>
      <c r="BH318" s="266" t="str">
        <f t="shared" si="888"/>
        <v/>
      </c>
      <c r="BI318" s="267"/>
      <c r="BJ318" s="268"/>
      <c r="BK318" s="264"/>
      <c r="BL318" s="266">
        <f t="shared" si="889"/>
        <v>3</v>
      </c>
      <c r="BM318" s="266"/>
      <c r="BN318" s="266">
        <f t="shared" si="890"/>
        <v>0</v>
      </c>
      <c r="BO318" s="266"/>
      <c r="BP318" s="266">
        <f t="shared" si="891"/>
        <v>3</v>
      </c>
      <c r="BQ318" s="267"/>
      <c r="BR318" s="268"/>
      <c r="BS318" s="264"/>
      <c r="BT318" s="266" t="str">
        <f t="shared" si="892"/>
        <v/>
      </c>
      <c r="BU318" s="266"/>
      <c r="BV318" s="266" t="str">
        <f t="shared" si="893"/>
        <v/>
      </c>
      <c r="BW318" s="266"/>
      <c r="BX318" s="266" t="str">
        <f t="shared" si="894"/>
        <v/>
      </c>
      <c r="BY318" s="267"/>
      <c r="BZ318" s="268"/>
      <c r="CA318" s="269"/>
      <c r="CB318" s="266" t="str">
        <f t="shared" si="895"/>
        <v/>
      </c>
      <c r="CC318" s="266"/>
      <c r="CD318" s="266" t="str">
        <f t="shared" si="896"/>
        <v/>
      </c>
      <c r="CE318" s="266"/>
      <c r="CF318" s="266" t="str">
        <f t="shared" si="897"/>
        <v/>
      </c>
      <c r="CG318" s="267"/>
      <c r="CJ318" s="266" t="str">
        <f t="shared" si="898"/>
        <v/>
      </c>
      <c r="CK318" s="266"/>
      <c r="CL318" s="266" t="str">
        <f t="shared" si="899"/>
        <v/>
      </c>
      <c r="CM318" s="266"/>
      <c r="CN318" s="266" t="str">
        <f t="shared" si="900"/>
        <v/>
      </c>
      <c r="CO318" s="267"/>
    </row>
    <row r="319" spans="1:94" s="262" customFormat="1" ht="20.25" customHeight="1" x14ac:dyDescent="0.25">
      <c r="B319" s="259" t="s">
        <v>56</v>
      </c>
      <c r="C319" s="276" t="s">
        <v>501</v>
      </c>
      <c r="D319" s="164" t="s">
        <v>757</v>
      </c>
      <c r="E319" s="164" t="s">
        <v>65</v>
      </c>
      <c r="F319" s="261">
        <f>VLOOKUP(H319,Feuil1!A$1:B$5,2,0)</f>
        <v>0.2</v>
      </c>
      <c r="G319" s="259">
        <f t="shared" si="909"/>
        <v>5</v>
      </c>
      <c r="H319" s="274" t="s">
        <v>167</v>
      </c>
      <c r="I319" s="271" t="s">
        <v>503</v>
      </c>
      <c r="J319" s="263">
        <v>64</v>
      </c>
      <c r="K319" s="263">
        <f t="shared" si="910"/>
        <v>64</v>
      </c>
      <c r="L319" s="263">
        <f>IF(J319&lt;&gt;"",MAX(L$1:L318)+1,"")</f>
        <v>267</v>
      </c>
      <c r="M319" s="219" t="s">
        <v>285</v>
      </c>
      <c r="N319" s="299">
        <v>3</v>
      </c>
      <c r="O319" s="221" t="str">
        <f>IF('RESULTAT GLOBAL'!D$22="NON","Non Mesuré","OUI")</f>
        <v>OUI</v>
      </c>
      <c r="P319" s="222" t="str">
        <f>IF('RESULTAT GLOBAL'!D$22="NON","Absence de bar","")</f>
        <v/>
      </c>
      <c r="Q319" s="300" t="str">
        <f t="shared" si="908"/>
        <v/>
      </c>
      <c r="R319" s="219" t="s">
        <v>507</v>
      </c>
      <c r="S319" s="219" t="s">
        <v>70</v>
      </c>
      <c r="T319" s="134"/>
      <c r="V319" s="264">
        <f t="shared" si="911"/>
        <v>3</v>
      </c>
      <c r="W319" s="264">
        <f t="shared" si="912"/>
        <v>1</v>
      </c>
      <c r="X319" s="264">
        <f t="shared" si="913"/>
        <v>3</v>
      </c>
      <c r="Y319" s="264"/>
      <c r="Z319" s="264">
        <f t="shared" si="914"/>
        <v>0</v>
      </c>
      <c r="AA319" s="264"/>
      <c r="AB319" s="264">
        <f t="shared" si="915"/>
        <v>3</v>
      </c>
      <c r="AC319" s="264"/>
      <c r="AD319" s="265"/>
      <c r="AE319" s="265"/>
      <c r="AF319" s="266" t="str">
        <f t="shared" si="877"/>
        <v/>
      </c>
      <c r="AG319" s="266"/>
      <c r="AH319" s="266" t="str">
        <f t="shared" si="878"/>
        <v/>
      </c>
      <c r="AI319" s="266"/>
      <c r="AJ319" s="266" t="str">
        <f t="shared" si="879"/>
        <v/>
      </c>
      <c r="AK319" s="267"/>
      <c r="AL319" s="268"/>
      <c r="AM319" s="266"/>
      <c r="AN319" s="266" t="str">
        <f t="shared" si="880"/>
        <v/>
      </c>
      <c r="AO319" s="266"/>
      <c r="AP319" s="266" t="str">
        <f t="shared" si="881"/>
        <v/>
      </c>
      <c r="AQ319" s="266"/>
      <c r="AR319" s="266" t="str">
        <f t="shared" si="882"/>
        <v/>
      </c>
      <c r="AS319" s="267"/>
      <c r="AT319" s="268"/>
      <c r="AU319" s="266"/>
      <c r="AV319" s="266" t="str">
        <f t="shared" si="883"/>
        <v/>
      </c>
      <c r="AW319" s="266"/>
      <c r="AX319" s="266" t="str">
        <f t="shared" si="884"/>
        <v/>
      </c>
      <c r="AY319" s="266"/>
      <c r="AZ319" s="266" t="str">
        <f t="shared" si="885"/>
        <v/>
      </c>
      <c r="BA319" s="267"/>
      <c r="BB319" s="268"/>
      <c r="BC319" s="266"/>
      <c r="BD319" s="266" t="str">
        <f t="shared" si="886"/>
        <v/>
      </c>
      <c r="BE319" s="266"/>
      <c r="BF319" s="266" t="str">
        <f t="shared" si="887"/>
        <v/>
      </c>
      <c r="BG319" s="266"/>
      <c r="BH319" s="266" t="str">
        <f t="shared" si="888"/>
        <v/>
      </c>
      <c r="BI319" s="267"/>
      <c r="BJ319" s="268"/>
      <c r="BK319" s="264"/>
      <c r="BL319" s="266">
        <f t="shared" si="889"/>
        <v>3</v>
      </c>
      <c r="BM319" s="266"/>
      <c r="BN319" s="266">
        <f t="shared" si="890"/>
        <v>0</v>
      </c>
      <c r="BO319" s="266"/>
      <c r="BP319" s="266">
        <f t="shared" si="891"/>
        <v>3</v>
      </c>
      <c r="BQ319" s="267"/>
      <c r="BR319" s="268"/>
      <c r="BS319" s="264"/>
      <c r="BT319" s="266" t="str">
        <f t="shared" si="892"/>
        <v/>
      </c>
      <c r="BU319" s="266"/>
      <c r="BV319" s="266" t="str">
        <f t="shared" si="893"/>
        <v/>
      </c>
      <c r="BW319" s="266"/>
      <c r="BX319" s="266" t="str">
        <f t="shared" si="894"/>
        <v/>
      </c>
      <c r="BY319" s="267"/>
      <c r="BZ319" s="268"/>
      <c r="CA319" s="269"/>
      <c r="CB319" s="266" t="str">
        <f t="shared" si="895"/>
        <v/>
      </c>
      <c r="CC319" s="266"/>
      <c r="CD319" s="266" t="str">
        <f t="shared" si="896"/>
        <v/>
      </c>
      <c r="CE319" s="266"/>
      <c r="CF319" s="266" t="str">
        <f t="shared" si="897"/>
        <v/>
      </c>
      <c r="CG319" s="267"/>
      <c r="CJ319" s="266" t="str">
        <f t="shared" si="898"/>
        <v/>
      </c>
      <c r="CK319" s="266"/>
      <c r="CL319" s="266" t="str">
        <f t="shared" si="899"/>
        <v/>
      </c>
      <c r="CM319" s="266"/>
      <c r="CN319" s="266" t="str">
        <f t="shared" si="900"/>
        <v/>
      </c>
      <c r="CO319" s="267"/>
    </row>
    <row r="320" spans="1:94" s="262" customFormat="1" ht="20.25" customHeight="1" x14ac:dyDescent="0.25">
      <c r="B320" s="259" t="s">
        <v>56</v>
      </c>
      <c r="C320" s="276" t="s">
        <v>501</v>
      </c>
      <c r="D320" s="164" t="s">
        <v>757</v>
      </c>
      <c r="E320" s="164" t="s">
        <v>65</v>
      </c>
      <c r="F320" s="261">
        <f>VLOOKUP(H320,Feuil1!A$1:B$5,2,0)</f>
        <v>0.2</v>
      </c>
      <c r="G320" s="259">
        <f t="shared" si="909"/>
        <v>5</v>
      </c>
      <c r="H320" s="274" t="s">
        <v>167</v>
      </c>
      <c r="I320" s="271" t="s">
        <v>503</v>
      </c>
      <c r="J320" s="263">
        <v>64</v>
      </c>
      <c r="K320" s="263">
        <f t="shared" si="910"/>
        <v>64</v>
      </c>
      <c r="L320" s="263">
        <f>IF(J320&lt;&gt;"",MAX(L$1:L319)+1,"")</f>
        <v>268</v>
      </c>
      <c r="M320" s="219" t="s">
        <v>508</v>
      </c>
      <c r="N320" s="299">
        <v>3</v>
      </c>
      <c r="O320" s="221" t="str">
        <f>IF('RESULTAT GLOBAL'!D$22="NON","Non Mesuré","OUI")</f>
        <v>OUI</v>
      </c>
      <c r="P320" s="222" t="str">
        <f>IF('RESULTAT GLOBAL'!D$22="NON","Absence de bar","")</f>
        <v/>
      </c>
      <c r="Q320" s="300" t="str">
        <f t="shared" si="908"/>
        <v/>
      </c>
      <c r="R320" s="219" t="s">
        <v>509</v>
      </c>
      <c r="S320" s="219" t="s">
        <v>70</v>
      </c>
      <c r="T320" s="134"/>
      <c r="V320" s="264">
        <f t="shared" si="911"/>
        <v>3</v>
      </c>
      <c r="W320" s="264">
        <f t="shared" si="912"/>
        <v>1</v>
      </c>
      <c r="X320" s="264">
        <f t="shared" si="913"/>
        <v>3</v>
      </c>
      <c r="Y320" s="264"/>
      <c r="Z320" s="264">
        <f t="shared" si="914"/>
        <v>0</v>
      </c>
      <c r="AA320" s="264"/>
      <c r="AB320" s="264">
        <f t="shared" si="915"/>
        <v>3</v>
      </c>
      <c r="AC320" s="264"/>
      <c r="AD320" s="265"/>
      <c r="AE320" s="265"/>
      <c r="AF320" s="266" t="str">
        <f t="shared" si="877"/>
        <v/>
      </c>
      <c r="AG320" s="266"/>
      <c r="AH320" s="266" t="str">
        <f t="shared" si="878"/>
        <v/>
      </c>
      <c r="AI320" s="266"/>
      <c r="AJ320" s="266" t="str">
        <f t="shared" si="879"/>
        <v/>
      </c>
      <c r="AK320" s="267"/>
      <c r="AL320" s="268"/>
      <c r="AM320" s="266"/>
      <c r="AN320" s="266" t="str">
        <f t="shared" si="880"/>
        <v/>
      </c>
      <c r="AO320" s="266"/>
      <c r="AP320" s="266" t="str">
        <f t="shared" si="881"/>
        <v/>
      </c>
      <c r="AQ320" s="266"/>
      <c r="AR320" s="266" t="str">
        <f t="shared" si="882"/>
        <v/>
      </c>
      <c r="AS320" s="267"/>
      <c r="AT320" s="268"/>
      <c r="AU320" s="266"/>
      <c r="AV320" s="266" t="str">
        <f t="shared" si="883"/>
        <v/>
      </c>
      <c r="AW320" s="266"/>
      <c r="AX320" s="266" t="str">
        <f t="shared" si="884"/>
        <v/>
      </c>
      <c r="AY320" s="266"/>
      <c r="AZ320" s="266" t="str">
        <f t="shared" si="885"/>
        <v/>
      </c>
      <c r="BA320" s="267"/>
      <c r="BB320" s="268"/>
      <c r="BC320" s="266"/>
      <c r="BD320" s="266" t="str">
        <f t="shared" si="886"/>
        <v/>
      </c>
      <c r="BE320" s="266"/>
      <c r="BF320" s="266" t="str">
        <f t="shared" si="887"/>
        <v/>
      </c>
      <c r="BG320" s="266"/>
      <c r="BH320" s="266" t="str">
        <f t="shared" si="888"/>
        <v/>
      </c>
      <c r="BI320" s="267"/>
      <c r="BJ320" s="268"/>
      <c r="BK320" s="264"/>
      <c r="BL320" s="266">
        <f t="shared" si="889"/>
        <v>3</v>
      </c>
      <c r="BM320" s="266"/>
      <c r="BN320" s="266">
        <f t="shared" si="890"/>
        <v>0</v>
      </c>
      <c r="BO320" s="266"/>
      <c r="BP320" s="266">
        <f t="shared" si="891"/>
        <v>3</v>
      </c>
      <c r="BQ320" s="267"/>
      <c r="BR320" s="268"/>
      <c r="BS320" s="264"/>
      <c r="BT320" s="266" t="str">
        <f t="shared" si="892"/>
        <v/>
      </c>
      <c r="BU320" s="266"/>
      <c r="BV320" s="266" t="str">
        <f t="shared" si="893"/>
        <v/>
      </c>
      <c r="BW320" s="266"/>
      <c r="BX320" s="266" t="str">
        <f t="shared" si="894"/>
        <v/>
      </c>
      <c r="BY320" s="267"/>
      <c r="BZ320" s="268"/>
      <c r="CA320" s="269"/>
      <c r="CB320" s="266" t="str">
        <f t="shared" si="895"/>
        <v/>
      </c>
      <c r="CC320" s="266"/>
      <c r="CD320" s="266" t="str">
        <f t="shared" si="896"/>
        <v/>
      </c>
      <c r="CE320" s="266"/>
      <c r="CF320" s="266" t="str">
        <f t="shared" si="897"/>
        <v/>
      </c>
      <c r="CG320" s="267"/>
      <c r="CJ320" s="266" t="str">
        <f t="shared" si="898"/>
        <v/>
      </c>
      <c r="CK320" s="266"/>
      <c r="CL320" s="266" t="str">
        <f t="shared" si="899"/>
        <v/>
      </c>
      <c r="CM320" s="266"/>
      <c r="CN320" s="266" t="str">
        <f t="shared" si="900"/>
        <v/>
      </c>
      <c r="CO320" s="267"/>
    </row>
    <row r="321" spans="1:94" s="262" customFormat="1" ht="20.25" customHeight="1" x14ac:dyDescent="0.25">
      <c r="A321" s="262">
        <v>31</v>
      </c>
      <c r="B321" s="259" t="s">
        <v>56</v>
      </c>
      <c r="C321" s="276" t="s">
        <v>501</v>
      </c>
      <c r="D321" s="164" t="s">
        <v>757</v>
      </c>
      <c r="E321" s="164" t="s">
        <v>65</v>
      </c>
      <c r="F321" s="261">
        <f>VLOOKUP(H321,Feuil1!A$1:B$5,2,0)</f>
        <v>0.25</v>
      </c>
      <c r="G321" s="259">
        <f t="shared" si="909"/>
        <v>3</v>
      </c>
      <c r="H321" s="274" t="s">
        <v>173</v>
      </c>
      <c r="I321" s="271" t="s">
        <v>510</v>
      </c>
      <c r="J321" s="263">
        <v>66</v>
      </c>
      <c r="K321" s="263">
        <f t="shared" si="910"/>
        <v>66</v>
      </c>
      <c r="L321" s="263">
        <f>IF(J321&lt;&gt;"",MAX(L$1:L320)+1,"")</f>
        <v>269</v>
      </c>
      <c r="M321" s="219" t="s">
        <v>511</v>
      </c>
      <c r="N321" s="299">
        <v>3</v>
      </c>
      <c r="O321" s="221" t="str">
        <f>IF('RESULTAT GLOBAL'!D$22="NON","Non Mesuré","Très Satisfaisant")</f>
        <v>Très Satisfaisant</v>
      </c>
      <c r="P321" s="222" t="str">
        <f>IF('RESULTAT GLOBAL'!D$22="NON","Absence de bar","")</f>
        <v/>
      </c>
      <c r="Q321" s="300" t="str">
        <f t="shared" si="908"/>
        <v/>
      </c>
      <c r="R321" s="219" t="s">
        <v>512</v>
      </c>
      <c r="S321" s="219" t="s">
        <v>70</v>
      </c>
      <c r="T321" s="134"/>
      <c r="V321" s="264">
        <f t="shared" si="911"/>
        <v>3</v>
      </c>
      <c r="W321" s="264">
        <f t="shared" ref="W321:W326" si="916">IF(O321="Très Satisfaisant",1,IF(O321="Satisfaisant",0.75,IF(O321="Insatisfaisant",0.25,IF(O321="Très Insatisfaisant",0,IF(O321="Non Mesuré","",0)))))</f>
        <v>1</v>
      </c>
      <c r="X321" s="264">
        <f t="shared" si="913"/>
        <v>3</v>
      </c>
      <c r="Y321" s="264"/>
      <c r="Z321" s="264">
        <f t="shared" si="914"/>
        <v>0</v>
      </c>
      <c r="AA321" s="264"/>
      <c r="AB321" s="264">
        <f t="shared" si="915"/>
        <v>3</v>
      </c>
      <c r="AC321" s="264"/>
      <c r="AD321" s="135"/>
      <c r="AE321" s="269"/>
      <c r="AF321" s="266" t="str">
        <f t="shared" si="877"/>
        <v/>
      </c>
      <c r="AG321" s="266"/>
      <c r="AH321" s="266" t="str">
        <f t="shared" si="878"/>
        <v/>
      </c>
      <c r="AI321" s="266"/>
      <c r="AJ321" s="266" t="str">
        <f t="shared" si="879"/>
        <v/>
      </c>
      <c r="AK321" s="267"/>
      <c r="AL321" s="268"/>
      <c r="AM321" s="266"/>
      <c r="AN321" s="266" t="str">
        <f t="shared" si="880"/>
        <v/>
      </c>
      <c r="AO321" s="266"/>
      <c r="AP321" s="266" t="str">
        <f t="shared" si="881"/>
        <v/>
      </c>
      <c r="AQ321" s="266"/>
      <c r="AR321" s="266" t="str">
        <f t="shared" si="882"/>
        <v/>
      </c>
      <c r="AS321" s="267"/>
      <c r="AT321" s="268"/>
      <c r="AU321" s="266"/>
      <c r="AV321" s="266">
        <f t="shared" si="883"/>
        <v>3</v>
      </c>
      <c r="AW321" s="266"/>
      <c r="AX321" s="266">
        <f t="shared" si="884"/>
        <v>0</v>
      </c>
      <c r="AY321" s="266"/>
      <c r="AZ321" s="266">
        <f t="shared" si="885"/>
        <v>3</v>
      </c>
      <c r="BA321" s="267"/>
      <c r="BB321" s="268"/>
      <c r="BC321" s="266"/>
      <c r="BD321" s="266" t="str">
        <f t="shared" si="886"/>
        <v/>
      </c>
      <c r="BE321" s="266"/>
      <c r="BF321" s="266" t="str">
        <f t="shared" si="887"/>
        <v/>
      </c>
      <c r="BG321" s="266"/>
      <c r="BH321" s="266" t="str">
        <f t="shared" si="888"/>
        <v/>
      </c>
      <c r="BI321" s="267"/>
      <c r="BJ321" s="268"/>
      <c r="BK321" s="264"/>
      <c r="BL321" s="266" t="str">
        <f t="shared" si="889"/>
        <v/>
      </c>
      <c r="BM321" s="266"/>
      <c r="BN321" s="266" t="str">
        <f t="shared" si="890"/>
        <v/>
      </c>
      <c r="BO321" s="266"/>
      <c r="BP321" s="266" t="str">
        <f t="shared" si="891"/>
        <v/>
      </c>
      <c r="BQ321" s="267"/>
      <c r="BR321" s="268"/>
      <c r="BS321" s="264"/>
      <c r="BT321" s="266">
        <f t="shared" si="892"/>
        <v>3</v>
      </c>
      <c r="BU321" s="266"/>
      <c r="BV321" s="266">
        <f t="shared" si="893"/>
        <v>0</v>
      </c>
      <c r="BW321" s="266"/>
      <c r="BX321" s="266">
        <f t="shared" si="894"/>
        <v>3</v>
      </c>
      <c r="BY321" s="267"/>
      <c r="BZ321" s="268"/>
      <c r="CA321" s="269"/>
      <c r="CB321" s="266" t="str">
        <f t="shared" si="895"/>
        <v/>
      </c>
      <c r="CC321" s="266"/>
      <c r="CD321" s="266" t="str">
        <f t="shared" si="896"/>
        <v/>
      </c>
      <c r="CE321" s="266"/>
      <c r="CF321" s="266" t="str">
        <f t="shared" si="897"/>
        <v/>
      </c>
      <c r="CG321" s="267"/>
      <c r="CJ321" s="266" t="str">
        <f t="shared" si="898"/>
        <v/>
      </c>
      <c r="CK321" s="266"/>
      <c r="CL321" s="266" t="str">
        <f t="shared" si="899"/>
        <v/>
      </c>
      <c r="CM321" s="266"/>
      <c r="CN321" s="266" t="str">
        <f t="shared" si="900"/>
        <v/>
      </c>
      <c r="CO321" s="267"/>
    </row>
    <row r="322" spans="1:94" s="262" customFormat="1" ht="20.25" customHeight="1" x14ac:dyDescent="0.25">
      <c r="A322" s="262">
        <v>32</v>
      </c>
      <c r="B322" s="259" t="s">
        <v>67</v>
      </c>
      <c r="C322" s="276" t="s">
        <v>501</v>
      </c>
      <c r="D322" s="164" t="s">
        <v>757</v>
      </c>
      <c r="E322" s="164" t="s">
        <v>65</v>
      </c>
      <c r="F322" s="261">
        <f>VLOOKUP(H322,Feuil1!A$1:B$5,2,0)</f>
        <v>0.25</v>
      </c>
      <c r="G322" s="259">
        <f t="shared" si="909"/>
        <v>3</v>
      </c>
      <c r="H322" s="274" t="s">
        <v>173</v>
      </c>
      <c r="I322" s="271" t="s">
        <v>510</v>
      </c>
      <c r="J322" s="263">
        <v>66</v>
      </c>
      <c r="K322" s="263">
        <f t="shared" si="910"/>
        <v>66</v>
      </c>
      <c r="L322" s="263">
        <f>IF(J322&lt;&gt;"",MAX(L$1:L321)+1,"")</f>
        <v>270</v>
      </c>
      <c r="M322" s="219" t="s">
        <v>513</v>
      </c>
      <c r="N322" s="299">
        <v>3</v>
      </c>
      <c r="O322" s="221" t="str">
        <f>IF('RESULTAT GLOBAL'!D$22="NON","Non Mesuré","Très Satisfaisant")</f>
        <v>Très Satisfaisant</v>
      </c>
      <c r="P322" s="222" t="str">
        <f>IF('RESULTAT GLOBAL'!D$22="NON","Absence de bar","")</f>
        <v/>
      </c>
      <c r="Q322" s="300" t="str">
        <f t="shared" si="908"/>
        <v/>
      </c>
      <c r="R322" s="219" t="s">
        <v>514</v>
      </c>
      <c r="S322" s="219" t="s">
        <v>70</v>
      </c>
      <c r="T322" s="134"/>
      <c r="V322" s="264">
        <f t="shared" si="911"/>
        <v>3</v>
      </c>
      <c r="W322" s="264">
        <f t="shared" si="916"/>
        <v>1</v>
      </c>
      <c r="X322" s="264">
        <f t="shared" si="913"/>
        <v>3</v>
      </c>
      <c r="Y322" s="264"/>
      <c r="Z322" s="264">
        <f t="shared" si="914"/>
        <v>0</v>
      </c>
      <c r="AA322" s="264"/>
      <c r="AB322" s="264">
        <f t="shared" si="915"/>
        <v>3</v>
      </c>
      <c r="AC322" s="264"/>
      <c r="AD322" s="135"/>
      <c r="AE322" s="269"/>
      <c r="AF322" s="266" t="str">
        <f t="shared" si="877"/>
        <v/>
      </c>
      <c r="AG322" s="266"/>
      <c r="AH322" s="266" t="str">
        <f t="shared" si="878"/>
        <v/>
      </c>
      <c r="AI322" s="266"/>
      <c r="AJ322" s="266" t="str">
        <f t="shared" si="879"/>
        <v/>
      </c>
      <c r="AK322" s="267"/>
      <c r="AL322" s="268"/>
      <c r="AM322" s="266"/>
      <c r="AN322" s="266" t="str">
        <f t="shared" si="880"/>
        <v/>
      </c>
      <c r="AO322" s="266"/>
      <c r="AP322" s="266" t="str">
        <f t="shared" si="881"/>
        <v/>
      </c>
      <c r="AQ322" s="266"/>
      <c r="AR322" s="266" t="str">
        <f t="shared" si="882"/>
        <v/>
      </c>
      <c r="AS322" s="267"/>
      <c r="AT322" s="268"/>
      <c r="AU322" s="266"/>
      <c r="AV322" s="266">
        <f t="shared" si="883"/>
        <v>3</v>
      </c>
      <c r="AW322" s="266"/>
      <c r="AX322" s="266">
        <f t="shared" si="884"/>
        <v>0</v>
      </c>
      <c r="AY322" s="266"/>
      <c r="AZ322" s="266">
        <f t="shared" si="885"/>
        <v>3</v>
      </c>
      <c r="BA322" s="267"/>
      <c r="BB322" s="268"/>
      <c r="BC322" s="266"/>
      <c r="BD322" s="266" t="str">
        <f t="shared" si="886"/>
        <v/>
      </c>
      <c r="BE322" s="266"/>
      <c r="BF322" s="266" t="str">
        <f t="shared" si="887"/>
        <v/>
      </c>
      <c r="BG322" s="266"/>
      <c r="BH322" s="266" t="str">
        <f t="shared" si="888"/>
        <v/>
      </c>
      <c r="BI322" s="267"/>
      <c r="BJ322" s="268"/>
      <c r="BK322" s="264"/>
      <c r="BL322" s="266" t="str">
        <f t="shared" si="889"/>
        <v/>
      </c>
      <c r="BM322" s="266"/>
      <c r="BN322" s="266" t="str">
        <f t="shared" si="890"/>
        <v/>
      </c>
      <c r="BO322" s="266"/>
      <c r="BP322" s="266" t="str">
        <f t="shared" si="891"/>
        <v/>
      </c>
      <c r="BQ322" s="267"/>
      <c r="BR322" s="268"/>
      <c r="BS322" s="264"/>
      <c r="BT322" s="266" t="str">
        <f t="shared" si="892"/>
        <v/>
      </c>
      <c r="BU322" s="266"/>
      <c r="BV322" s="266" t="str">
        <f t="shared" si="893"/>
        <v/>
      </c>
      <c r="BW322" s="266"/>
      <c r="BX322" s="266" t="str">
        <f t="shared" si="894"/>
        <v/>
      </c>
      <c r="BY322" s="267"/>
      <c r="BZ322" s="268"/>
      <c r="CA322" s="269"/>
      <c r="CB322" s="266">
        <f t="shared" si="895"/>
        <v>3</v>
      </c>
      <c r="CC322" s="266"/>
      <c r="CD322" s="266">
        <f t="shared" si="896"/>
        <v>0</v>
      </c>
      <c r="CE322" s="266"/>
      <c r="CF322" s="266">
        <f t="shared" si="897"/>
        <v>3</v>
      </c>
      <c r="CG322" s="267"/>
      <c r="CJ322" s="266" t="str">
        <f t="shared" si="898"/>
        <v/>
      </c>
      <c r="CK322" s="266"/>
      <c r="CL322" s="266" t="str">
        <f t="shared" si="899"/>
        <v/>
      </c>
      <c r="CM322" s="266"/>
      <c r="CN322" s="266" t="str">
        <f t="shared" si="900"/>
        <v/>
      </c>
      <c r="CO322" s="267"/>
    </row>
    <row r="323" spans="1:94" s="262" customFormat="1" ht="20.25" customHeight="1" x14ac:dyDescent="0.25">
      <c r="A323" s="262">
        <v>31</v>
      </c>
      <c r="B323" s="259" t="s">
        <v>56</v>
      </c>
      <c r="C323" s="276" t="s">
        <v>501</v>
      </c>
      <c r="D323" s="164" t="s">
        <v>757</v>
      </c>
      <c r="E323" s="164" t="s">
        <v>65</v>
      </c>
      <c r="F323" s="261">
        <f>VLOOKUP(H323,Feuil1!A$1:B$5,2,0)</f>
        <v>0.25</v>
      </c>
      <c r="G323" s="259">
        <f t="shared" si="909"/>
        <v>3</v>
      </c>
      <c r="H323" s="274" t="s">
        <v>173</v>
      </c>
      <c r="I323" s="271" t="s">
        <v>503</v>
      </c>
      <c r="J323" s="263">
        <v>64</v>
      </c>
      <c r="K323" s="263">
        <f t="shared" si="910"/>
        <v>64</v>
      </c>
      <c r="L323" s="263">
        <f>IF(J323&lt;&gt;"",MAX(L$1:L322)+1,"")</f>
        <v>271</v>
      </c>
      <c r="M323" s="219" t="s">
        <v>515</v>
      </c>
      <c r="N323" s="299">
        <v>3</v>
      </c>
      <c r="O323" s="221" t="str">
        <f>IF('RESULTAT GLOBAL'!D$22="NON","Non Mesuré","Très Satisfaisant")</f>
        <v>Très Satisfaisant</v>
      </c>
      <c r="P323" s="222" t="str">
        <f>IF('RESULTAT GLOBAL'!D$22="NON","Absence de bar","")</f>
        <v/>
      </c>
      <c r="Q323" s="300" t="str">
        <f t="shared" si="908"/>
        <v/>
      </c>
      <c r="R323" s="219" t="s">
        <v>516</v>
      </c>
      <c r="S323" s="219" t="s">
        <v>70</v>
      </c>
      <c r="T323" s="134"/>
      <c r="V323" s="264">
        <f t="shared" si="911"/>
        <v>3</v>
      </c>
      <c r="W323" s="264">
        <f t="shared" si="916"/>
        <v>1</v>
      </c>
      <c r="X323" s="264">
        <f t="shared" si="913"/>
        <v>3</v>
      </c>
      <c r="Y323" s="264"/>
      <c r="Z323" s="264">
        <f t="shared" si="914"/>
        <v>0</v>
      </c>
      <c r="AA323" s="264"/>
      <c r="AB323" s="264">
        <f t="shared" si="915"/>
        <v>3</v>
      </c>
      <c r="AC323" s="264"/>
      <c r="AD323" s="135"/>
      <c r="AE323" s="269"/>
      <c r="AF323" s="266" t="str">
        <f t="shared" si="877"/>
        <v/>
      </c>
      <c r="AG323" s="266"/>
      <c r="AH323" s="266" t="str">
        <f t="shared" si="878"/>
        <v/>
      </c>
      <c r="AI323" s="266"/>
      <c r="AJ323" s="266" t="str">
        <f t="shared" si="879"/>
        <v/>
      </c>
      <c r="AK323" s="267"/>
      <c r="AL323" s="268"/>
      <c r="AM323" s="266"/>
      <c r="AN323" s="266" t="str">
        <f t="shared" si="880"/>
        <v/>
      </c>
      <c r="AO323" s="266"/>
      <c r="AP323" s="266" t="str">
        <f t="shared" si="881"/>
        <v/>
      </c>
      <c r="AQ323" s="266"/>
      <c r="AR323" s="266" t="str">
        <f t="shared" si="882"/>
        <v/>
      </c>
      <c r="AS323" s="267"/>
      <c r="AT323" s="268"/>
      <c r="AU323" s="266"/>
      <c r="AV323" s="266">
        <f t="shared" si="883"/>
        <v>3</v>
      </c>
      <c r="AW323" s="266"/>
      <c r="AX323" s="266">
        <f t="shared" si="884"/>
        <v>0</v>
      </c>
      <c r="AY323" s="266"/>
      <c r="AZ323" s="266">
        <f t="shared" si="885"/>
        <v>3</v>
      </c>
      <c r="BA323" s="267"/>
      <c r="BB323" s="268"/>
      <c r="BC323" s="266"/>
      <c r="BD323" s="266" t="str">
        <f t="shared" si="886"/>
        <v/>
      </c>
      <c r="BE323" s="266"/>
      <c r="BF323" s="266" t="str">
        <f t="shared" si="887"/>
        <v/>
      </c>
      <c r="BG323" s="266"/>
      <c r="BH323" s="266" t="str">
        <f t="shared" si="888"/>
        <v/>
      </c>
      <c r="BI323" s="267"/>
      <c r="BJ323" s="268"/>
      <c r="BK323" s="264"/>
      <c r="BL323" s="266" t="str">
        <f t="shared" si="889"/>
        <v/>
      </c>
      <c r="BM323" s="266"/>
      <c r="BN323" s="266" t="str">
        <f t="shared" si="890"/>
        <v/>
      </c>
      <c r="BO323" s="266"/>
      <c r="BP323" s="266" t="str">
        <f t="shared" si="891"/>
        <v/>
      </c>
      <c r="BQ323" s="267"/>
      <c r="BR323" s="268"/>
      <c r="BS323" s="264"/>
      <c r="BT323" s="266">
        <f t="shared" si="892"/>
        <v>3</v>
      </c>
      <c r="BU323" s="266"/>
      <c r="BV323" s="266">
        <f t="shared" si="893"/>
        <v>0</v>
      </c>
      <c r="BW323" s="266"/>
      <c r="BX323" s="266">
        <f t="shared" si="894"/>
        <v>3</v>
      </c>
      <c r="BY323" s="267"/>
      <c r="BZ323" s="268"/>
      <c r="CA323" s="269"/>
      <c r="CB323" s="266" t="str">
        <f t="shared" si="895"/>
        <v/>
      </c>
      <c r="CC323" s="266"/>
      <c r="CD323" s="266" t="str">
        <f t="shared" si="896"/>
        <v/>
      </c>
      <c r="CE323" s="266"/>
      <c r="CF323" s="266" t="str">
        <f t="shared" si="897"/>
        <v/>
      </c>
      <c r="CG323" s="267"/>
      <c r="CJ323" s="266" t="str">
        <f t="shared" si="898"/>
        <v/>
      </c>
      <c r="CK323" s="266"/>
      <c r="CL323" s="266" t="str">
        <f t="shared" si="899"/>
        <v/>
      </c>
      <c r="CM323" s="266"/>
      <c r="CN323" s="266" t="str">
        <f t="shared" si="900"/>
        <v/>
      </c>
      <c r="CO323" s="267"/>
    </row>
    <row r="324" spans="1:94" s="262" customFormat="1" ht="20.25" customHeight="1" x14ac:dyDescent="0.25">
      <c r="A324" s="262">
        <v>32</v>
      </c>
      <c r="B324" s="259" t="s">
        <v>67</v>
      </c>
      <c r="C324" s="276" t="s">
        <v>501</v>
      </c>
      <c r="D324" s="164" t="s">
        <v>757</v>
      </c>
      <c r="E324" s="164" t="s">
        <v>65</v>
      </c>
      <c r="F324" s="261">
        <f>VLOOKUP(H324,Feuil1!A$1:B$5,2,0)</f>
        <v>0.25</v>
      </c>
      <c r="G324" s="259">
        <f t="shared" si="909"/>
        <v>3</v>
      </c>
      <c r="H324" s="274" t="s">
        <v>173</v>
      </c>
      <c r="I324" s="271" t="s">
        <v>503</v>
      </c>
      <c r="J324" s="263">
        <v>64</v>
      </c>
      <c r="K324" s="263">
        <f t="shared" si="910"/>
        <v>64</v>
      </c>
      <c r="L324" s="263">
        <f>IF(J324&lt;&gt;"",MAX(L$1:L323)+1,"")</f>
        <v>272</v>
      </c>
      <c r="M324" s="219" t="s">
        <v>517</v>
      </c>
      <c r="N324" s="299">
        <v>3</v>
      </c>
      <c r="O324" s="221" t="str">
        <f>IF('RESULTAT GLOBAL'!D$22="NON","Non Mesuré","Très Satisfaisant")</f>
        <v>Très Satisfaisant</v>
      </c>
      <c r="P324" s="222" t="str">
        <f>IF('RESULTAT GLOBAL'!D$22="NON","Absence de bar","")</f>
        <v/>
      </c>
      <c r="Q324" s="300" t="str">
        <f t="shared" si="908"/>
        <v/>
      </c>
      <c r="R324" s="219" t="s">
        <v>516</v>
      </c>
      <c r="S324" s="219" t="s">
        <v>70</v>
      </c>
      <c r="T324" s="134"/>
      <c r="V324" s="264">
        <f t="shared" si="911"/>
        <v>3</v>
      </c>
      <c r="W324" s="264">
        <f t="shared" si="916"/>
        <v>1</v>
      </c>
      <c r="X324" s="264">
        <f t="shared" si="913"/>
        <v>3</v>
      </c>
      <c r="Y324" s="264"/>
      <c r="Z324" s="264">
        <f t="shared" si="914"/>
        <v>0</v>
      </c>
      <c r="AA324" s="264"/>
      <c r="AB324" s="264">
        <f t="shared" si="915"/>
        <v>3</v>
      </c>
      <c r="AC324" s="264"/>
      <c r="AD324" s="135"/>
      <c r="AE324" s="269"/>
      <c r="AF324" s="266" t="str">
        <f t="shared" si="877"/>
        <v/>
      </c>
      <c r="AG324" s="266"/>
      <c r="AH324" s="266" t="str">
        <f t="shared" si="878"/>
        <v/>
      </c>
      <c r="AI324" s="266"/>
      <c r="AJ324" s="266" t="str">
        <f t="shared" si="879"/>
        <v/>
      </c>
      <c r="AK324" s="267"/>
      <c r="AL324" s="268"/>
      <c r="AM324" s="266"/>
      <c r="AN324" s="266" t="str">
        <f t="shared" si="880"/>
        <v/>
      </c>
      <c r="AO324" s="266"/>
      <c r="AP324" s="266" t="str">
        <f t="shared" si="881"/>
        <v/>
      </c>
      <c r="AQ324" s="266"/>
      <c r="AR324" s="266" t="str">
        <f t="shared" si="882"/>
        <v/>
      </c>
      <c r="AS324" s="267"/>
      <c r="AT324" s="268"/>
      <c r="AU324" s="266"/>
      <c r="AV324" s="266">
        <f t="shared" si="883"/>
        <v>3</v>
      </c>
      <c r="AW324" s="266"/>
      <c r="AX324" s="266">
        <f t="shared" si="884"/>
        <v>0</v>
      </c>
      <c r="AY324" s="266"/>
      <c r="AZ324" s="266">
        <f t="shared" si="885"/>
        <v>3</v>
      </c>
      <c r="BA324" s="267"/>
      <c r="BB324" s="268"/>
      <c r="BC324" s="266"/>
      <c r="BD324" s="266" t="str">
        <f t="shared" si="886"/>
        <v/>
      </c>
      <c r="BE324" s="266"/>
      <c r="BF324" s="266" t="str">
        <f t="shared" si="887"/>
        <v/>
      </c>
      <c r="BG324" s="266"/>
      <c r="BH324" s="266" t="str">
        <f t="shared" si="888"/>
        <v/>
      </c>
      <c r="BI324" s="267"/>
      <c r="BJ324" s="268"/>
      <c r="BK324" s="264"/>
      <c r="BL324" s="266" t="str">
        <f t="shared" si="889"/>
        <v/>
      </c>
      <c r="BM324" s="266"/>
      <c r="BN324" s="266" t="str">
        <f t="shared" si="890"/>
        <v/>
      </c>
      <c r="BO324" s="266"/>
      <c r="BP324" s="266" t="str">
        <f t="shared" si="891"/>
        <v/>
      </c>
      <c r="BQ324" s="267"/>
      <c r="BR324" s="268"/>
      <c r="BS324" s="264"/>
      <c r="BT324" s="266" t="str">
        <f t="shared" si="892"/>
        <v/>
      </c>
      <c r="BU324" s="266"/>
      <c r="BV324" s="266" t="str">
        <f t="shared" si="893"/>
        <v/>
      </c>
      <c r="BW324" s="266"/>
      <c r="BX324" s="266" t="str">
        <f t="shared" si="894"/>
        <v/>
      </c>
      <c r="BY324" s="267"/>
      <c r="BZ324" s="268"/>
      <c r="CA324" s="269"/>
      <c r="CB324" s="266">
        <f t="shared" si="895"/>
        <v>3</v>
      </c>
      <c r="CC324" s="266"/>
      <c r="CD324" s="266">
        <f t="shared" si="896"/>
        <v>0</v>
      </c>
      <c r="CE324" s="266"/>
      <c r="CF324" s="266">
        <f t="shared" si="897"/>
        <v>3</v>
      </c>
      <c r="CG324" s="267"/>
      <c r="CJ324" s="266" t="str">
        <f t="shared" si="898"/>
        <v/>
      </c>
      <c r="CK324" s="266"/>
      <c r="CL324" s="266" t="str">
        <f t="shared" si="899"/>
        <v/>
      </c>
      <c r="CM324" s="266"/>
      <c r="CN324" s="266" t="str">
        <f t="shared" si="900"/>
        <v/>
      </c>
      <c r="CO324" s="267"/>
    </row>
    <row r="325" spans="1:94" s="262" customFormat="1" ht="20.25" customHeight="1" x14ac:dyDescent="0.25">
      <c r="A325" s="262">
        <v>31</v>
      </c>
      <c r="B325" s="259" t="s">
        <v>56</v>
      </c>
      <c r="C325" s="276" t="s">
        <v>501</v>
      </c>
      <c r="D325" s="164" t="s">
        <v>757</v>
      </c>
      <c r="E325" s="164" t="s">
        <v>65</v>
      </c>
      <c r="F325" s="261">
        <f>VLOOKUP(H325,Feuil1!A$1:B$5,2,0)</f>
        <v>0.25</v>
      </c>
      <c r="G325" s="259">
        <f t="shared" si="909"/>
        <v>3</v>
      </c>
      <c r="H325" s="274" t="s">
        <v>173</v>
      </c>
      <c r="I325" s="271" t="s">
        <v>518</v>
      </c>
      <c r="J325" s="263">
        <v>65</v>
      </c>
      <c r="K325" s="263">
        <f t="shared" si="910"/>
        <v>65</v>
      </c>
      <c r="L325" s="263">
        <f>IF(J325&lt;&gt;"",MAX(L$1:L324)+1,"")</f>
        <v>273</v>
      </c>
      <c r="M325" s="219" t="s">
        <v>519</v>
      </c>
      <c r="N325" s="299">
        <v>3</v>
      </c>
      <c r="O325" s="221" t="str">
        <f>IF('RESULTAT GLOBAL'!D$22="NON","Non Mesuré","Très Satisfaisant")</f>
        <v>Très Satisfaisant</v>
      </c>
      <c r="P325" s="222" t="str">
        <f>IF('RESULTAT GLOBAL'!D$22="NON","Absence de bar","")</f>
        <v/>
      </c>
      <c r="Q325" s="300" t="str">
        <f t="shared" si="908"/>
        <v/>
      </c>
      <c r="R325" s="219" t="s">
        <v>520</v>
      </c>
      <c r="S325" s="219" t="s">
        <v>70</v>
      </c>
      <c r="T325" s="134"/>
      <c r="V325" s="264">
        <f t="shared" si="911"/>
        <v>3</v>
      </c>
      <c r="W325" s="264">
        <f t="shared" si="916"/>
        <v>1</v>
      </c>
      <c r="X325" s="264">
        <f t="shared" si="913"/>
        <v>3</v>
      </c>
      <c r="Y325" s="264"/>
      <c r="Z325" s="264">
        <f t="shared" si="914"/>
        <v>0</v>
      </c>
      <c r="AA325" s="264"/>
      <c r="AB325" s="264">
        <f t="shared" si="915"/>
        <v>3</v>
      </c>
      <c r="AC325" s="264"/>
      <c r="AD325" s="135"/>
      <c r="AE325" s="269"/>
      <c r="AF325" s="266" t="str">
        <f t="shared" si="877"/>
        <v/>
      </c>
      <c r="AG325" s="266"/>
      <c r="AH325" s="266" t="str">
        <f t="shared" si="878"/>
        <v/>
      </c>
      <c r="AI325" s="266"/>
      <c r="AJ325" s="266" t="str">
        <f t="shared" si="879"/>
        <v/>
      </c>
      <c r="AK325" s="267"/>
      <c r="AL325" s="268"/>
      <c r="AM325" s="266"/>
      <c r="AN325" s="266" t="str">
        <f t="shared" si="880"/>
        <v/>
      </c>
      <c r="AO325" s="266"/>
      <c r="AP325" s="266" t="str">
        <f t="shared" si="881"/>
        <v/>
      </c>
      <c r="AQ325" s="266"/>
      <c r="AR325" s="266" t="str">
        <f t="shared" si="882"/>
        <v/>
      </c>
      <c r="AS325" s="267"/>
      <c r="AT325" s="268"/>
      <c r="AU325" s="266"/>
      <c r="AV325" s="266">
        <f t="shared" si="883"/>
        <v>3</v>
      </c>
      <c r="AW325" s="266"/>
      <c r="AX325" s="266">
        <f t="shared" si="884"/>
        <v>0</v>
      </c>
      <c r="AY325" s="266"/>
      <c r="AZ325" s="266">
        <f t="shared" si="885"/>
        <v>3</v>
      </c>
      <c r="BA325" s="267"/>
      <c r="BB325" s="268"/>
      <c r="BC325" s="266"/>
      <c r="BD325" s="266" t="str">
        <f t="shared" si="886"/>
        <v/>
      </c>
      <c r="BE325" s="266"/>
      <c r="BF325" s="266" t="str">
        <f t="shared" si="887"/>
        <v/>
      </c>
      <c r="BG325" s="266"/>
      <c r="BH325" s="266" t="str">
        <f t="shared" si="888"/>
        <v/>
      </c>
      <c r="BI325" s="267"/>
      <c r="BJ325" s="268"/>
      <c r="BK325" s="264"/>
      <c r="BL325" s="266" t="str">
        <f t="shared" si="889"/>
        <v/>
      </c>
      <c r="BM325" s="266"/>
      <c r="BN325" s="266" t="str">
        <f t="shared" si="890"/>
        <v/>
      </c>
      <c r="BO325" s="266"/>
      <c r="BP325" s="266" t="str">
        <f t="shared" si="891"/>
        <v/>
      </c>
      <c r="BQ325" s="267"/>
      <c r="BR325" s="268"/>
      <c r="BS325" s="264"/>
      <c r="BT325" s="266">
        <f t="shared" si="892"/>
        <v>3</v>
      </c>
      <c r="BU325" s="266"/>
      <c r="BV325" s="266">
        <f t="shared" si="893"/>
        <v>0</v>
      </c>
      <c r="BW325" s="266"/>
      <c r="BX325" s="266">
        <f t="shared" si="894"/>
        <v>3</v>
      </c>
      <c r="BY325" s="267"/>
      <c r="BZ325" s="268"/>
      <c r="CA325" s="269"/>
      <c r="CB325" s="266" t="str">
        <f t="shared" si="895"/>
        <v/>
      </c>
      <c r="CC325" s="266"/>
      <c r="CD325" s="266" t="str">
        <f t="shared" si="896"/>
        <v/>
      </c>
      <c r="CE325" s="266"/>
      <c r="CF325" s="266" t="str">
        <f t="shared" si="897"/>
        <v/>
      </c>
      <c r="CG325" s="267"/>
      <c r="CJ325" s="266" t="str">
        <f t="shared" si="898"/>
        <v/>
      </c>
      <c r="CK325" s="266"/>
      <c r="CL325" s="266" t="str">
        <f t="shared" si="899"/>
        <v/>
      </c>
      <c r="CM325" s="266"/>
      <c r="CN325" s="266" t="str">
        <f t="shared" si="900"/>
        <v/>
      </c>
      <c r="CO325" s="267"/>
    </row>
    <row r="326" spans="1:94" s="262" customFormat="1" ht="20.25" customHeight="1" x14ac:dyDescent="0.25">
      <c r="A326" s="262">
        <v>32</v>
      </c>
      <c r="B326" s="259" t="s">
        <v>67</v>
      </c>
      <c r="C326" s="276" t="s">
        <v>501</v>
      </c>
      <c r="D326" s="164" t="s">
        <v>757</v>
      </c>
      <c r="E326" s="164" t="s">
        <v>65</v>
      </c>
      <c r="F326" s="261">
        <f>VLOOKUP(H326,Feuil1!A$1:B$5,2,0)</f>
        <v>0.25</v>
      </c>
      <c r="G326" s="259">
        <f t="shared" si="909"/>
        <v>3</v>
      </c>
      <c r="H326" s="274" t="s">
        <v>173</v>
      </c>
      <c r="I326" s="271" t="s">
        <v>518</v>
      </c>
      <c r="J326" s="263">
        <v>65</v>
      </c>
      <c r="K326" s="263">
        <f t="shared" si="910"/>
        <v>65</v>
      </c>
      <c r="L326" s="263">
        <f>IF(J326&lt;&gt;"",MAX(L$1:L325)+1,"")</f>
        <v>274</v>
      </c>
      <c r="M326" s="305" t="s">
        <v>521</v>
      </c>
      <c r="N326" s="301">
        <v>3</v>
      </c>
      <c r="O326" s="302" t="str">
        <f>IF('RESULTAT GLOBAL'!D$22="NON","Non Mesuré","Très Satisfaisant")</f>
        <v>Très Satisfaisant</v>
      </c>
      <c r="P326" s="303" t="str">
        <f>IF('RESULTAT GLOBAL'!D$22="NON","Absence de bar","")</f>
        <v/>
      </c>
      <c r="Q326" s="304" t="str">
        <f t="shared" si="908"/>
        <v/>
      </c>
      <c r="R326" s="305"/>
      <c r="S326" s="305" t="s">
        <v>70</v>
      </c>
      <c r="T326" s="134"/>
      <c r="V326" s="264">
        <f t="shared" si="911"/>
        <v>3</v>
      </c>
      <c r="W326" s="264">
        <f t="shared" si="916"/>
        <v>1</v>
      </c>
      <c r="X326" s="264">
        <f t="shared" si="913"/>
        <v>3</v>
      </c>
      <c r="Y326" s="264"/>
      <c r="Z326" s="264">
        <f t="shared" si="914"/>
        <v>0</v>
      </c>
      <c r="AA326" s="264"/>
      <c r="AB326" s="264">
        <f t="shared" si="915"/>
        <v>3</v>
      </c>
      <c r="AC326" s="264"/>
      <c r="AD326" s="135"/>
      <c r="AE326" s="269"/>
      <c r="AF326" s="266" t="str">
        <f t="shared" si="877"/>
        <v/>
      </c>
      <c r="AG326" s="266"/>
      <c r="AH326" s="266" t="str">
        <f t="shared" si="878"/>
        <v/>
      </c>
      <c r="AI326" s="266"/>
      <c r="AJ326" s="266" t="str">
        <f t="shared" si="879"/>
        <v/>
      </c>
      <c r="AK326" s="267"/>
      <c r="AL326" s="268"/>
      <c r="AM326" s="266"/>
      <c r="AN326" s="266" t="str">
        <f t="shared" si="880"/>
        <v/>
      </c>
      <c r="AO326" s="266"/>
      <c r="AP326" s="266" t="str">
        <f t="shared" si="881"/>
        <v/>
      </c>
      <c r="AQ326" s="266"/>
      <c r="AR326" s="266" t="str">
        <f t="shared" si="882"/>
        <v/>
      </c>
      <c r="AS326" s="267"/>
      <c r="AT326" s="268"/>
      <c r="AU326" s="266"/>
      <c r="AV326" s="266">
        <f t="shared" si="883"/>
        <v>3</v>
      </c>
      <c r="AW326" s="266"/>
      <c r="AX326" s="266">
        <f t="shared" si="884"/>
        <v>0</v>
      </c>
      <c r="AY326" s="266"/>
      <c r="AZ326" s="266">
        <f t="shared" si="885"/>
        <v>3</v>
      </c>
      <c r="BA326" s="267"/>
      <c r="BB326" s="268"/>
      <c r="BC326" s="266"/>
      <c r="BD326" s="266" t="str">
        <f t="shared" si="886"/>
        <v/>
      </c>
      <c r="BE326" s="266"/>
      <c r="BF326" s="266" t="str">
        <f t="shared" si="887"/>
        <v/>
      </c>
      <c r="BG326" s="266"/>
      <c r="BH326" s="266" t="str">
        <f t="shared" si="888"/>
        <v/>
      </c>
      <c r="BI326" s="267"/>
      <c r="BJ326" s="268"/>
      <c r="BK326" s="264"/>
      <c r="BL326" s="266" t="str">
        <f t="shared" si="889"/>
        <v/>
      </c>
      <c r="BM326" s="266"/>
      <c r="BN326" s="266" t="str">
        <f t="shared" si="890"/>
        <v/>
      </c>
      <c r="BO326" s="266"/>
      <c r="BP326" s="266" t="str">
        <f t="shared" si="891"/>
        <v/>
      </c>
      <c r="BQ326" s="267"/>
      <c r="BR326" s="268"/>
      <c r="BS326" s="264"/>
      <c r="BT326" s="266" t="str">
        <f t="shared" si="892"/>
        <v/>
      </c>
      <c r="BU326" s="266"/>
      <c r="BV326" s="266" t="str">
        <f t="shared" si="893"/>
        <v/>
      </c>
      <c r="BW326" s="266"/>
      <c r="BX326" s="266" t="str">
        <f t="shared" si="894"/>
        <v/>
      </c>
      <c r="BY326" s="267"/>
      <c r="BZ326" s="268"/>
      <c r="CA326" s="269"/>
      <c r="CB326" s="266">
        <f t="shared" si="895"/>
        <v>3</v>
      </c>
      <c r="CC326" s="266"/>
      <c r="CD326" s="266">
        <f t="shared" si="896"/>
        <v>0</v>
      </c>
      <c r="CE326" s="266"/>
      <c r="CF326" s="266">
        <f t="shared" si="897"/>
        <v>3</v>
      </c>
      <c r="CG326" s="267"/>
      <c r="CJ326" s="266" t="str">
        <f t="shared" si="898"/>
        <v/>
      </c>
      <c r="CK326" s="266"/>
      <c r="CL326" s="266" t="str">
        <f t="shared" si="899"/>
        <v/>
      </c>
      <c r="CM326" s="266"/>
      <c r="CN326" s="266" t="str">
        <f t="shared" si="900"/>
        <v/>
      </c>
      <c r="CO326" s="267"/>
    </row>
    <row r="327" spans="1:94" s="162" customFormat="1" ht="18" customHeight="1" x14ac:dyDescent="0.25">
      <c r="B327" s="113"/>
      <c r="C327" s="276" t="s">
        <v>501</v>
      </c>
      <c r="D327" s="164" t="s">
        <v>757</v>
      </c>
      <c r="E327" s="164" t="s">
        <v>65</v>
      </c>
      <c r="F327" s="261" t="e">
        <f>VLOOKUP(H327,Feuil1!A$1:B$5,2,0)</f>
        <v>#N/A</v>
      </c>
      <c r="G327" s="113"/>
      <c r="H327" s="218"/>
      <c r="I327" s="173"/>
      <c r="J327" s="138"/>
      <c r="K327" s="263"/>
      <c r="L327" s="263" t="str">
        <f>IF(J327&lt;&gt;"",MAX(L$1:L326)+1,"")</f>
        <v/>
      </c>
      <c r="M327" s="164" t="s">
        <v>522</v>
      </c>
      <c r="N327" s="130"/>
      <c r="O327" s="204"/>
      <c r="P327" s="293"/>
      <c r="Q327" s="202" t="str">
        <f t="shared" si="908"/>
        <v/>
      </c>
      <c r="R327" s="165"/>
      <c r="S327" s="165"/>
      <c r="T327" s="165"/>
      <c r="V327" s="139"/>
      <c r="W327" s="139"/>
      <c r="X327" s="139"/>
      <c r="Y327" s="139"/>
      <c r="Z327" s="139"/>
      <c r="AA327" s="139"/>
      <c r="AB327" s="139"/>
      <c r="AC327" s="260"/>
      <c r="AD327" s="148"/>
      <c r="AE327" s="148"/>
      <c r="AF327" s="266" t="str">
        <f t="shared" si="877"/>
        <v/>
      </c>
      <c r="AG327" s="266"/>
      <c r="AH327" s="266" t="str">
        <f t="shared" si="878"/>
        <v/>
      </c>
      <c r="AI327" s="266"/>
      <c r="AJ327" s="266" t="str">
        <f t="shared" si="879"/>
        <v/>
      </c>
      <c r="AK327" s="267"/>
      <c r="AL327" s="268"/>
      <c r="AM327" s="266"/>
      <c r="AN327" s="266" t="str">
        <f t="shared" si="880"/>
        <v/>
      </c>
      <c r="AO327" s="266"/>
      <c r="AP327" s="266" t="str">
        <f t="shared" si="881"/>
        <v/>
      </c>
      <c r="AQ327" s="266"/>
      <c r="AR327" s="266" t="str">
        <f t="shared" si="882"/>
        <v/>
      </c>
      <c r="AS327" s="267"/>
      <c r="AT327" s="268"/>
      <c r="AU327" s="266"/>
      <c r="AV327" s="266" t="str">
        <f t="shared" si="883"/>
        <v/>
      </c>
      <c r="AW327" s="266"/>
      <c r="AX327" s="266" t="str">
        <f t="shared" si="884"/>
        <v/>
      </c>
      <c r="AY327" s="266"/>
      <c r="AZ327" s="266" t="str">
        <f t="shared" si="885"/>
        <v/>
      </c>
      <c r="BA327" s="267"/>
      <c r="BB327" s="268"/>
      <c r="BC327" s="266"/>
      <c r="BD327" s="266" t="str">
        <f t="shared" si="886"/>
        <v/>
      </c>
      <c r="BE327" s="266"/>
      <c r="BF327" s="266" t="str">
        <f t="shared" si="887"/>
        <v/>
      </c>
      <c r="BG327" s="266"/>
      <c r="BH327" s="266" t="str">
        <f t="shared" si="888"/>
        <v/>
      </c>
      <c r="BI327" s="267"/>
      <c r="BJ327" s="268"/>
      <c r="BK327" s="264"/>
      <c r="BL327" s="266" t="str">
        <f t="shared" si="889"/>
        <v/>
      </c>
      <c r="BM327" s="266"/>
      <c r="BN327" s="266" t="str">
        <f t="shared" si="890"/>
        <v/>
      </c>
      <c r="BO327" s="266"/>
      <c r="BP327" s="266" t="str">
        <f t="shared" si="891"/>
        <v/>
      </c>
      <c r="BQ327" s="267"/>
      <c r="BR327" s="268"/>
      <c r="BS327" s="264"/>
      <c r="BT327" s="266" t="str">
        <f t="shared" si="892"/>
        <v/>
      </c>
      <c r="BU327" s="266"/>
      <c r="BV327" s="266" t="str">
        <f t="shared" si="893"/>
        <v/>
      </c>
      <c r="BW327" s="266"/>
      <c r="BX327" s="266" t="str">
        <f t="shared" si="894"/>
        <v/>
      </c>
      <c r="BY327" s="267"/>
      <c r="BZ327" s="268"/>
      <c r="CA327" s="269"/>
      <c r="CB327" s="266" t="str">
        <f t="shared" si="895"/>
        <v/>
      </c>
      <c r="CC327" s="266"/>
      <c r="CD327" s="266" t="str">
        <f t="shared" si="896"/>
        <v/>
      </c>
      <c r="CE327" s="266"/>
      <c r="CF327" s="266" t="str">
        <f t="shared" si="897"/>
        <v/>
      </c>
      <c r="CG327" s="267"/>
      <c r="CH327" s="262"/>
      <c r="CI327" s="262"/>
      <c r="CJ327" s="266" t="str">
        <f t="shared" si="898"/>
        <v/>
      </c>
      <c r="CK327" s="266"/>
      <c r="CL327" s="266" t="str">
        <f t="shared" si="899"/>
        <v/>
      </c>
      <c r="CM327" s="266"/>
      <c r="CN327" s="266" t="str">
        <f t="shared" si="900"/>
        <v/>
      </c>
      <c r="CO327" s="267"/>
      <c r="CP327" s="262"/>
    </row>
    <row r="328" spans="1:94" s="262" customFormat="1" ht="33" customHeight="1" x14ac:dyDescent="0.25">
      <c r="B328" s="259" t="s">
        <v>67</v>
      </c>
      <c r="C328" s="276" t="s">
        <v>501</v>
      </c>
      <c r="D328" s="164" t="s">
        <v>757</v>
      </c>
      <c r="E328" s="164" t="s">
        <v>65</v>
      </c>
      <c r="F328" s="261">
        <f>VLOOKUP(H328,Feuil1!A$1:B$5,2,0)</f>
        <v>0.1</v>
      </c>
      <c r="G328" s="259">
        <f>IF(H328="Information et Communication",1,IF(H328="Savoir-faire Savoir-être",2,IF(H328="Confort et hygiène",3,IF(H328="Qualité de la prestation",5,IF(H328="Développement Durable",4)))))</f>
        <v>1</v>
      </c>
      <c r="H328" s="214" t="s">
        <v>57</v>
      </c>
      <c r="I328" s="271" t="s">
        <v>523</v>
      </c>
      <c r="J328" s="263">
        <v>81</v>
      </c>
      <c r="K328" s="263">
        <f>IF(J328&gt;71,J328-17,J328)</f>
        <v>64</v>
      </c>
      <c r="L328" s="263">
        <f>IF(J328&lt;&gt;"",MAX(L$1:L327)+1,"")</f>
        <v>275</v>
      </c>
      <c r="M328" s="294" t="s">
        <v>524</v>
      </c>
      <c r="N328" s="295">
        <v>3</v>
      </c>
      <c r="O328" s="296" t="str">
        <f>IF('RESULTAT GLOBAL'!D$22="NON","Non Mesuré","OUI")</f>
        <v>OUI</v>
      </c>
      <c r="P328" s="297" t="str">
        <f>IF('RESULTAT GLOBAL'!D$22="NON","Absence de bar","")</f>
        <v/>
      </c>
      <c r="Q328" s="298" t="str">
        <f t="shared" si="908"/>
        <v>oui</v>
      </c>
      <c r="R328" s="294" t="s">
        <v>525</v>
      </c>
      <c r="S328" s="294" t="s">
        <v>70</v>
      </c>
      <c r="T328" s="134"/>
      <c r="V328" s="264">
        <f t="shared" ref="V328:V330" si="917">N328</f>
        <v>3</v>
      </c>
      <c r="W328" s="264">
        <f t="shared" ref="W328:W330" si="918">IF(O328="OUI",1,IF(O328="NON",0,IF(O328="Non Mesuré","",0)))</f>
        <v>1</v>
      </c>
      <c r="X328" s="264">
        <f t="shared" ref="X328:X330" si="919">IF(O328&lt;&gt;"Non Mesuré",V328*W328,"")</f>
        <v>3</v>
      </c>
      <c r="Y328" s="264"/>
      <c r="Z328" s="264">
        <f t="shared" ref="Z328:Z330" si="920">IF(O328="Non Mesuré",V328,0)</f>
        <v>0</v>
      </c>
      <c r="AA328" s="264"/>
      <c r="AB328" s="264">
        <f t="shared" ref="AB328:AB330" si="921">V328-Z328</f>
        <v>3</v>
      </c>
      <c r="AC328" s="264"/>
      <c r="AD328" s="265"/>
      <c r="AE328" s="265"/>
      <c r="AF328" s="266">
        <f t="shared" si="877"/>
        <v>3</v>
      </c>
      <c r="AG328" s="266"/>
      <c r="AH328" s="266">
        <f t="shared" si="878"/>
        <v>0</v>
      </c>
      <c r="AI328" s="266"/>
      <c r="AJ328" s="266">
        <f t="shared" si="879"/>
        <v>3</v>
      </c>
      <c r="AK328" s="267"/>
      <c r="AL328" s="268"/>
      <c r="AM328" s="266"/>
      <c r="AN328" s="266" t="str">
        <f t="shared" si="880"/>
        <v/>
      </c>
      <c r="AO328" s="266"/>
      <c r="AP328" s="266" t="str">
        <f t="shared" si="881"/>
        <v/>
      </c>
      <c r="AQ328" s="266"/>
      <c r="AR328" s="266" t="str">
        <f t="shared" si="882"/>
        <v/>
      </c>
      <c r="AS328" s="267"/>
      <c r="AT328" s="268"/>
      <c r="AU328" s="266"/>
      <c r="AV328" s="266" t="str">
        <f t="shared" si="883"/>
        <v/>
      </c>
      <c r="AW328" s="266"/>
      <c r="AX328" s="266" t="str">
        <f t="shared" si="884"/>
        <v/>
      </c>
      <c r="AY328" s="266"/>
      <c r="AZ328" s="266" t="str">
        <f t="shared" si="885"/>
        <v/>
      </c>
      <c r="BA328" s="267"/>
      <c r="BB328" s="268"/>
      <c r="BC328" s="266"/>
      <c r="BD328" s="266" t="str">
        <f t="shared" si="886"/>
        <v/>
      </c>
      <c r="BE328" s="266"/>
      <c r="BF328" s="266" t="str">
        <f t="shared" si="887"/>
        <v/>
      </c>
      <c r="BG328" s="266"/>
      <c r="BH328" s="266" t="str">
        <f t="shared" si="888"/>
        <v/>
      </c>
      <c r="BI328" s="267"/>
      <c r="BJ328" s="268"/>
      <c r="BK328" s="264"/>
      <c r="BL328" s="266" t="str">
        <f t="shared" si="889"/>
        <v/>
      </c>
      <c r="BM328" s="266"/>
      <c r="BN328" s="266" t="str">
        <f t="shared" si="890"/>
        <v/>
      </c>
      <c r="BO328" s="266"/>
      <c r="BP328" s="266" t="str">
        <f t="shared" si="891"/>
        <v/>
      </c>
      <c r="BQ328" s="267"/>
      <c r="BR328" s="268"/>
      <c r="BS328" s="264"/>
      <c r="BT328" s="266" t="str">
        <f t="shared" si="892"/>
        <v/>
      </c>
      <c r="BU328" s="266"/>
      <c r="BV328" s="266" t="str">
        <f t="shared" si="893"/>
        <v/>
      </c>
      <c r="BW328" s="266"/>
      <c r="BX328" s="266" t="str">
        <f t="shared" si="894"/>
        <v/>
      </c>
      <c r="BY328" s="267"/>
      <c r="BZ328" s="268"/>
      <c r="CA328" s="269"/>
      <c r="CB328" s="266" t="str">
        <f t="shared" si="895"/>
        <v/>
      </c>
      <c r="CC328" s="266"/>
      <c r="CD328" s="266" t="str">
        <f t="shared" si="896"/>
        <v/>
      </c>
      <c r="CE328" s="266"/>
      <c r="CF328" s="266" t="str">
        <f t="shared" si="897"/>
        <v/>
      </c>
      <c r="CG328" s="267"/>
      <c r="CJ328" s="266" t="str">
        <f t="shared" si="898"/>
        <v/>
      </c>
      <c r="CK328" s="266"/>
      <c r="CL328" s="266" t="str">
        <f t="shared" si="899"/>
        <v/>
      </c>
      <c r="CM328" s="266"/>
      <c r="CN328" s="266" t="str">
        <f t="shared" si="900"/>
        <v/>
      </c>
      <c r="CO328" s="267"/>
    </row>
    <row r="329" spans="1:94" s="262" customFormat="1" ht="21" customHeight="1" x14ac:dyDescent="0.25">
      <c r="B329" s="259" t="s">
        <v>67</v>
      </c>
      <c r="C329" s="276" t="s">
        <v>501</v>
      </c>
      <c r="D329" s="164" t="s">
        <v>757</v>
      </c>
      <c r="E329" s="164" t="s">
        <v>65</v>
      </c>
      <c r="F329" s="261">
        <f>VLOOKUP(H329,Feuil1!A$1:B$5,2,0)</f>
        <v>0.1</v>
      </c>
      <c r="G329" s="259">
        <f>IF(H329="Information et Communication",1,IF(H329="Savoir-faire Savoir-être",2,IF(H329="Confort et hygiène",3,IF(H329="Qualité de la prestation",5,IF(H329="Développement Durable",4)))))</f>
        <v>1</v>
      </c>
      <c r="H329" s="214" t="s">
        <v>57</v>
      </c>
      <c r="I329" s="271" t="s">
        <v>526</v>
      </c>
      <c r="J329" s="263">
        <v>81</v>
      </c>
      <c r="K329" s="263">
        <f>IF(J329&gt;71,J329-17,J329)</f>
        <v>64</v>
      </c>
      <c r="L329" s="263">
        <f>IF(J329&lt;&gt;"",MAX(L$1:L328)+1,"")</f>
        <v>276</v>
      </c>
      <c r="M329" s="219" t="s">
        <v>527</v>
      </c>
      <c r="N329" s="299">
        <v>3</v>
      </c>
      <c r="O329" s="221" t="str">
        <f>IF('RESULTAT GLOBAL'!D$22="NON","Non Mesuré","OUI")</f>
        <v>OUI</v>
      </c>
      <c r="P329" s="222" t="str">
        <f>IF('RESULTAT GLOBAL'!D$22="NON","Absence de bar","")</f>
        <v/>
      </c>
      <c r="Q329" s="300" t="str">
        <f t="shared" si="908"/>
        <v/>
      </c>
      <c r="R329" s="219" t="s">
        <v>528</v>
      </c>
      <c r="S329" s="219" t="s">
        <v>70</v>
      </c>
      <c r="T329" s="134"/>
      <c r="V329" s="264">
        <f t="shared" si="917"/>
        <v>3</v>
      </c>
      <c r="W329" s="264">
        <f t="shared" si="918"/>
        <v>1</v>
      </c>
      <c r="X329" s="264">
        <f t="shared" si="919"/>
        <v>3</v>
      </c>
      <c r="Y329" s="264"/>
      <c r="Z329" s="264">
        <f t="shared" si="920"/>
        <v>0</v>
      </c>
      <c r="AA329" s="264"/>
      <c r="AB329" s="264">
        <f t="shared" si="921"/>
        <v>3</v>
      </c>
      <c r="AC329" s="264"/>
      <c r="AD329" s="265"/>
      <c r="AE329" s="265"/>
      <c r="AF329" s="266">
        <f t="shared" si="877"/>
        <v>3</v>
      </c>
      <c r="AG329" s="266"/>
      <c r="AH329" s="266">
        <f t="shared" si="878"/>
        <v>0</v>
      </c>
      <c r="AI329" s="266"/>
      <c r="AJ329" s="266">
        <f t="shared" si="879"/>
        <v>3</v>
      </c>
      <c r="AK329" s="267"/>
      <c r="AL329" s="268"/>
      <c r="AM329" s="266"/>
      <c r="AN329" s="266" t="str">
        <f t="shared" si="880"/>
        <v/>
      </c>
      <c r="AO329" s="266"/>
      <c r="AP329" s="266" t="str">
        <f t="shared" si="881"/>
        <v/>
      </c>
      <c r="AQ329" s="266"/>
      <c r="AR329" s="266" t="str">
        <f t="shared" si="882"/>
        <v/>
      </c>
      <c r="AS329" s="267"/>
      <c r="AT329" s="268"/>
      <c r="AU329" s="266"/>
      <c r="AV329" s="266" t="str">
        <f t="shared" si="883"/>
        <v/>
      </c>
      <c r="AW329" s="266"/>
      <c r="AX329" s="266" t="str">
        <f t="shared" si="884"/>
        <v/>
      </c>
      <c r="AY329" s="266"/>
      <c r="AZ329" s="266" t="str">
        <f t="shared" si="885"/>
        <v/>
      </c>
      <c r="BA329" s="267"/>
      <c r="BB329" s="268"/>
      <c r="BC329" s="266"/>
      <c r="BD329" s="266" t="str">
        <f t="shared" si="886"/>
        <v/>
      </c>
      <c r="BE329" s="266"/>
      <c r="BF329" s="266" t="str">
        <f t="shared" si="887"/>
        <v/>
      </c>
      <c r="BG329" s="266"/>
      <c r="BH329" s="266" t="str">
        <f t="shared" si="888"/>
        <v/>
      </c>
      <c r="BI329" s="267"/>
      <c r="BJ329" s="268"/>
      <c r="BK329" s="264"/>
      <c r="BL329" s="266" t="str">
        <f t="shared" si="889"/>
        <v/>
      </c>
      <c r="BM329" s="266"/>
      <c r="BN329" s="266" t="str">
        <f t="shared" si="890"/>
        <v/>
      </c>
      <c r="BO329" s="266"/>
      <c r="BP329" s="266" t="str">
        <f t="shared" si="891"/>
        <v/>
      </c>
      <c r="BQ329" s="267"/>
      <c r="BR329" s="268"/>
      <c r="BS329" s="264"/>
      <c r="BT329" s="266" t="str">
        <f t="shared" si="892"/>
        <v/>
      </c>
      <c r="BU329" s="266"/>
      <c r="BV329" s="266" t="str">
        <f t="shared" si="893"/>
        <v/>
      </c>
      <c r="BW329" s="266"/>
      <c r="BX329" s="266" t="str">
        <f t="shared" si="894"/>
        <v/>
      </c>
      <c r="BY329" s="267"/>
      <c r="BZ329" s="268"/>
      <c r="CA329" s="269"/>
      <c r="CB329" s="266" t="str">
        <f t="shared" si="895"/>
        <v/>
      </c>
      <c r="CC329" s="266"/>
      <c r="CD329" s="266" t="str">
        <f t="shared" si="896"/>
        <v/>
      </c>
      <c r="CE329" s="266"/>
      <c r="CF329" s="266" t="str">
        <f t="shared" si="897"/>
        <v/>
      </c>
      <c r="CG329" s="267"/>
      <c r="CJ329" s="266" t="str">
        <f t="shared" si="898"/>
        <v/>
      </c>
      <c r="CK329" s="266"/>
      <c r="CL329" s="266" t="str">
        <f t="shared" si="899"/>
        <v/>
      </c>
      <c r="CM329" s="266"/>
      <c r="CN329" s="266" t="str">
        <f t="shared" si="900"/>
        <v/>
      </c>
      <c r="CO329" s="267"/>
    </row>
    <row r="330" spans="1:94" s="262" customFormat="1" ht="43.5" customHeight="1" x14ac:dyDescent="0.25">
      <c r="B330" s="259" t="s">
        <v>56</v>
      </c>
      <c r="C330" s="276" t="s">
        <v>501</v>
      </c>
      <c r="D330" s="164" t="s">
        <v>757</v>
      </c>
      <c r="E330" s="164" t="s">
        <v>65</v>
      </c>
      <c r="F330" s="261">
        <f>VLOOKUP(H330,Feuil1!A$1:B$5,2,0)</f>
        <v>0.1</v>
      </c>
      <c r="G330" s="259">
        <f>IF(H330="Information et Communication",1,IF(H330="Savoir-faire Savoir-être",2,IF(H330="Confort et hygiène",3,IF(H330="Qualité de la prestation",5,IF(H330="Développement Durable",4)))))</f>
        <v>1</v>
      </c>
      <c r="H330" s="214" t="s">
        <v>57</v>
      </c>
      <c r="I330" s="271" t="s">
        <v>523</v>
      </c>
      <c r="J330" s="263">
        <v>81</v>
      </c>
      <c r="K330" s="263">
        <f>IF(J330&gt;71,J330-17,J330)</f>
        <v>64</v>
      </c>
      <c r="L330" s="263">
        <f>IF(J330&lt;&gt;"",MAX(L$1:L329)+1,"")</f>
        <v>277</v>
      </c>
      <c r="M330" s="305" t="s">
        <v>529</v>
      </c>
      <c r="N330" s="301">
        <v>1</v>
      </c>
      <c r="O330" s="302" t="str">
        <f>IF('RESULTAT GLOBAL'!D$22="NON","Non Mesuré","OUI")</f>
        <v>OUI</v>
      </c>
      <c r="P330" s="303" t="str">
        <f>IF('RESULTAT GLOBAL'!D$22="NON","Absence de bar","")</f>
        <v/>
      </c>
      <c r="Q330" s="304" t="str">
        <f t="shared" si="908"/>
        <v/>
      </c>
      <c r="R330" s="305" t="s">
        <v>530</v>
      </c>
      <c r="S330" s="305" t="s">
        <v>70</v>
      </c>
      <c r="T330" s="134"/>
      <c r="V330" s="264">
        <f t="shared" si="917"/>
        <v>1</v>
      </c>
      <c r="W330" s="264">
        <f t="shared" si="918"/>
        <v>1</v>
      </c>
      <c r="X330" s="264">
        <f t="shared" si="919"/>
        <v>1</v>
      </c>
      <c r="Y330" s="264"/>
      <c r="Z330" s="264">
        <f t="shared" si="920"/>
        <v>0</v>
      </c>
      <c r="AA330" s="264"/>
      <c r="AB330" s="264">
        <f t="shared" si="921"/>
        <v>1</v>
      </c>
      <c r="AC330" s="264"/>
      <c r="AD330" s="265"/>
      <c r="AE330" s="265"/>
      <c r="AF330" s="266">
        <f t="shared" si="877"/>
        <v>1</v>
      </c>
      <c r="AG330" s="266"/>
      <c r="AH330" s="266">
        <f t="shared" si="878"/>
        <v>0</v>
      </c>
      <c r="AI330" s="266"/>
      <c r="AJ330" s="266">
        <f t="shared" si="879"/>
        <v>1</v>
      </c>
      <c r="AK330" s="267"/>
      <c r="AL330" s="268"/>
      <c r="AM330" s="266"/>
      <c r="AN330" s="266" t="str">
        <f t="shared" si="880"/>
        <v/>
      </c>
      <c r="AO330" s="266"/>
      <c r="AP330" s="266" t="str">
        <f t="shared" si="881"/>
        <v/>
      </c>
      <c r="AQ330" s="266"/>
      <c r="AR330" s="266" t="str">
        <f t="shared" si="882"/>
        <v/>
      </c>
      <c r="AS330" s="267"/>
      <c r="AT330" s="268"/>
      <c r="AU330" s="266"/>
      <c r="AV330" s="266" t="str">
        <f t="shared" si="883"/>
        <v/>
      </c>
      <c r="AW330" s="266"/>
      <c r="AX330" s="266" t="str">
        <f t="shared" si="884"/>
        <v/>
      </c>
      <c r="AY330" s="266"/>
      <c r="AZ330" s="266" t="str">
        <f t="shared" si="885"/>
        <v/>
      </c>
      <c r="BA330" s="267"/>
      <c r="BB330" s="268"/>
      <c r="BC330" s="266"/>
      <c r="BD330" s="266" t="str">
        <f t="shared" si="886"/>
        <v/>
      </c>
      <c r="BE330" s="266"/>
      <c r="BF330" s="266" t="str">
        <f t="shared" si="887"/>
        <v/>
      </c>
      <c r="BG330" s="266"/>
      <c r="BH330" s="266" t="str">
        <f t="shared" si="888"/>
        <v/>
      </c>
      <c r="BI330" s="267"/>
      <c r="BJ330" s="268"/>
      <c r="BK330" s="264"/>
      <c r="BL330" s="266" t="str">
        <f t="shared" si="889"/>
        <v/>
      </c>
      <c r="BM330" s="266"/>
      <c r="BN330" s="266" t="str">
        <f t="shared" si="890"/>
        <v/>
      </c>
      <c r="BO330" s="266"/>
      <c r="BP330" s="266" t="str">
        <f t="shared" si="891"/>
        <v/>
      </c>
      <c r="BQ330" s="267"/>
      <c r="BR330" s="268"/>
      <c r="BS330" s="264"/>
      <c r="BT330" s="266" t="str">
        <f t="shared" si="892"/>
        <v/>
      </c>
      <c r="BU330" s="266"/>
      <c r="BV330" s="266" t="str">
        <f t="shared" si="893"/>
        <v/>
      </c>
      <c r="BW330" s="266"/>
      <c r="BX330" s="266" t="str">
        <f t="shared" si="894"/>
        <v/>
      </c>
      <c r="BY330" s="267"/>
      <c r="BZ330" s="268"/>
      <c r="CA330" s="269"/>
      <c r="CB330" s="266" t="str">
        <f t="shared" si="895"/>
        <v/>
      </c>
      <c r="CC330" s="266"/>
      <c r="CD330" s="266" t="str">
        <f t="shared" si="896"/>
        <v/>
      </c>
      <c r="CE330" s="266"/>
      <c r="CF330" s="266" t="str">
        <f t="shared" si="897"/>
        <v/>
      </c>
      <c r="CG330" s="267"/>
      <c r="CJ330" s="266" t="str">
        <f t="shared" si="898"/>
        <v/>
      </c>
      <c r="CK330" s="266"/>
      <c r="CL330" s="266" t="str">
        <f t="shared" si="899"/>
        <v/>
      </c>
      <c r="CM330" s="266"/>
      <c r="CN330" s="266" t="str">
        <f t="shared" si="900"/>
        <v/>
      </c>
      <c r="CO330" s="267"/>
    </row>
    <row r="331" spans="1:94" s="162" customFormat="1" ht="18" customHeight="1" x14ac:dyDescent="0.25">
      <c r="B331" s="113"/>
      <c r="C331" s="276" t="s">
        <v>501</v>
      </c>
      <c r="D331" s="164" t="s">
        <v>757</v>
      </c>
      <c r="E331" s="164" t="s">
        <v>65</v>
      </c>
      <c r="F331" s="261" t="e">
        <f>VLOOKUP(H331,Feuil1!A$1:B$5,2,0)</f>
        <v>#N/A</v>
      </c>
      <c r="G331" s="113"/>
      <c r="H331" s="218"/>
      <c r="I331" s="173"/>
      <c r="J331" s="138"/>
      <c r="K331" s="263"/>
      <c r="L331" s="263" t="str">
        <f>IF(J331&lt;&gt;"",MAX(L$1:L330)+1,"")</f>
        <v/>
      </c>
      <c r="M331" s="164" t="s">
        <v>531</v>
      </c>
      <c r="N331" s="130"/>
      <c r="O331" s="204"/>
      <c r="P331" s="293"/>
      <c r="Q331" s="202" t="str">
        <f t="shared" si="908"/>
        <v/>
      </c>
      <c r="R331" s="165"/>
      <c r="S331" s="165"/>
      <c r="T331" s="165"/>
      <c r="V331" s="139"/>
      <c r="W331" s="139"/>
      <c r="X331" s="139"/>
      <c r="Y331" s="139"/>
      <c r="Z331" s="139"/>
      <c r="AA331" s="139"/>
      <c r="AB331" s="139"/>
      <c r="AC331" s="139"/>
      <c r="AD331" s="141"/>
      <c r="AE331" s="141"/>
      <c r="AF331" s="266" t="str">
        <f t="shared" si="877"/>
        <v/>
      </c>
      <c r="AG331" s="266"/>
      <c r="AH331" s="266" t="str">
        <f t="shared" si="878"/>
        <v/>
      </c>
      <c r="AI331" s="266"/>
      <c r="AJ331" s="266" t="str">
        <f t="shared" si="879"/>
        <v/>
      </c>
      <c r="AK331" s="267"/>
      <c r="AL331" s="268"/>
      <c r="AM331" s="266"/>
      <c r="AN331" s="266" t="str">
        <f t="shared" si="880"/>
        <v/>
      </c>
      <c r="AO331" s="266"/>
      <c r="AP331" s="266" t="str">
        <f t="shared" si="881"/>
        <v/>
      </c>
      <c r="AQ331" s="266"/>
      <c r="AR331" s="266" t="str">
        <f t="shared" si="882"/>
        <v/>
      </c>
      <c r="AS331" s="267"/>
      <c r="AT331" s="268"/>
      <c r="AU331" s="266"/>
      <c r="AV331" s="266" t="str">
        <f t="shared" si="883"/>
        <v/>
      </c>
      <c r="AW331" s="266"/>
      <c r="AX331" s="266" t="str">
        <f t="shared" si="884"/>
        <v/>
      </c>
      <c r="AY331" s="266"/>
      <c r="AZ331" s="266" t="str">
        <f t="shared" si="885"/>
        <v/>
      </c>
      <c r="BA331" s="267"/>
      <c r="BB331" s="268"/>
      <c r="BC331" s="266"/>
      <c r="BD331" s="266" t="str">
        <f t="shared" si="886"/>
        <v/>
      </c>
      <c r="BE331" s="266"/>
      <c r="BF331" s="266" t="str">
        <f t="shared" si="887"/>
        <v/>
      </c>
      <c r="BG331" s="266"/>
      <c r="BH331" s="266" t="str">
        <f t="shared" si="888"/>
        <v/>
      </c>
      <c r="BI331" s="267"/>
      <c r="BJ331" s="268"/>
      <c r="BK331" s="264"/>
      <c r="BL331" s="266" t="str">
        <f t="shared" si="889"/>
        <v/>
      </c>
      <c r="BM331" s="266"/>
      <c r="BN331" s="266" t="str">
        <f t="shared" si="890"/>
        <v/>
      </c>
      <c r="BO331" s="266"/>
      <c r="BP331" s="266" t="str">
        <f t="shared" si="891"/>
        <v/>
      </c>
      <c r="BQ331" s="267"/>
      <c r="BR331" s="268"/>
      <c r="BS331" s="264"/>
      <c r="BT331" s="266" t="str">
        <f t="shared" si="892"/>
        <v/>
      </c>
      <c r="BU331" s="266"/>
      <c r="BV331" s="266" t="str">
        <f t="shared" si="893"/>
        <v/>
      </c>
      <c r="BW331" s="266"/>
      <c r="BX331" s="266" t="str">
        <f t="shared" si="894"/>
        <v/>
      </c>
      <c r="BY331" s="267"/>
      <c r="BZ331" s="268"/>
      <c r="CA331" s="269"/>
      <c r="CB331" s="266" t="str">
        <f t="shared" si="895"/>
        <v/>
      </c>
      <c r="CC331" s="266"/>
      <c r="CD331" s="266" t="str">
        <f t="shared" si="896"/>
        <v/>
      </c>
      <c r="CE331" s="266"/>
      <c r="CF331" s="266" t="str">
        <f t="shared" si="897"/>
        <v/>
      </c>
      <c r="CG331" s="267"/>
      <c r="CH331" s="262"/>
      <c r="CI331" s="262"/>
      <c r="CJ331" s="266" t="str">
        <f t="shared" si="898"/>
        <v/>
      </c>
      <c r="CK331" s="266"/>
      <c r="CL331" s="266" t="str">
        <f t="shared" si="899"/>
        <v/>
      </c>
      <c r="CM331" s="266"/>
      <c r="CN331" s="266" t="str">
        <f t="shared" si="900"/>
        <v/>
      </c>
      <c r="CO331" s="267"/>
      <c r="CP331" s="262"/>
    </row>
    <row r="332" spans="1:94" s="262" customFormat="1" ht="20.25" customHeight="1" x14ac:dyDescent="0.25">
      <c r="B332" s="259" t="s">
        <v>56</v>
      </c>
      <c r="C332" s="276" t="s">
        <v>501</v>
      </c>
      <c r="D332" s="164" t="s">
        <v>757</v>
      </c>
      <c r="E332" s="164" t="s">
        <v>65</v>
      </c>
      <c r="F332" s="261">
        <f>VLOOKUP(H332,Feuil1!A$1:B$5,2,0)</f>
        <v>0.35</v>
      </c>
      <c r="G332" s="259">
        <f t="shared" ref="G332:G341" si="922">IF(H332="Information et Communication",1,IF(H332="Savoir-faire Savoir-être",2,IF(H332="Confort et hygiène",3,IF(H332="Qualité de la prestation",5,IF(H332="Développement Durable",4)))))</f>
        <v>2</v>
      </c>
      <c r="H332" s="214" t="s">
        <v>109</v>
      </c>
      <c r="I332" s="133" t="s">
        <v>218</v>
      </c>
      <c r="J332" s="263">
        <v>20</v>
      </c>
      <c r="K332" s="263">
        <f t="shared" ref="K332:K341" si="923">IF(J332&gt;71,J332-17,J332)</f>
        <v>20</v>
      </c>
      <c r="L332" s="263">
        <f>IF(J332&lt;&gt;"",MAX(L$1:L331)+1,"")</f>
        <v>278</v>
      </c>
      <c r="M332" s="294" t="s">
        <v>532</v>
      </c>
      <c r="N332" s="295">
        <v>3</v>
      </c>
      <c r="O332" s="296" t="str">
        <f>IF('RESULTAT GLOBAL'!D$22="NON","Non Mesuré","OUI")</f>
        <v>OUI</v>
      </c>
      <c r="P332" s="297" t="str">
        <f>IF('RESULTAT GLOBAL'!D$22="NON","Absence de bar","")</f>
        <v/>
      </c>
      <c r="Q332" s="298" t="str">
        <f t="shared" si="908"/>
        <v/>
      </c>
      <c r="R332" s="294"/>
      <c r="S332" s="311" t="s">
        <v>70</v>
      </c>
      <c r="T332" s="134"/>
      <c r="V332" s="264">
        <f t="shared" ref="V332:V334" si="924">N332</f>
        <v>3</v>
      </c>
      <c r="W332" s="264">
        <f t="shared" ref="W332:W333" si="925">IF(O332="OUI",1,IF(O332="NON",0,IF(O332="Non Mesuré","",0)))</f>
        <v>1</v>
      </c>
      <c r="X332" s="264">
        <f t="shared" ref="X332:X334" si="926">IF(O332&lt;&gt;"Non Mesuré",V332*W332,"")</f>
        <v>3</v>
      </c>
      <c r="Y332" s="264"/>
      <c r="Z332" s="264">
        <f t="shared" ref="Z332:Z334" si="927">IF(O332="Non Mesuré",V332,0)</f>
        <v>0</v>
      </c>
      <c r="AA332" s="264"/>
      <c r="AB332" s="264">
        <f t="shared" ref="AB332:AB334" si="928">V332-Z332</f>
        <v>3</v>
      </c>
      <c r="AC332" s="264"/>
      <c r="AD332" s="265"/>
      <c r="AE332" s="265"/>
      <c r="AF332" s="266" t="str">
        <f t="shared" si="877"/>
        <v/>
      </c>
      <c r="AG332" s="266"/>
      <c r="AH332" s="266" t="str">
        <f t="shared" si="878"/>
        <v/>
      </c>
      <c r="AI332" s="266"/>
      <c r="AJ332" s="266" t="str">
        <f t="shared" si="879"/>
        <v/>
      </c>
      <c r="AK332" s="267"/>
      <c r="AL332" s="268"/>
      <c r="AM332" s="266"/>
      <c r="AN332" s="266">
        <f t="shared" si="880"/>
        <v>3</v>
      </c>
      <c r="AO332" s="266"/>
      <c r="AP332" s="266">
        <f t="shared" si="881"/>
        <v>0</v>
      </c>
      <c r="AQ332" s="266"/>
      <c r="AR332" s="266">
        <f t="shared" si="882"/>
        <v>3</v>
      </c>
      <c r="AS332" s="267"/>
      <c r="AT332" s="268"/>
      <c r="AU332" s="266"/>
      <c r="AV332" s="266" t="str">
        <f t="shared" si="883"/>
        <v/>
      </c>
      <c r="AW332" s="266"/>
      <c r="AX332" s="266" t="str">
        <f t="shared" si="884"/>
        <v/>
      </c>
      <c r="AY332" s="266"/>
      <c r="AZ332" s="266" t="str">
        <f t="shared" si="885"/>
        <v/>
      </c>
      <c r="BA332" s="267"/>
      <c r="BB332" s="268"/>
      <c r="BC332" s="266"/>
      <c r="BD332" s="266" t="str">
        <f t="shared" si="886"/>
        <v/>
      </c>
      <c r="BE332" s="266"/>
      <c r="BF332" s="266" t="str">
        <f t="shared" si="887"/>
        <v/>
      </c>
      <c r="BG332" s="266"/>
      <c r="BH332" s="266" t="str">
        <f t="shared" si="888"/>
        <v/>
      </c>
      <c r="BI332" s="267"/>
      <c r="BJ332" s="268"/>
      <c r="BK332" s="264"/>
      <c r="BL332" s="266" t="str">
        <f t="shared" si="889"/>
        <v/>
      </c>
      <c r="BM332" s="266"/>
      <c r="BN332" s="266" t="str">
        <f t="shared" si="890"/>
        <v/>
      </c>
      <c r="BO332" s="266"/>
      <c r="BP332" s="266" t="str">
        <f t="shared" si="891"/>
        <v/>
      </c>
      <c r="BQ332" s="267"/>
      <c r="BR332" s="268"/>
      <c r="BS332" s="264"/>
      <c r="BT332" s="266" t="str">
        <f t="shared" si="892"/>
        <v/>
      </c>
      <c r="BU332" s="266"/>
      <c r="BV332" s="266" t="str">
        <f t="shared" si="893"/>
        <v/>
      </c>
      <c r="BW332" s="266"/>
      <c r="BX332" s="266" t="str">
        <f t="shared" si="894"/>
        <v/>
      </c>
      <c r="BY332" s="267"/>
      <c r="BZ332" s="268"/>
      <c r="CA332" s="269"/>
      <c r="CB332" s="266" t="str">
        <f t="shared" si="895"/>
        <v/>
      </c>
      <c r="CC332" s="266"/>
      <c r="CD332" s="266" t="str">
        <f t="shared" si="896"/>
        <v/>
      </c>
      <c r="CE332" s="266"/>
      <c r="CF332" s="266" t="str">
        <f t="shared" si="897"/>
        <v/>
      </c>
      <c r="CG332" s="267"/>
      <c r="CJ332" s="266" t="str">
        <f t="shared" si="898"/>
        <v/>
      </c>
      <c r="CK332" s="266"/>
      <c r="CL332" s="266" t="str">
        <f t="shared" si="899"/>
        <v/>
      </c>
      <c r="CM332" s="266"/>
      <c r="CN332" s="266" t="str">
        <f t="shared" si="900"/>
        <v/>
      </c>
      <c r="CO332" s="267"/>
    </row>
    <row r="333" spans="1:94" s="262" customFormat="1" ht="20.25" customHeight="1" x14ac:dyDescent="0.25">
      <c r="B333" s="259" t="s">
        <v>56</v>
      </c>
      <c r="C333" s="276" t="s">
        <v>501</v>
      </c>
      <c r="D333" s="164" t="s">
        <v>757</v>
      </c>
      <c r="E333" s="164" t="s">
        <v>65</v>
      </c>
      <c r="F333" s="261">
        <f>VLOOKUP(H333,Feuil1!A$1:B$5,2,0)</f>
        <v>0.35</v>
      </c>
      <c r="G333" s="259">
        <f t="shared" si="922"/>
        <v>2</v>
      </c>
      <c r="H333" s="214" t="s">
        <v>109</v>
      </c>
      <c r="I333" s="133" t="s">
        <v>215</v>
      </c>
      <c r="J333" s="263">
        <v>17</v>
      </c>
      <c r="K333" s="263">
        <f t="shared" si="923"/>
        <v>17</v>
      </c>
      <c r="L333" s="263">
        <f>IF(J333&lt;&gt;"",MAX(L$1:L332)+1,"")</f>
        <v>279</v>
      </c>
      <c r="M333" s="219" t="s">
        <v>533</v>
      </c>
      <c r="N333" s="299">
        <v>3</v>
      </c>
      <c r="O333" s="221" t="str">
        <f>IF('RESULTAT GLOBAL'!D$22="NON","Non Mesuré","OUI")</f>
        <v>OUI</v>
      </c>
      <c r="P333" s="222" t="str">
        <f>IF('RESULTAT GLOBAL'!D$22="NON","Absence de bar","")</f>
        <v/>
      </c>
      <c r="Q333" s="300" t="str">
        <f t="shared" si="908"/>
        <v/>
      </c>
      <c r="R333" s="219" t="s">
        <v>534</v>
      </c>
      <c r="S333" s="219" t="s">
        <v>70</v>
      </c>
      <c r="T333" s="134"/>
      <c r="V333" s="264">
        <f t="shared" si="924"/>
        <v>3</v>
      </c>
      <c r="W333" s="264">
        <f t="shared" si="925"/>
        <v>1</v>
      </c>
      <c r="X333" s="264">
        <f t="shared" si="926"/>
        <v>3</v>
      </c>
      <c r="Y333" s="264"/>
      <c r="Z333" s="264">
        <f t="shared" si="927"/>
        <v>0</v>
      </c>
      <c r="AA333" s="264"/>
      <c r="AB333" s="264">
        <f t="shared" si="928"/>
        <v>3</v>
      </c>
      <c r="AC333" s="264"/>
      <c r="AD333" s="265"/>
      <c r="AE333" s="265"/>
      <c r="AF333" s="266" t="str">
        <f t="shared" si="877"/>
        <v/>
      </c>
      <c r="AG333" s="266"/>
      <c r="AH333" s="266" t="str">
        <f t="shared" si="878"/>
        <v/>
      </c>
      <c r="AI333" s="266"/>
      <c r="AJ333" s="266" t="str">
        <f t="shared" si="879"/>
        <v/>
      </c>
      <c r="AK333" s="267"/>
      <c r="AL333" s="268"/>
      <c r="AM333" s="266"/>
      <c r="AN333" s="266">
        <f t="shared" si="880"/>
        <v>3</v>
      </c>
      <c r="AO333" s="266"/>
      <c r="AP333" s="266">
        <f t="shared" si="881"/>
        <v>0</v>
      </c>
      <c r="AQ333" s="266"/>
      <c r="AR333" s="266">
        <f t="shared" si="882"/>
        <v>3</v>
      </c>
      <c r="AS333" s="267"/>
      <c r="AT333" s="268"/>
      <c r="AU333" s="266"/>
      <c r="AV333" s="266" t="str">
        <f t="shared" si="883"/>
        <v/>
      </c>
      <c r="AW333" s="266"/>
      <c r="AX333" s="266" t="str">
        <f t="shared" si="884"/>
        <v/>
      </c>
      <c r="AY333" s="266"/>
      <c r="AZ333" s="266" t="str">
        <f t="shared" si="885"/>
        <v/>
      </c>
      <c r="BA333" s="267"/>
      <c r="BB333" s="268"/>
      <c r="BC333" s="266"/>
      <c r="BD333" s="266" t="str">
        <f t="shared" si="886"/>
        <v/>
      </c>
      <c r="BE333" s="266"/>
      <c r="BF333" s="266" t="str">
        <f t="shared" si="887"/>
        <v/>
      </c>
      <c r="BG333" s="266"/>
      <c r="BH333" s="266" t="str">
        <f t="shared" si="888"/>
        <v/>
      </c>
      <c r="BI333" s="267"/>
      <c r="BJ333" s="268"/>
      <c r="BK333" s="264"/>
      <c r="BL333" s="266" t="str">
        <f t="shared" si="889"/>
        <v/>
      </c>
      <c r="BM333" s="266"/>
      <c r="BN333" s="266" t="str">
        <f t="shared" si="890"/>
        <v/>
      </c>
      <c r="BO333" s="266"/>
      <c r="BP333" s="266" t="str">
        <f t="shared" si="891"/>
        <v/>
      </c>
      <c r="BQ333" s="267"/>
      <c r="BR333" s="268"/>
      <c r="BS333" s="264"/>
      <c r="BT333" s="266" t="str">
        <f t="shared" si="892"/>
        <v/>
      </c>
      <c r="BU333" s="266"/>
      <c r="BV333" s="266" t="str">
        <f t="shared" si="893"/>
        <v/>
      </c>
      <c r="BW333" s="266"/>
      <c r="BX333" s="266" t="str">
        <f t="shared" si="894"/>
        <v/>
      </c>
      <c r="BY333" s="267"/>
      <c r="BZ333" s="268"/>
      <c r="CA333" s="269"/>
      <c r="CB333" s="266" t="str">
        <f t="shared" si="895"/>
        <v/>
      </c>
      <c r="CC333" s="266"/>
      <c r="CD333" s="266" t="str">
        <f t="shared" si="896"/>
        <v/>
      </c>
      <c r="CE333" s="266"/>
      <c r="CF333" s="266" t="str">
        <f t="shared" si="897"/>
        <v/>
      </c>
      <c r="CG333" s="267"/>
      <c r="CJ333" s="266" t="str">
        <f t="shared" si="898"/>
        <v/>
      </c>
      <c r="CK333" s="266"/>
      <c r="CL333" s="266" t="str">
        <f t="shared" si="899"/>
        <v/>
      </c>
      <c r="CM333" s="266"/>
      <c r="CN333" s="266" t="str">
        <f t="shared" si="900"/>
        <v/>
      </c>
      <c r="CO333" s="267"/>
    </row>
    <row r="334" spans="1:94" s="262" customFormat="1" ht="20.25" customHeight="1" x14ac:dyDescent="0.25">
      <c r="B334" s="259" t="s">
        <v>56</v>
      </c>
      <c r="C334" s="276" t="s">
        <v>501</v>
      </c>
      <c r="D334" s="164" t="s">
        <v>757</v>
      </c>
      <c r="E334" s="164" t="s">
        <v>65</v>
      </c>
      <c r="F334" s="261">
        <f>VLOOKUP(H334,Feuil1!A$1:B$5,2,0)</f>
        <v>0.35</v>
      </c>
      <c r="G334" s="259">
        <f t="shared" si="922"/>
        <v>2</v>
      </c>
      <c r="H334" s="214" t="s">
        <v>109</v>
      </c>
      <c r="I334" s="133" t="s">
        <v>215</v>
      </c>
      <c r="J334" s="263">
        <v>17</v>
      </c>
      <c r="K334" s="263">
        <f t="shared" si="923"/>
        <v>17</v>
      </c>
      <c r="L334" s="263">
        <f>IF(J334&lt;&gt;"",MAX(L$1:L333)+1,"")</f>
        <v>280</v>
      </c>
      <c r="M334" s="219" t="s">
        <v>535</v>
      </c>
      <c r="N334" s="299">
        <v>3</v>
      </c>
      <c r="O334" s="221" t="str">
        <f>IF('RESULTAT GLOBAL'!D$22="NON","Non Mesuré","Très Satisfaisant")</f>
        <v>Très Satisfaisant</v>
      </c>
      <c r="P334" s="222" t="str">
        <f>IF('RESULTAT GLOBAL'!D$22="NON","Absence de bar","")</f>
        <v/>
      </c>
      <c r="Q334" s="300" t="str">
        <f t="shared" si="908"/>
        <v/>
      </c>
      <c r="R334" s="219" t="s">
        <v>536</v>
      </c>
      <c r="S334" s="219" t="s">
        <v>70</v>
      </c>
      <c r="T334" s="134"/>
      <c r="V334" s="264">
        <f t="shared" si="924"/>
        <v>3</v>
      </c>
      <c r="W334" s="264">
        <f>IF(O334="Très Satisfaisant",1,IF(O334="Satisfaisant",0.75,IF(O334="Insatisfaisant",0.25,IF(O334="Très Insatisfaisant",0,IF(O334="Non Mesuré","",0)))))</f>
        <v>1</v>
      </c>
      <c r="X334" s="264">
        <f t="shared" si="926"/>
        <v>3</v>
      </c>
      <c r="Y334" s="264"/>
      <c r="Z334" s="264">
        <f t="shared" si="927"/>
        <v>0</v>
      </c>
      <c r="AA334" s="264"/>
      <c r="AB334" s="264">
        <f t="shared" si="928"/>
        <v>3</v>
      </c>
      <c r="AC334" s="264"/>
      <c r="AD334" s="135"/>
      <c r="AE334" s="269"/>
      <c r="AF334" s="266" t="str">
        <f t="shared" si="877"/>
        <v/>
      </c>
      <c r="AG334" s="266"/>
      <c r="AH334" s="266" t="str">
        <f t="shared" si="878"/>
        <v/>
      </c>
      <c r="AI334" s="266"/>
      <c r="AJ334" s="266" t="str">
        <f t="shared" si="879"/>
        <v/>
      </c>
      <c r="AK334" s="267"/>
      <c r="AL334" s="268"/>
      <c r="AM334" s="266"/>
      <c r="AN334" s="266">
        <f t="shared" si="880"/>
        <v>3</v>
      </c>
      <c r="AO334" s="266"/>
      <c r="AP334" s="266">
        <f t="shared" si="881"/>
        <v>0</v>
      </c>
      <c r="AQ334" s="266"/>
      <c r="AR334" s="266">
        <f t="shared" si="882"/>
        <v>3</v>
      </c>
      <c r="AS334" s="267"/>
      <c r="AT334" s="268"/>
      <c r="AU334" s="266"/>
      <c r="AV334" s="266" t="str">
        <f t="shared" si="883"/>
        <v/>
      </c>
      <c r="AW334" s="266"/>
      <c r="AX334" s="266" t="str">
        <f t="shared" si="884"/>
        <v/>
      </c>
      <c r="AY334" s="266"/>
      <c r="AZ334" s="266" t="str">
        <f t="shared" si="885"/>
        <v/>
      </c>
      <c r="BA334" s="267"/>
      <c r="BB334" s="268"/>
      <c r="BC334" s="266"/>
      <c r="BD334" s="266" t="str">
        <f t="shared" si="886"/>
        <v/>
      </c>
      <c r="BE334" s="266"/>
      <c r="BF334" s="266" t="str">
        <f t="shared" si="887"/>
        <v/>
      </c>
      <c r="BG334" s="266"/>
      <c r="BH334" s="266" t="str">
        <f t="shared" si="888"/>
        <v/>
      </c>
      <c r="BI334" s="267"/>
      <c r="BJ334" s="268"/>
      <c r="BK334" s="264"/>
      <c r="BL334" s="266" t="str">
        <f t="shared" si="889"/>
        <v/>
      </c>
      <c r="BM334" s="266"/>
      <c r="BN334" s="266" t="str">
        <f t="shared" si="890"/>
        <v/>
      </c>
      <c r="BO334" s="266"/>
      <c r="BP334" s="266" t="str">
        <f t="shared" si="891"/>
        <v/>
      </c>
      <c r="BQ334" s="267"/>
      <c r="BR334" s="268"/>
      <c r="BS334" s="264"/>
      <c r="BT334" s="266" t="str">
        <f t="shared" si="892"/>
        <v/>
      </c>
      <c r="BU334" s="266"/>
      <c r="BV334" s="266" t="str">
        <f t="shared" si="893"/>
        <v/>
      </c>
      <c r="BW334" s="266"/>
      <c r="BX334" s="266" t="str">
        <f t="shared" si="894"/>
        <v/>
      </c>
      <c r="BY334" s="267"/>
      <c r="BZ334" s="268"/>
      <c r="CA334" s="269"/>
      <c r="CB334" s="266" t="str">
        <f t="shared" si="895"/>
        <v/>
      </c>
      <c r="CC334" s="266"/>
      <c r="CD334" s="266" t="str">
        <f t="shared" si="896"/>
        <v/>
      </c>
      <c r="CE334" s="266"/>
      <c r="CF334" s="266" t="str">
        <f t="shared" si="897"/>
        <v/>
      </c>
      <c r="CG334" s="267"/>
      <c r="CJ334" s="266" t="str">
        <f t="shared" si="898"/>
        <v/>
      </c>
      <c r="CK334" s="266"/>
      <c r="CL334" s="266" t="str">
        <f t="shared" si="899"/>
        <v/>
      </c>
      <c r="CM334" s="266"/>
      <c r="CN334" s="266" t="str">
        <f t="shared" si="900"/>
        <v/>
      </c>
      <c r="CO334" s="267"/>
    </row>
    <row r="335" spans="1:94" s="262" customFormat="1" ht="33" customHeight="1" x14ac:dyDescent="0.25">
      <c r="B335" s="259" t="s">
        <v>56</v>
      </c>
      <c r="C335" s="276" t="s">
        <v>501</v>
      </c>
      <c r="D335" s="164" t="s">
        <v>757</v>
      </c>
      <c r="E335" s="164" t="s">
        <v>65</v>
      </c>
      <c r="F335" s="261">
        <f>VLOOKUP(H335,Feuil1!A$1:B$5,2,0)</f>
        <v>0.35</v>
      </c>
      <c r="G335" s="259">
        <f t="shared" si="922"/>
        <v>2</v>
      </c>
      <c r="H335" s="214" t="s">
        <v>109</v>
      </c>
      <c r="I335" s="271" t="s">
        <v>537</v>
      </c>
      <c r="J335" s="263">
        <v>70</v>
      </c>
      <c r="K335" s="263">
        <f t="shared" si="923"/>
        <v>70</v>
      </c>
      <c r="L335" s="263">
        <f>IF(J335&lt;&gt;"",MAX(L$1:L334)+1,"")</f>
        <v>281</v>
      </c>
      <c r="M335" s="219" t="s">
        <v>538</v>
      </c>
      <c r="N335" s="299">
        <v>3</v>
      </c>
      <c r="O335" s="221" t="str">
        <f>IF('RESULTAT GLOBAL'!D$22="NON","Non Mesuré","OUI")</f>
        <v>OUI</v>
      </c>
      <c r="P335" s="222" t="str">
        <f>IF('RESULTAT GLOBAL'!D$22="NON","Absence de bar","")</f>
        <v/>
      </c>
      <c r="Q335" s="300" t="str">
        <f t="shared" si="908"/>
        <v/>
      </c>
      <c r="R335" s="219" t="s">
        <v>539</v>
      </c>
      <c r="S335" s="219" t="s">
        <v>70</v>
      </c>
      <c r="T335" s="134"/>
      <c r="V335" s="264">
        <f t="shared" ref="V335:V341" si="929">N335</f>
        <v>3</v>
      </c>
      <c r="W335" s="264">
        <f t="shared" ref="W335:W336" si="930">IF(O335="OUI",1,IF(O335="NON",0,IF(O335="Non Mesuré","",0)))</f>
        <v>1</v>
      </c>
      <c r="X335" s="264">
        <f t="shared" ref="X335:X341" si="931">IF(O335&lt;&gt;"Non Mesuré",V335*W335,"")</f>
        <v>3</v>
      </c>
      <c r="Y335" s="264"/>
      <c r="Z335" s="264">
        <f t="shared" ref="Z335:Z341" si="932">IF(O335="Non Mesuré",V335,0)</f>
        <v>0</v>
      </c>
      <c r="AA335" s="264"/>
      <c r="AB335" s="264">
        <f t="shared" ref="AB335:AB341" si="933">V335-Z335</f>
        <v>3</v>
      </c>
      <c r="AC335" s="264"/>
      <c r="AD335" s="265"/>
      <c r="AE335" s="265"/>
      <c r="AF335" s="266" t="str">
        <f t="shared" si="877"/>
        <v/>
      </c>
      <c r="AG335" s="266"/>
      <c r="AH335" s="266" t="str">
        <f t="shared" si="878"/>
        <v/>
      </c>
      <c r="AI335" s="266"/>
      <c r="AJ335" s="266" t="str">
        <f t="shared" si="879"/>
        <v/>
      </c>
      <c r="AK335" s="267"/>
      <c r="AL335" s="268"/>
      <c r="AM335" s="266"/>
      <c r="AN335" s="266">
        <f t="shared" si="880"/>
        <v>3</v>
      </c>
      <c r="AO335" s="266"/>
      <c r="AP335" s="266">
        <f t="shared" si="881"/>
        <v>0</v>
      </c>
      <c r="AQ335" s="266"/>
      <c r="AR335" s="266">
        <f t="shared" si="882"/>
        <v>3</v>
      </c>
      <c r="AS335" s="267"/>
      <c r="AT335" s="268"/>
      <c r="AU335" s="266"/>
      <c r="AV335" s="266" t="str">
        <f t="shared" si="883"/>
        <v/>
      </c>
      <c r="AW335" s="266"/>
      <c r="AX335" s="266" t="str">
        <f t="shared" si="884"/>
        <v/>
      </c>
      <c r="AY335" s="266"/>
      <c r="AZ335" s="266" t="str">
        <f t="shared" si="885"/>
        <v/>
      </c>
      <c r="BA335" s="267"/>
      <c r="BB335" s="268"/>
      <c r="BC335" s="266"/>
      <c r="BD335" s="266" t="str">
        <f t="shared" si="886"/>
        <v/>
      </c>
      <c r="BE335" s="266"/>
      <c r="BF335" s="266" t="str">
        <f t="shared" si="887"/>
        <v/>
      </c>
      <c r="BG335" s="266"/>
      <c r="BH335" s="266" t="str">
        <f t="shared" si="888"/>
        <v/>
      </c>
      <c r="BI335" s="267"/>
      <c r="BJ335" s="268"/>
      <c r="BK335" s="264"/>
      <c r="BL335" s="266" t="str">
        <f t="shared" si="889"/>
        <v/>
      </c>
      <c r="BM335" s="266"/>
      <c r="BN335" s="266" t="str">
        <f t="shared" si="890"/>
        <v/>
      </c>
      <c r="BO335" s="266"/>
      <c r="BP335" s="266" t="str">
        <f t="shared" si="891"/>
        <v/>
      </c>
      <c r="BQ335" s="267"/>
      <c r="BR335" s="268"/>
      <c r="BS335" s="264"/>
      <c r="BT335" s="266" t="str">
        <f t="shared" si="892"/>
        <v/>
      </c>
      <c r="BU335" s="266"/>
      <c r="BV335" s="266" t="str">
        <f t="shared" si="893"/>
        <v/>
      </c>
      <c r="BW335" s="266"/>
      <c r="BX335" s="266" t="str">
        <f t="shared" si="894"/>
        <v/>
      </c>
      <c r="BY335" s="267"/>
      <c r="BZ335" s="268"/>
      <c r="CA335" s="269"/>
      <c r="CB335" s="266" t="str">
        <f t="shared" si="895"/>
        <v/>
      </c>
      <c r="CC335" s="266"/>
      <c r="CD335" s="266" t="str">
        <f t="shared" si="896"/>
        <v/>
      </c>
      <c r="CE335" s="266"/>
      <c r="CF335" s="266" t="str">
        <f t="shared" si="897"/>
        <v/>
      </c>
      <c r="CG335" s="267"/>
      <c r="CJ335" s="266" t="str">
        <f t="shared" si="898"/>
        <v/>
      </c>
      <c r="CK335" s="266"/>
      <c r="CL335" s="266" t="str">
        <f t="shared" si="899"/>
        <v/>
      </c>
      <c r="CM335" s="266"/>
      <c r="CN335" s="266" t="str">
        <f t="shared" si="900"/>
        <v/>
      </c>
      <c r="CO335" s="267"/>
    </row>
    <row r="336" spans="1:94" s="262" customFormat="1" ht="21" customHeight="1" x14ac:dyDescent="0.25">
      <c r="B336" s="259" t="s">
        <v>56</v>
      </c>
      <c r="C336" s="276" t="s">
        <v>501</v>
      </c>
      <c r="D336" s="164" t="s">
        <v>757</v>
      </c>
      <c r="E336" s="164" t="s">
        <v>65</v>
      </c>
      <c r="F336" s="261">
        <f>VLOOKUP(H336,Feuil1!A$1:B$5,2,0)</f>
        <v>0.2</v>
      </c>
      <c r="G336" s="259">
        <f t="shared" si="922"/>
        <v>5</v>
      </c>
      <c r="H336" s="274" t="s">
        <v>167</v>
      </c>
      <c r="I336" s="271" t="s">
        <v>540</v>
      </c>
      <c r="J336" s="263">
        <v>68</v>
      </c>
      <c r="K336" s="263">
        <f t="shared" si="923"/>
        <v>68</v>
      </c>
      <c r="L336" s="263">
        <f>IF(J336&lt;&gt;"",MAX(L$1:L335)+1,"")</f>
        <v>282</v>
      </c>
      <c r="M336" s="219" t="s">
        <v>541</v>
      </c>
      <c r="N336" s="299">
        <v>1</v>
      </c>
      <c r="O336" s="221" t="str">
        <f>IF('RESULTAT GLOBAL'!D$22="NON","Non Mesuré","OUI")</f>
        <v>OUI</v>
      </c>
      <c r="P336" s="222" t="str">
        <f>IF('RESULTAT GLOBAL'!D$22="NON","Absence de bar","")</f>
        <v/>
      </c>
      <c r="Q336" s="300" t="str">
        <f t="shared" si="908"/>
        <v/>
      </c>
      <c r="R336" s="219" t="s">
        <v>542</v>
      </c>
      <c r="S336" s="219" t="s">
        <v>70</v>
      </c>
      <c r="T336" s="134"/>
      <c r="V336" s="264">
        <f t="shared" si="929"/>
        <v>1</v>
      </c>
      <c r="W336" s="264">
        <f t="shared" si="930"/>
        <v>1</v>
      </c>
      <c r="X336" s="264">
        <f t="shared" si="931"/>
        <v>1</v>
      </c>
      <c r="Y336" s="264"/>
      <c r="Z336" s="264">
        <f t="shared" si="932"/>
        <v>0</v>
      </c>
      <c r="AA336" s="264"/>
      <c r="AB336" s="264">
        <f t="shared" si="933"/>
        <v>1</v>
      </c>
      <c r="AC336" s="264"/>
      <c r="AD336" s="265"/>
      <c r="AE336" s="265"/>
      <c r="AF336" s="266" t="str">
        <f t="shared" si="877"/>
        <v/>
      </c>
      <c r="AG336" s="266"/>
      <c r="AH336" s="266" t="str">
        <f t="shared" si="878"/>
        <v/>
      </c>
      <c r="AI336" s="266"/>
      <c r="AJ336" s="266" t="str">
        <f t="shared" si="879"/>
        <v/>
      </c>
      <c r="AK336" s="267"/>
      <c r="AL336" s="268"/>
      <c r="AM336" s="266"/>
      <c r="AN336" s="266" t="str">
        <f t="shared" si="880"/>
        <v/>
      </c>
      <c r="AO336" s="266"/>
      <c r="AP336" s="266" t="str">
        <f t="shared" si="881"/>
        <v/>
      </c>
      <c r="AQ336" s="266"/>
      <c r="AR336" s="266" t="str">
        <f t="shared" si="882"/>
        <v/>
      </c>
      <c r="AS336" s="267"/>
      <c r="AT336" s="268"/>
      <c r="AU336" s="266"/>
      <c r="AV336" s="266" t="str">
        <f t="shared" si="883"/>
        <v/>
      </c>
      <c r="AW336" s="266"/>
      <c r="AX336" s="266" t="str">
        <f t="shared" si="884"/>
        <v/>
      </c>
      <c r="AY336" s="266"/>
      <c r="AZ336" s="266" t="str">
        <f t="shared" si="885"/>
        <v/>
      </c>
      <c r="BA336" s="267"/>
      <c r="BB336" s="268"/>
      <c r="BC336" s="266"/>
      <c r="BD336" s="266" t="str">
        <f t="shared" si="886"/>
        <v/>
      </c>
      <c r="BE336" s="266"/>
      <c r="BF336" s="266" t="str">
        <f t="shared" si="887"/>
        <v/>
      </c>
      <c r="BG336" s="266"/>
      <c r="BH336" s="266" t="str">
        <f t="shared" si="888"/>
        <v/>
      </c>
      <c r="BI336" s="267"/>
      <c r="BJ336" s="268"/>
      <c r="BK336" s="264"/>
      <c r="BL336" s="266">
        <f t="shared" si="889"/>
        <v>1</v>
      </c>
      <c r="BM336" s="266"/>
      <c r="BN336" s="266">
        <f t="shared" si="890"/>
        <v>0</v>
      </c>
      <c r="BO336" s="266"/>
      <c r="BP336" s="266">
        <f t="shared" si="891"/>
        <v>1</v>
      </c>
      <c r="BQ336" s="267"/>
      <c r="BR336" s="268"/>
      <c r="BS336" s="264"/>
      <c r="BT336" s="266" t="str">
        <f t="shared" si="892"/>
        <v/>
      </c>
      <c r="BU336" s="266"/>
      <c r="BV336" s="266" t="str">
        <f t="shared" si="893"/>
        <v/>
      </c>
      <c r="BW336" s="266"/>
      <c r="BX336" s="266" t="str">
        <f t="shared" si="894"/>
        <v/>
      </c>
      <c r="BY336" s="267"/>
      <c r="BZ336" s="268"/>
      <c r="CA336" s="269"/>
      <c r="CB336" s="266" t="str">
        <f t="shared" si="895"/>
        <v/>
      </c>
      <c r="CC336" s="266"/>
      <c r="CD336" s="266" t="str">
        <f t="shared" si="896"/>
        <v/>
      </c>
      <c r="CE336" s="266"/>
      <c r="CF336" s="266" t="str">
        <f t="shared" si="897"/>
        <v/>
      </c>
      <c r="CG336" s="267"/>
      <c r="CJ336" s="266" t="str">
        <f t="shared" si="898"/>
        <v/>
      </c>
      <c r="CK336" s="266"/>
      <c r="CL336" s="266" t="str">
        <f t="shared" si="899"/>
        <v/>
      </c>
      <c r="CM336" s="266"/>
      <c r="CN336" s="266" t="str">
        <f t="shared" si="900"/>
        <v/>
      </c>
      <c r="CO336" s="267"/>
    </row>
    <row r="337" spans="1:94" s="262" customFormat="1" ht="21" customHeight="1" x14ac:dyDescent="0.25">
      <c r="A337" s="262">
        <v>31</v>
      </c>
      <c r="B337" s="259" t="s">
        <v>56</v>
      </c>
      <c r="C337" s="276" t="s">
        <v>501</v>
      </c>
      <c r="D337" s="164" t="s">
        <v>757</v>
      </c>
      <c r="E337" s="164" t="s">
        <v>65</v>
      </c>
      <c r="F337" s="261">
        <f>VLOOKUP(H337,Feuil1!A$1:B$5,2,0)</f>
        <v>0.25</v>
      </c>
      <c r="G337" s="259">
        <f t="shared" si="922"/>
        <v>3</v>
      </c>
      <c r="H337" s="274" t="s">
        <v>173</v>
      </c>
      <c r="I337" s="271" t="s">
        <v>540</v>
      </c>
      <c r="J337" s="263">
        <v>68</v>
      </c>
      <c r="K337" s="263">
        <f t="shared" si="923"/>
        <v>68</v>
      </c>
      <c r="L337" s="263">
        <f>IF(J337&lt;&gt;"",MAX(L$1:L336)+1,"")</f>
        <v>283</v>
      </c>
      <c r="M337" s="219" t="s">
        <v>543</v>
      </c>
      <c r="N337" s="299">
        <v>3</v>
      </c>
      <c r="O337" s="221" t="str">
        <f>IF('RESULTAT GLOBAL'!D$22="NON","Non Mesuré","Très Satisfaisant")</f>
        <v>Très Satisfaisant</v>
      </c>
      <c r="P337" s="222" t="str">
        <f>IF('RESULTAT GLOBAL'!D$22="NON","Absence de bar","")</f>
        <v/>
      </c>
      <c r="Q337" s="300" t="str">
        <f t="shared" si="908"/>
        <v/>
      </c>
      <c r="R337" s="219" t="s">
        <v>542</v>
      </c>
      <c r="S337" s="219" t="s">
        <v>70</v>
      </c>
      <c r="T337" s="134"/>
      <c r="V337" s="264">
        <f t="shared" si="929"/>
        <v>3</v>
      </c>
      <c r="W337" s="264">
        <f t="shared" ref="W337:W338" si="934">IF(O337="Très Satisfaisant",1,IF(O337="Satisfaisant",0.75,IF(O337="Insatisfaisant",0.25,IF(O337="Très Insatisfaisant",0,IF(O337="Non Mesuré","",0)))))</f>
        <v>1</v>
      </c>
      <c r="X337" s="264">
        <f t="shared" si="931"/>
        <v>3</v>
      </c>
      <c r="Y337" s="264"/>
      <c r="Z337" s="264">
        <f t="shared" si="932"/>
        <v>0</v>
      </c>
      <c r="AA337" s="264"/>
      <c r="AB337" s="264">
        <f t="shared" si="933"/>
        <v>3</v>
      </c>
      <c r="AC337" s="264"/>
      <c r="AD337" s="135"/>
      <c r="AE337" s="269"/>
      <c r="AF337" s="266" t="str">
        <f t="shared" si="877"/>
        <v/>
      </c>
      <c r="AG337" s="266"/>
      <c r="AH337" s="266" t="str">
        <f t="shared" si="878"/>
        <v/>
      </c>
      <c r="AI337" s="266"/>
      <c r="AJ337" s="266" t="str">
        <f t="shared" si="879"/>
        <v/>
      </c>
      <c r="AK337" s="267"/>
      <c r="AL337" s="268"/>
      <c r="AM337" s="266"/>
      <c r="AN337" s="266" t="str">
        <f t="shared" si="880"/>
        <v/>
      </c>
      <c r="AO337" s="266"/>
      <c r="AP337" s="266" t="str">
        <f t="shared" si="881"/>
        <v/>
      </c>
      <c r="AQ337" s="266"/>
      <c r="AR337" s="266" t="str">
        <f t="shared" si="882"/>
        <v/>
      </c>
      <c r="AS337" s="267"/>
      <c r="AT337" s="268"/>
      <c r="AU337" s="266"/>
      <c r="AV337" s="266">
        <f t="shared" si="883"/>
        <v>3</v>
      </c>
      <c r="AW337" s="266"/>
      <c r="AX337" s="266">
        <f t="shared" si="884"/>
        <v>0</v>
      </c>
      <c r="AY337" s="266"/>
      <c r="AZ337" s="266">
        <f t="shared" si="885"/>
        <v>3</v>
      </c>
      <c r="BA337" s="267"/>
      <c r="BB337" s="268"/>
      <c r="BC337" s="266"/>
      <c r="BD337" s="266" t="str">
        <f t="shared" si="886"/>
        <v/>
      </c>
      <c r="BE337" s="266"/>
      <c r="BF337" s="266" t="str">
        <f t="shared" si="887"/>
        <v/>
      </c>
      <c r="BG337" s="266"/>
      <c r="BH337" s="266" t="str">
        <f t="shared" si="888"/>
        <v/>
      </c>
      <c r="BI337" s="267"/>
      <c r="BJ337" s="268"/>
      <c r="BK337" s="264"/>
      <c r="BL337" s="266" t="str">
        <f t="shared" si="889"/>
        <v/>
      </c>
      <c r="BM337" s="266"/>
      <c r="BN337" s="266" t="str">
        <f t="shared" si="890"/>
        <v/>
      </c>
      <c r="BO337" s="266"/>
      <c r="BP337" s="266" t="str">
        <f t="shared" si="891"/>
        <v/>
      </c>
      <c r="BQ337" s="267"/>
      <c r="BR337" s="268"/>
      <c r="BS337" s="264"/>
      <c r="BT337" s="266">
        <f t="shared" si="892"/>
        <v>3</v>
      </c>
      <c r="BU337" s="266"/>
      <c r="BV337" s="266">
        <f t="shared" si="893"/>
        <v>0</v>
      </c>
      <c r="BW337" s="266"/>
      <c r="BX337" s="266">
        <f t="shared" si="894"/>
        <v>3</v>
      </c>
      <c r="BY337" s="267"/>
      <c r="BZ337" s="268"/>
      <c r="CA337" s="269"/>
      <c r="CB337" s="266" t="str">
        <f t="shared" si="895"/>
        <v/>
      </c>
      <c r="CC337" s="266"/>
      <c r="CD337" s="266" t="str">
        <f t="shared" si="896"/>
        <v/>
      </c>
      <c r="CE337" s="266"/>
      <c r="CF337" s="266" t="str">
        <f t="shared" si="897"/>
        <v/>
      </c>
      <c r="CG337" s="267"/>
      <c r="CJ337" s="266" t="str">
        <f t="shared" si="898"/>
        <v/>
      </c>
      <c r="CK337" s="266"/>
      <c r="CL337" s="266" t="str">
        <f t="shared" si="899"/>
        <v/>
      </c>
      <c r="CM337" s="266"/>
      <c r="CN337" s="266" t="str">
        <f t="shared" si="900"/>
        <v/>
      </c>
      <c r="CO337" s="267"/>
    </row>
    <row r="338" spans="1:94" s="262" customFormat="1" ht="21" customHeight="1" x14ac:dyDescent="0.25">
      <c r="A338" s="262">
        <v>32</v>
      </c>
      <c r="B338" s="259" t="s">
        <v>67</v>
      </c>
      <c r="C338" s="276" t="s">
        <v>501</v>
      </c>
      <c r="D338" s="164" t="s">
        <v>757</v>
      </c>
      <c r="E338" s="164" t="s">
        <v>65</v>
      </c>
      <c r="F338" s="261">
        <f>VLOOKUP(H338,Feuil1!A$1:B$5,2,0)</f>
        <v>0.25</v>
      </c>
      <c r="G338" s="259">
        <f t="shared" si="922"/>
        <v>3</v>
      </c>
      <c r="H338" s="274" t="s">
        <v>173</v>
      </c>
      <c r="I338" s="271" t="s">
        <v>540</v>
      </c>
      <c r="J338" s="263">
        <v>68</v>
      </c>
      <c r="K338" s="263">
        <f t="shared" si="923"/>
        <v>68</v>
      </c>
      <c r="L338" s="263">
        <f>IF(J338&lt;&gt;"",MAX(L$1:L337)+1,"")</f>
        <v>284</v>
      </c>
      <c r="M338" s="219" t="s">
        <v>544</v>
      </c>
      <c r="N338" s="299">
        <v>3</v>
      </c>
      <c r="O338" s="221" t="str">
        <f>IF('RESULTAT GLOBAL'!D$22="NON","Non Mesuré","Très Satisfaisant")</f>
        <v>Très Satisfaisant</v>
      </c>
      <c r="P338" s="222" t="str">
        <f>IF('RESULTAT GLOBAL'!D$22="NON","Absence de bar","")</f>
        <v/>
      </c>
      <c r="Q338" s="300" t="str">
        <f t="shared" si="908"/>
        <v/>
      </c>
      <c r="R338" s="219" t="s">
        <v>542</v>
      </c>
      <c r="S338" s="219" t="s">
        <v>70</v>
      </c>
      <c r="T338" s="134"/>
      <c r="V338" s="264">
        <f t="shared" si="929"/>
        <v>3</v>
      </c>
      <c r="W338" s="264">
        <f t="shared" si="934"/>
        <v>1</v>
      </c>
      <c r="X338" s="264">
        <f t="shared" si="931"/>
        <v>3</v>
      </c>
      <c r="Y338" s="264"/>
      <c r="Z338" s="264">
        <f t="shared" si="932"/>
        <v>0</v>
      </c>
      <c r="AA338" s="264"/>
      <c r="AB338" s="264">
        <f t="shared" si="933"/>
        <v>3</v>
      </c>
      <c r="AC338" s="264"/>
      <c r="AD338" s="135"/>
      <c r="AE338" s="269"/>
      <c r="AF338" s="266" t="str">
        <f t="shared" si="877"/>
        <v/>
      </c>
      <c r="AG338" s="266"/>
      <c r="AH338" s="266" t="str">
        <f t="shared" si="878"/>
        <v/>
      </c>
      <c r="AI338" s="266"/>
      <c r="AJ338" s="266" t="str">
        <f t="shared" si="879"/>
        <v/>
      </c>
      <c r="AK338" s="267"/>
      <c r="AL338" s="268"/>
      <c r="AM338" s="266"/>
      <c r="AN338" s="266" t="str">
        <f t="shared" si="880"/>
        <v/>
      </c>
      <c r="AO338" s="266"/>
      <c r="AP338" s="266" t="str">
        <f t="shared" si="881"/>
        <v/>
      </c>
      <c r="AQ338" s="266"/>
      <c r="AR338" s="266" t="str">
        <f t="shared" si="882"/>
        <v/>
      </c>
      <c r="AS338" s="267"/>
      <c r="AT338" s="268"/>
      <c r="AU338" s="266"/>
      <c r="AV338" s="266">
        <f t="shared" si="883"/>
        <v>3</v>
      </c>
      <c r="AW338" s="266"/>
      <c r="AX338" s="266">
        <f t="shared" si="884"/>
        <v>0</v>
      </c>
      <c r="AY338" s="266"/>
      <c r="AZ338" s="266">
        <f t="shared" si="885"/>
        <v>3</v>
      </c>
      <c r="BA338" s="267"/>
      <c r="BB338" s="268"/>
      <c r="BC338" s="266"/>
      <c r="BD338" s="266" t="str">
        <f t="shared" si="886"/>
        <v/>
      </c>
      <c r="BE338" s="266"/>
      <c r="BF338" s="266" t="str">
        <f t="shared" si="887"/>
        <v/>
      </c>
      <c r="BG338" s="266"/>
      <c r="BH338" s="266" t="str">
        <f t="shared" si="888"/>
        <v/>
      </c>
      <c r="BI338" s="267"/>
      <c r="BJ338" s="268"/>
      <c r="BK338" s="264"/>
      <c r="BL338" s="266" t="str">
        <f t="shared" si="889"/>
        <v/>
      </c>
      <c r="BM338" s="266"/>
      <c r="BN338" s="266" t="str">
        <f t="shared" si="890"/>
        <v/>
      </c>
      <c r="BO338" s="266"/>
      <c r="BP338" s="266" t="str">
        <f t="shared" si="891"/>
        <v/>
      </c>
      <c r="BQ338" s="267"/>
      <c r="BR338" s="268"/>
      <c r="BS338" s="264"/>
      <c r="BT338" s="266" t="str">
        <f t="shared" si="892"/>
        <v/>
      </c>
      <c r="BU338" s="266"/>
      <c r="BV338" s="266" t="str">
        <f t="shared" si="893"/>
        <v/>
      </c>
      <c r="BW338" s="266"/>
      <c r="BX338" s="266" t="str">
        <f t="shared" si="894"/>
        <v/>
      </c>
      <c r="BY338" s="267"/>
      <c r="BZ338" s="268"/>
      <c r="CA338" s="269"/>
      <c r="CB338" s="266">
        <f t="shared" si="895"/>
        <v>3</v>
      </c>
      <c r="CC338" s="266"/>
      <c r="CD338" s="266">
        <f t="shared" si="896"/>
        <v>0</v>
      </c>
      <c r="CE338" s="266"/>
      <c r="CF338" s="266">
        <f t="shared" si="897"/>
        <v>3</v>
      </c>
      <c r="CG338" s="267"/>
      <c r="CJ338" s="266" t="str">
        <f t="shared" si="898"/>
        <v/>
      </c>
      <c r="CK338" s="266"/>
      <c r="CL338" s="266" t="str">
        <f t="shared" si="899"/>
        <v/>
      </c>
      <c r="CM338" s="266"/>
      <c r="CN338" s="266" t="str">
        <f t="shared" si="900"/>
        <v/>
      </c>
      <c r="CO338" s="267"/>
    </row>
    <row r="339" spans="1:94" s="262" customFormat="1" ht="20.25" customHeight="1" x14ac:dyDescent="0.25">
      <c r="B339" s="259" t="s">
        <v>56</v>
      </c>
      <c r="C339" s="276" t="s">
        <v>501</v>
      </c>
      <c r="D339" s="164" t="s">
        <v>757</v>
      </c>
      <c r="E339" s="164" t="s">
        <v>65</v>
      </c>
      <c r="F339" s="261">
        <f>VLOOKUP(H339,Feuil1!A$1:B$5,2,0)</f>
        <v>0.35</v>
      </c>
      <c r="G339" s="259">
        <f t="shared" si="922"/>
        <v>2</v>
      </c>
      <c r="H339" s="274" t="s">
        <v>109</v>
      </c>
      <c r="I339" s="271" t="s">
        <v>545</v>
      </c>
      <c r="J339" s="263">
        <v>71</v>
      </c>
      <c r="K339" s="263">
        <f t="shared" si="923"/>
        <v>71</v>
      </c>
      <c r="L339" s="263">
        <f>IF(J339&lt;&gt;"",MAX(L$1:L338)+1,"")</f>
        <v>285</v>
      </c>
      <c r="M339" s="219" t="s">
        <v>546</v>
      </c>
      <c r="N339" s="299">
        <v>1</v>
      </c>
      <c r="O339" s="221" t="str">
        <f>IF('RESULTAT GLOBAL'!D$22="NON","Non Mesuré","OUI")</f>
        <v>OUI</v>
      </c>
      <c r="P339" s="222" t="str">
        <f>IF('RESULTAT GLOBAL'!D$22="NON","Absence de bar","")</f>
        <v/>
      </c>
      <c r="Q339" s="300" t="str">
        <f t="shared" si="908"/>
        <v/>
      </c>
      <c r="R339" s="219" t="s">
        <v>547</v>
      </c>
      <c r="S339" s="219" t="s">
        <v>70</v>
      </c>
      <c r="T339" s="134"/>
      <c r="V339" s="264">
        <f t="shared" si="929"/>
        <v>1</v>
      </c>
      <c r="W339" s="264">
        <f t="shared" ref="W339:W341" si="935">IF(O339="OUI",1,IF(O339="NON",0,IF(O339="Non Mesuré","",0)))</f>
        <v>1</v>
      </c>
      <c r="X339" s="264">
        <f t="shared" si="931"/>
        <v>1</v>
      </c>
      <c r="Y339" s="264"/>
      <c r="Z339" s="264">
        <f t="shared" si="932"/>
        <v>0</v>
      </c>
      <c r="AA339" s="264"/>
      <c r="AB339" s="264">
        <f t="shared" si="933"/>
        <v>1</v>
      </c>
      <c r="AC339" s="264"/>
      <c r="AD339" s="265"/>
      <c r="AE339" s="265"/>
      <c r="AF339" s="266" t="str">
        <f t="shared" si="877"/>
        <v/>
      </c>
      <c r="AG339" s="266"/>
      <c r="AH339" s="266" t="str">
        <f t="shared" si="878"/>
        <v/>
      </c>
      <c r="AI339" s="266"/>
      <c r="AJ339" s="266" t="str">
        <f t="shared" si="879"/>
        <v/>
      </c>
      <c r="AK339" s="267"/>
      <c r="AL339" s="268"/>
      <c r="AM339" s="266"/>
      <c r="AN339" s="266">
        <f t="shared" si="880"/>
        <v>1</v>
      </c>
      <c r="AO339" s="266"/>
      <c r="AP339" s="266">
        <f t="shared" si="881"/>
        <v>0</v>
      </c>
      <c r="AQ339" s="266"/>
      <c r="AR339" s="266">
        <f t="shared" si="882"/>
        <v>1</v>
      </c>
      <c r="AS339" s="267"/>
      <c r="AT339" s="268"/>
      <c r="AU339" s="266"/>
      <c r="AV339" s="266" t="str">
        <f t="shared" si="883"/>
        <v/>
      </c>
      <c r="AW339" s="266"/>
      <c r="AX339" s="266" t="str">
        <f t="shared" si="884"/>
        <v/>
      </c>
      <c r="AY339" s="266"/>
      <c r="AZ339" s="266" t="str">
        <f t="shared" si="885"/>
        <v/>
      </c>
      <c r="BA339" s="267"/>
      <c r="BB339" s="268"/>
      <c r="BC339" s="266"/>
      <c r="BD339" s="266" t="str">
        <f t="shared" si="886"/>
        <v/>
      </c>
      <c r="BE339" s="266"/>
      <c r="BF339" s="266" t="str">
        <f t="shared" si="887"/>
        <v/>
      </c>
      <c r="BG339" s="266"/>
      <c r="BH339" s="266" t="str">
        <f t="shared" si="888"/>
        <v/>
      </c>
      <c r="BI339" s="267"/>
      <c r="BJ339" s="268"/>
      <c r="BK339" s="264"/>
      <c r="BL339" s="266" t="str">
        <f t="shared" si="889"/>
        <v/>
      </c>
      <c r="BM339" s="266"/>
      <c r="BN339" s="266" t="str">
        <f t="shared" si="890"/>
        <v/>
      </c>
      <c r="BO339" s="266"/>
      <c r="BP339" s="266" t="str">
        <f t="shared" si="891"/>
        <v/>
      </c>
      <c r="BQ339" s="267"/>
      <c r="BR339" s="268"/>
      <c r="BS339" s="264"/>
      <c r="BT339" s="266" t="str">
        <f t="shared" si="892"/>
        <v/>
      </c>
      <c r="BU339" s="266"/>
      <c r="BV339" s="266" t="str">
        <f t="shared" si="893"/>
        <v/>
      </c>
      <c r="BW339" s="266"/>
      <c r="BX339" s="266" t="str">
        <f t="shared" si="894"/>
        <v/>
      </c>
      <c r="BY339" s="267"/>
      <c r="BZ339" s="268"/>
      <c r="CA339" s="269"/>
      <c r="CB339" s="266" t="str">
        <f t="shared" si="895"/>
        <v/>
      </c>
      <c r="CC339" s="266"/>
      <c r="CD339" s="266" t="str">
        <f t="shared" si="896"/>
        <v/>
      </c>
      <c r="CE339" s="266"/>
      <c r="CF339" s="266" t="str">
        <f t="shared" si="897"/>
        <v/>
      </c>
      <c r="CG339" s="267"/>
      <c r="CJ339" s="266" t="str">
        <f t="shared" si="898"/>
        <v/>
      </c>
      <c r="CK339" s="266"/>
      <c r="CL339" s="266" t="str">
        <f t="shared" si="899"/>
        <v/>
      </c>
      <c r="CM339" s="266"/>
      <c r="CN339" s="266" t="str">
        <f t="shared" si="900"/>
        <v/>
      </c>
      <c r="CO339" s="267"/>
    </row>
    <row r="340" spans="1:94" s="262" customFormat="1" ht="20.25" customHeight="1" x14ac:dyDescent="0.25">
      <c r="B340" s="259" t="s">
        <v>56</v>
      </c>
      <c r="C340" s="276" t="s">
        <v>501</v>
      </c>
      <c r="D340" s="164" t="s">
        <v>757</v>
      </c>
      <c r="E340" s="164" t="s">
        <v>65</v>
      </c>
      <c r="F340" s="261">
        <f>VLOOKUP(H340,Feuil1!A$1:B$5,2,0)</f>
        <v>0.35</v>
      </c>
      <c r="G340" s="259">
        <f t="shared" si="922"/>
        <v>2</v>
      </c>
      <c r="H340" s="274" t="s">
        <v>109</v>
      </c>
      <c r="I340" s="271" t="s">
        <v>548</v>
      </c>
      <c r="J340" s="263">
        <v>87</v>
      </c>
      <c r="K340" s="263">
        <f t="shared" si="923"/>
        <v>70</v>
      </c>
      <c r="L340" s="263">
        <f>IF(J340&lt;&gt;"",MAX(L$1:L339)+1,"")</f>
        <v>286</v>
      </c>
      <c r="M340" s="243" t="s">
        <v>549</v>
      </c>
      <c r="N340" s="299">
        <v>3</v>
      </c>
      <c r="O340" s="221" t="str">
        <f>IF('RESULTAT GLOBAL'!D$22="NON","Non Mesuré","OUI")</f>
        <v>OUI</v>
      </c>
      <c r="P340" s="222" t="str">
        <f>IF('RESULTAT GLOBAL'!D$22="NON","Absence de bar","")</f>
        <v/>
      </c>
      <c r="Q340" s="300" t="str">
        <f t="shared" si="908"/>
        <v/>
      </c>
      <c r="R340" s="219"/>
      <c r="S340" s="312" t="s">
        <v>70</v>
      </c>
      <c r="T340" s="134"/>
      <c r="V340" s="264">
        <f t="shared" si="929"/>
        <v>3</v>
      </c>
      <c r="W340" s="264">
        <f t="shared" si="935"/>
        <v>1</v>
      </c>
      <c r="X340" s="264">
        <f t="shared" si="931"/>
        <v>3</v>
      </c>
      <c r="Y340" s="264"/>
      <c r="Z340" s="264">
        <f t="shared" si="932"/>
        <v>0</v>
      </c>
      <c r="AA340" s="264"/>
      <c r="AB340" s="264">
        <f t="shared" si="933"/>
        <v>3</v>
      </c>
      <c r="AC340" s="264"/>
      <c r="AD340" s="265"/>
      <c r="AE340" s="265"/>
      <c r="AF340" s="266" t="str">
        <f t="shared" si="877"/>
        <v/>
      </c>
      <c r="AG340" s="266"/>
      <c r="AH340" s="266" t="str">
        <f t="shared" si="878"/>
        <v/>
      </c>
      <c r="AI340" s="266"/>
      <c r="AJ340" s="266" t="str">
        <f t="shared" si="879"/>
        <v/>
      </c>
      <c r="AK340" s="267"/>
      <c r="AL340" s="268"/>
      <c r="AM340" s="266"/>
      <c r="AN340" s="266">
        <f t="shared" si="880"/>
        <v>3</v>
      </c>
      <c r="AO340" s="266"/>
      <c r="AP340" s="266">
        <f t="shared" si="881"/>
        <v>0</v>
      </c>
      <c r="AQ340" s="266"/>
      <c r="AR340" s="266">
        <f t="shared" si="882"/>
        <v>3</v>
      </c>
      <c r="AS340" s="267"/>
      <c r="AT340" s="268"/>
      <c r="AU340" s="266"/>
      <c r="AV340" s="266" t="str">
        <f t="shared" si="883"/>
        <v/>
      </c>
      <c r="AW340" s="266"/>
      <c r="AX340" s="266" t="str">
        <f t="shared" si="884"/>
        <v/>
      </c>
      <c r="AY340" s="266"/>
      <c r="AZ340" s="266" t="str">
        <f t="shared" si="885"/>
        <v/>
      </c>
      <c r="BA340" s="267"/>
      <c r="BB340" s="268"/>
      <c r="BC340" s="266"/>
      <c r="BD340" s="266" t="str">
        <f t="shared" si="886"/>
        <v/>
      </c>
      <c r="BE340" s="266"/>
      <c r="BF340" s="266" t="str">
        <f t="shared" si="887"/>
        <v/>
      </c>
      <c r="BG340" s="266"/>
      <c r="BH340" s="266" t="str">
        <f t="shared" si="888"/>
        <v/>
      </c>
      <c r="BI340" s="267"/>
      <c r="BJ340" s="268"/>
      <c r="BK340" s="264"/>
      <c r="BL340" s="266" t="str">
        <f t="shared" si="889"/>
        <v/>
      </c>
      <c r="BM340" s="266"/>
      <c r="BN340" s="266" t="str">
        <f t="shared" si="890"/>
        <v/>
      </c>
      <c r="BO340" s="266"/>
      <c r="BP340" s="266" t="str">
        <f t="shared" si="891"/>
        <v/>
      </c>
      <c r="BQ340" s="267"/>
      <c r="BR340" s="268"/>
      <c r="BS340" s="264"/>
      <c r="BT340" s="266" t="str">
        <f t="shared" si="892"/>
        <v/>
      </c>
      <c r="BU340" s="266"/>
      <c r="BV340" s="266" t="str">
        <f t="shared" si="893"/>
        <v/>
      </c>
      <c r="BW340" s="266"/>
      <c r="BX340" s="266" t="str">
        <f t="shared" si="894"/>
        <v/>
      </c>
      <c r="BY340" s="267"/>
      <c r="BZ340" s="268"/>
      <c r="CA340" s="269"/>
      <c r="CB340" s="266" t="str">
        <f t="shared" si="895"/>
        <v/>
      </c>
      <c r="CC340" s="266"/>
      <c r="CD340" s="266" t="str">
        <f t="shared" si="896"/>
        <v/>
      </c>
      <c r="CE340" s="266"/>
      <c r="CF340" s="266" t="str">
        <f t="shared" si="897"/>
        <v/>
      </c>
      <c r="CG340" s="267"/>
      <c r="CJ340" s="266" t="str">
        <f t="shared" si="898"/>
        <v/>
      </c>
      <c r="CK340" s="266"/>
      <c r="CL340" s="266" t="str">
        <f t="shared" si="899"/>
        <v/>
      </c>
      <c r="CM340" s="266"/>
      <c r="CN340" s="266" t="str">
        <f t="shared" si="900"/>
        <v/>
      </c>
      <c r="CO340" s="267"/>
    </row>
    <row r="341" spans="1:94" s="262" customFormat="1" ht="20.25" customHeight="1" x14ac:dyDescent="0.25">
      <c r="B341" s="259" t="s">
        <v>56</v>
      </c>
      <c r="C341" s="276" t="s">
        <v>501</v>
      </c>
      <c r="D341" s="164" t="s">
        <v>757</v>
      </c>
      <c r="E341" s="164" t="s">
        <v>65</v>
      </c>
      <c r="F341" s="261">
        <f>VLOOKUP(H341,Feuil1!A$1:B$5,2,0)</f>
        <v>0.35</v>
      </c>
      <c r="G341" s="259">
        <f t="shared" si="922"/>
        <v>2</v>
      </c>
      <c r="H341" s="214" t="s">
        <v>109</v>
      </c>
      <c r="I341" s="271" t="s">
        <v>550</v>
      </c>
      <c r="J341" s="263">
        <v>63</v>
      </c>
      <c r="K341" s="263">
        <f t="shared" si="923"/>
        <v>63</v>
      </c>
      <c r="L341" s="263">
        <f>IF(J341&lt;&gt;"",MAX(L$1:L340)+1,"")</f>
        <v>287</v>
      </c>
      <c r="M341" s="305" t="s">
        <v>551</v>
      </c>
      <c r="N341" s="301">
        <v>3</v>
      </c>
      <c r="O341" s="302" t="str">
        <f>IF('RESULTAT GLOBAL'!D$22="NON","Non Mesuré","OUI")</f>
        <v>OUI</v>
      </c>
      <c r="P341" s="303" t="str">
        <f>IF('RESULTAT GLOBAL'!D$22="NON","Absence de bar","")</f>
        <v/>
      </c>
      <c r="Q341" s="304" t="str">
        <f t="shared" si="908"/>
        <v/>
      </c>
      <c r="R341" s="305" t="s">
        <v>552</v>
      </c>
      <c r="S341" s="305" t="s">
        <v>553</v>
      </c>
      <c r="T341" s="134"/>
      <c r="V341" s="264">
        <f t="shared" si="929"/>
        <v>3</v>
      </c>
      <c r="W341" s="264">
        <f t="shared" si="935"/>
        <v>1</v>
      </c>
      <c r="X341" s="264">
        <f t="shared" si="931"/>
        <v>3</v>
      </c>
      <c r="Y341" s="264"/>
      <c r="Z341" s="264">
        <f t="shared" si="932"/>
        <v>0</v>
      </c>
      <c r="AA341" s="264"/>
      <c r="AB341" s="264">
        <f t="shared" si="933"/>
        <v>3</v>
      </c>
      <c r="AC341" s="264"/>
      <c r="AD341" s="265"/>
      <c r="AE341" s="265"/>
      <c r="AF341" s="266" t="str">
        <f t="shared" si="877"/>
        <v/>
      </c>
      <c r="AG341" s="266"/>
      <c r="AH341" s="266" t="str">
        <f t="shared" si="878"/>
        <v/>
      </c>
      <c r="AI341" s="266"/>
      <c r="AJ341" s="266" t="str">
        <f t="shared" si="879"/>
        <v/>
      </c>
      <c r="AK341" s="267"/>
      <c r="AL341" s="268"/>
      <c r="AM341" s="266"/>
      <c r="AN341" s="266">
        <f t="shared" si="880"/>
        <v>3</v>
      </c>
      <c r="AO341" s="266"/>
      <c r="AP341" s="266">
        <f t="shared" si="881"/>
        <v>0</v>
      </c>
      <c r="AQ341" s="266"/>
      <c r="AR341" s="266">
        <f t="shared" si="882"/>
        <v>3</v>
      </c>
      <c r="AS341" s="267"/>
      <c r="AT341" s="268"/>
      <c r="AU341" s="266"/>
      <c r="AV341" s="266" t="str">
        <f t="shared" si="883"/>
        <v/>
      </c>
      <c r="AW341" s="266"/>
      <c r="AX341" s="266" t="str">
        <f t="shared" si="884"/>
        <v/>
      </c>
      <c r="AY341" s="266"/>
      <c r="AZ341" s="266" t="str">
        <f t="shared" si="885"/>
        <v/>
      </c>
      <c r="BA341" s="267"/>
      <c r="BB341" s="268"/>
      <c r="BC341" s="266"/>
      <c r="BD341" s="266" t="str">
        <f t="shared" si="886"/>
        <v/>
      </c>
      <c r="BE341" s="266"/>
      <c r="BF341" s="266" t="str">
        <f t="shared" si="887"/>
        <v/>
      </c>
      <c r="BG341" s="266"/>
      <c r="BH341" s="266" t="str">
        <f t="shared" si="888"/>
        <v/>
      </c>
      <c r="BI341" s="267"/>
      <c r="BJ341" s="268"/>
      <c r="BK341" s="264"/>
      <c r="BL341" s="266" t="str">
        <f t="shared" si="889"/>
        <v/>
      </c>
      <c r="BM341" s="266"/>
      <c r="BN341" s="266" t="str">
        <f t="shared" si="890"/>
        <v/>
      </c>
      <c r="BO341" s="266"/>
      <c r="BP341" s="266" t="str">
        <f t="shared" si="891"/>
        <v/>
      </c>
      <c r="BQ341" s="267"/>
      <c r="BR341" s="268"/>
      <c r="BS341" s="264"/>
      <c r="BT341" s="266" t="str">
        <f t="shared" si="892"/>
        <v/>
      </c>
      <c r="BU341" s="266"/>
      <c r="BV341" s="266" t="str">
        <f t="shared" si="893"/>
        <v/>
      </c>
      <c r="BW341" s="266"/>
      <c r="BX341" s="266" t="str">
        <f t="shared" si="894"/>
        <v/>
      </c>
      <c r="BY341" s="267"/>
      <c r="BZ341" s="268"/>
      <c r="CA341" s="269"/>
      <c r="CB341" s="266" t="str">
        <f t="shared" si="895"/>
        <v/>
      </c>
      <c r="CC341" s="266"/>
      <c r="CD341" s="266" t="str">
        <f t="shared" si="896"/>
        <v/>
      </c>
      <c r="CE341" s="266"/>
      <c r="CF341" s="266" t="str">
        <f t="shared" si="897"/>
        <v/>
      </c>
      <c r="CG341" s="267"/>
      <c r="CJ341" s="266" t="str">
        <f t="shared" si="898"/>
        <v/>
      </c>
      <c r="CK341" s="266"/>
      <c r="CL341" s="266" t="str">
        <f t="shared" si="899"/>
        <v/>
      </c>
      <c r="CM341" s="266"/>
      <c r="CN341" s="266" t="str">
        <f t="shared" si="900"/>
        <v/>
      </c>
      <c r="CO341" s="267"/>
    </row>
    <row r="342" spans="1:94" s="262" customFormat="1" ht="30" customHeight="1" x14ac:dyDescent="0.25">
      <c r="B342" s="259"/>
      <c r="F342" s="261" t="e">
        <f>VLOOKUP(H342,Feuil1!A$1:B$5,2,0)</f>
        <v>#N/A</v>
      </c>
      <c r="G342" s="259"/>
      <c r="H342" s="214"/>
      <c r="I342" s="147"/>
      <c r="J342" s="263"/>
      <c r="K342" s="263"/>
      <c r="L342" s="263" t="str">
        <f>IF(J342&lt;&gt;"",MAX(L$1:L341)+1,"")</f>
        <v/>
      </c>
      <c r="M342" s="368" t="s">
        <v>554</v>
      </c>
      <c r="N342" s="369" t="s">
        <v>29</v>
      </c>
      <c r="O342" s="370" t="s">
        <v>30</v>
      </c>
      <c r="P342" s="441" t="s">
        <v>31</v>
      </c>
      <c r="Q342" s="374" t="str">
        <f t="shared" si="908"/>
        <v/>
      </c>
      <c r="R342" s="372" t="s">
        <v>32</v>
      </c>
      <c r="S342" s="373" t="s">
        <v>686</v>
      </c>
      <c r="T342" s="134"/>
      <c r="V342" s="264"/>
      <c r="W342" s="264"/>
      <c r="X342" s="264"/>
      <c r="Y342" s="264">
        <f>SUM(X317:X341)</f>
        <v>63</v>
      </c>
      <c r="Z342" s="264"/>
      <c r="AA342" s="264">
        <f>SUM(Z317:Z341)</f>
        <v>0</v>
      </c>
      <c r="AB342" s="264"/>
      <c r="AC342" s="264">
        <f>SUM(AB317:AB341)</f>
        <v>63</v>
      </c>
      <c r="AD342" s="265">
        <f>Y342/AC342</f>
        <v>1</v>
      </c>
      <c r="AE342" s="161"/>
      <c r="AF342" s="266" t="str">
        <f t="shared" si="877"/>
        <v/>
      </c>
      <c r="AG342" s="266"/>
      <c r="AH342" s="266" t="str">
        <f t="shared" si="878"/>
        <v/>
      </c>
      <c r="AI342" s="266"/>
      <c r="AJ342" s="266" t="str">
        <f t="shared" si="879"/>
        <v/>
      </c>
      <c r="AK342" s="267"/>
      <c r="AL342" s="268"/>
      <c r="AM342" s="266"/>
      <c r="AN342" s="266" t="str">
        <f t="shared" si="880"/>
        <v/>
      </c>
      <c r="AO342" s="266"/>
      <c r="AP342" s="266" t="str">
        <f t="shared" si="881"/>
        <v/>
      </c>
      <c r="AQ342" s="266"/>
      <c r="AR342" s="266" t="str">
        <f t="shared" si="882"/>
        <v/>
      </c>
      <c r="AS342" s="267"/>
      <c r="AT342" s="268"/>
      <c r="AU342" s="266"/>
      <c r="AV342" s="266" t="str">
        <f t="shared" si="883"/>
        <v/>
      </c>
      <c r="AW342" s="266"/>
      <c r="AX342" s="266" t="str">
        <f t="shared" si="884"/>
        <v/>
      </c>
      <c r="AY342" s="266"/>
      <c r="AZ342" s="266" t="str">
        <f t="shared" si="885"/>
        <v/>
      </c>
      <c r="BA342" s="267"/>
      <c r="BB342" s="268"/>
      <c r="BC342" s="266"/>
      <c r="BD342" s="266" t="str">
        <f t="shared" si="886"/>
        <v/>
      </c>
      <c r="BE342" s="266"/>
      <c r="BF342" s="266" t="str">
        <f t="shared" si="887"/>
        <v/>
      </c>
      <c r="BG342" s="266"/>
      <c r="BH342" s="266" t="str">
        <f t="shared" si="888"/>
        <v/>
      </c>
      <c r="BI342" s="267"/>
      <c r="BJ342" s="268"/>
      <c r="BK342" s="264"/>
      <c r="BL342" s="266" t="str">
        <f t="shared" si="889"/>
        <v/>
      </c>
      <c r="BM342" s="266"/>
      <c r="BN342" s="266" t="str">
        <f t="shared" si="890"/>
        <v/>
      </c>
      <c r="BO342" s="266"/>
      <c r="BP342" s="266" t="str">
        <f t="shared" si="891"/>
        <v/>
      </c>
      <c r="BQ342" s="267"/>
      <c r="BR342" s="268"/>
      <c r="BS342" s="264"/>
      <c r="BT342" s="266" t="str">
        <f t="shared" si="892"/>
        <v/>
      </c>
      <c r="BU342" s="266"/>
      <c r="BV342" s="266" t="str">
        <f t="shared" si="893"/>
        <v/>
      </c>
      <c r="BW342" s="266"/>
      <c r="BX342" s="266" t="str">
        <f t="shared" si="894"/>
        <v/>
      </c>
      <c r="BY342" s="267"/>
      <c r="BZ342" s="268"/>
      <c r="CA342" s="269"/>
      <c r="CB342" s="266" t="str">
        <f t="shared" si="895"/>
        <v/>
      </c>
      <c r="CC342" s="266"/>
      <c r="CD342" s="266" t="str">
        <f t="shared" si="896"/>
        <v/>
      </c>
      <c r="CE342" s="266"/>
      <c r="CF342" s="266" t="str">
        <f t="shared" si="897"/>
        <v/>
      </c>
      <c r="CG342" s="267"/>
      <c r="CJ342" s="266" t="str">
        <f t="shared" si="898"/>
        <v/>
      </c>
      <c r="CK342" s="266"/>
      <c r="CL342" s="266" t="str">
        <f t="shared" si="899"/>
        <v/>
      </c>
      <c r="CM342" s="266"/>
      <c r="CN342" s="266" t="str">
        <f t="shared" si="900"/>
        <v/>
      </c>
      <c r="CO342" s="267"/>
    </row>
    <row r="343" spans="1:94" s="162" customFormat="1" ht="18" customHeight="1" x14ac:dyDescent="0.25">
      <c r="B343" s="113"/>
      <c r="C343" s="259"/>
      <c r="D343" s="259"/>
      <c r="E343" s="259"/>
      <c r="F343" s="261" t="e">
        <f>VLOOKUP(H343,Feuil1!A$1:B$5,2,0)</f>
        <v>#N/A</v>
      </c>
      <c r="G343" s="113"/>
      <c r="H343" s="218"/>
      <c r="I343" s="163"/>
      <c r="J343" s="138"/>
      <c r="K343" s="263"/>
      <c r="L343" s="263" t="str">
        <f>IF(J343&lt;&gt;"",MAX(L$1:L342)+1,"")</f>
        <v/>
      </c>
      <c r="M343" s="164" t="s">
        <v>555</v>
      </c>
      <c r="N343" s="130"/>
      <c r="O343" s="204"/>
      <c r="P343" s="293"/>
      <c r="Q343" s="202" t="str">
        <f t="shared" si="908"/>
        <v/>
      </c>
      <c r="R343" s="165"/>
      <c r="S343" s="165"/>
      <c r="T343" s="165"/>
      <c r="V343" s="139"/>
      <c r="W343" s="139"/>
      <c r="X343" s="139"/>
      <c r="Y343" s="139"/>
      <c r="Z343" s="139"/>
      <c r="AA343" s="139"/>
      <c r="AB343" s="139"/>
      <c r="AC343" s="260"/>
      <c r="AD343" s="148"/>
      <c r="AE343" s="148"/>
      <c r="AF343" s="266" t="str">
        <f t="shared" si="877"/>
        <v/>
      </c>
      <c r="AG343" s="266"/>
      <c r="AH343" s="266" t="str">
        <f t="shared" si="878"/>
        <v/>
      </c>
      <c r="AI343" s="266"/>
      <c r="AJ343" s="266" t="str">
        <f t="shared" si="879"/>
        <v/>
      </c>
      <c r="AK343" s="267"/>
      <c r="AL343" s="268"/>
      <c r="AM343" s="266"/>
      <c r="AN343" s="266" t="str">
        <f t="shared" si="880"/>
        <v/>
      </c>
      <c r="AO343" s="266"/>
      <c r="AP343" s="266" t="str">
        <f t="shared" si="881"/>
        <v/>
      </c>
      <c r="AQ343" s="266"/>
      <c r="AR343" s="266" t="str">
        <f t="shared" si="882"/>
        <v/>
      </c>
      <c r="AS343" s="267"/>
      <c r="AT343" s="268"/>
      <c r="AU343" s="266"/>
      <c r="AV343" s="266" t="str">
        <f t="shared" si="883"/>
        <v/>
      </c>
      <c r="AW343" s="266"/>
      <c r="AX343" s="266" t="str">
        <f t="shared" si="884"/>
        <v/>
      </c>
      <c r="AY343" s="266"/>
      <c r="AZ343" s="266" t="str">
        <f t="shared" si="885"/>
        <v/>
      </c>
      <c r="BA343" s="267"/>
      <c r="BB343" s="268"/>
      <c r="BC343" s="266"/>
      <c r="BD343" s="266" t="str">
        <f t="shared" si="886"/>
        <v/>
      </c>
      <c r="BE343" s="266"/>
      <c r="BF343" s="266" t="str">
        <f t="shared" si="887"/>
        <v/>
      </c>
      <c r="BG343" s="266"/>
      <c r="BH343" s="266" t="str">
        <f t="shared" si="888"/>
        <v/>
      </c>
      <c r="BI343" s="267"/>
      <c r="BJ343" s="268"/>
      <c r="BK343" s="264"/>
      <c r="BL343" s="266" t="str">
        <f t="shared" si="889"/>
        <v/>
      </c>
      <c r="BM343" s="266"/>
      <c r="BN343" s="266" t="str">
        <f t="shared" si="890"/>
        <v/>
      </c>
      <c r="BO343" s="266"/>
      <c r="BP343" s="266" t="str">
        <f t="shared" si="891"/>
        <v/>
      </c>
      <c r="BQ343" s="267"/>
      <c r="BR343" s="268"/>
      <c r="BS343" s="264"/>
      <c r="BT343" s="266" t="str">
        <f t="shared" si="892"/>
        <v/>
      </c>
      <c r="BU343" s="266"/>
      <c r="BV343" s="266" t="str">
        <f t="shared" si="893"/>
        <v/>
      </c>
      <c r="BW343" s="266"/>
      <c r="BX343" s="266" t="str">
        <f t="shared" si="894"/>
        <v/>
      </c>
      <c r="BY343" s="267"/>
      <c r="BZ343" s="268"/>
      <c r="CA343" s="269"/>
      <c r="CB343" s="266" t="str">
        <f t="shared" si="895"/>
        <v/>
      </c>
      <c r="CC343" s="266"/>
      <c r="CD343" s="266" t="str">
        <f t="shared" si="896"/>
        <v/>
      </c>
      <c r="CE343" s="266"/>
      <c r="CF343" s="266" t="str">
        <f t="shared" si="897"/>
        <v/>
      </c>
      <c r="CG343" s="267"/>
      <c r="CH343" s="262"/>
      <c r="CI343" s="262"/>
      <c r="CJ343" s="266" t="str">
        <f t="shared" si="898"/>
        <v/>
      </c>
      <c r="CK343" s="266"/>
      <c r="CL343" s="266" t="str">
        <f t="shared" si="899"/>
        <v/>
      </c>
      <c r="CM343" s="266"/>
      <c r="CN343" s="266" t="str">
        <f t="shared" si="900"/>
        <v/>
      </c>
      <c r="CO343" s="267"/>
      <c r="CP343" s="262"/>
    </row>
    <row r="344" spans="1:94" s="262" customFormat="1" ht="48.75" customHeight="1" x14ac:dyDescent="0.25">
      <c r="B344" s="259" t="s">
        <v>56</v>
      </c>
      <c r="C344" s="276" t="s">
        <v>554</v>
      </c>
      <c r="D344" s="259" t="s">
        <v>556</v>
      </c>
      <c r="E344" s="259"/>
      <c r="F344" s="261">
        <f>VLOOKUP(H344,Feuil1!A$1:B$5,2,0)</f>
        <v>0.2</v>
      </c>
      <c r="G344" s="259">
        <f>IF(H344="Information et Communication",1,IF(H344="Savoir-faire Savoir-être",2,IF(H344="Confort et hygiène",3,IF(H344="Qualité de la prestation",5,IF(H344="Développement Durable",4)))))</f>
        <v>5</v>
      </c>
      <c r="H344" s="274" t="s">
        <v>167</v>
      </c>
      <c r="I344" s="166" t="s">
        <v>349</v>
      </c>
      <c r="J344" s="263">
        <v>50</v>
      </c>
      <c r="K344" s="263">
        <f>IF(J344&gt;71,J344-17,J344)</f>
        <v>50</v>
      </c>
      <c r="L344" s="263">
        <f>IF(J344&lt;&gt;"",MAX(L$1:L343)+1,"")</f>
        <v>288</v>
      </c>
      <c r="M344" s="318" t="s">
        <v>557</v>
      </c>
      <c r="N344" s="319">
        <v>1</v>
      </c>
      <c r="O344" s="320" t="s">
        <v>0</v>
      </c>
      <c r="P344" s="321"/>
      <c r="Q344" s="322" t="str">
        <f t="shared" si="908"/>
        <v/>
      </c>
      <c r="R344" s="318" t="s">
        <v>558</v>
      </c>
      <c r="S344" s="318" t="s">
        <v>70</v>
      </c>
      <c r="T344" s="134"/>
      <c r="V344" s="264">
        <f>N344</f>
        <v>1</v>
      </c>
      <c r="W344" s="264">
        <f>IF(O344="OUI",1,IF(O344="NON",0,IF(O344="Non Mesuré","",0)))</f>
        <v>1</v>
      </c>
      <c r="X344" s="264">
        <f>IF(O344&lt;&gt;"Non Mesuré",V344*W344,"")</f>
        <v>1</v>
      </c>
      <c r="Y344" s="264"/>
      <c r="Z344" s="264">
        <f>IF(O344="Non Mesuré",V344,0)</f>
        <v>0</v>
      </c>
      <c r="AA344" s="264"/>
      <c r="AB344" s="264">
        <f>V344-Z344</f>
        <v>1</v>
      </c>
      <c r="AC344" s="264"/>
      <c r="AD344" s="265"/>
      <c r="AE344" s="265"/>
      <c r="AF344" s="266" t="str">
        <f>IF(G344=1,X344,"")</f>
        <v/>
      </c>
      <c r="AG344" s="266"/>
      <c r="AH344" s="266" t="str">
        <f>IF(G344=1,Z344,"")</f>
        <v/>
      </c>
      <c r="AI344" s="266"/>
      <c r="AJ344" s="266" t="str">
        <f>IF(G344=1,AB344,"")</f>
        <v/>
      </c>
      <c r="AK344" s="267"/>
      <c r="AL344" s="268"/>
      <c r="AM344" s="266"/>
      <c r="AN344" s="266" t="str">
        <f>IF(G344=2,X344,"")</f>
        <v/>
      </c>
      <c r="AO344" s="266"/>
      <c r="AP344" s="266" t="str">
        <f>IF(G344=2,Z344,"")</f>
        <v/>
      </c>
      <c r="AQ344" s="266"/>
      <c r="AR344" s="266" t="str">
        <f>IF(G344=2,AB344,"")</f>
        <v/>
      </c>
      <c r="AS344" s="267"/>
      <c r="AT344" s="268"/>
      <c r="AU344" s="266"/>
      <c r="AV344" s="266" t="str">
        <f>IF(G344=3,X344,"")</f>
        <v/>
      </c>
      <c r="AW344" s="266"/>
      <c r="AX344" s="266" t="str">
        <f>IF(G344=3,Z344,"")</f>
        <v/>
      </c>
      <c r="AY344" s="266"/>
      <c r="AZ344" s="266" t="str">
        <f>IF(G344=3,AB344,"")</f>
        <v/>
      </c>
      <c r="BA344" s="267"/>
      <c r="BB344" s="268"/>
      <c r="BC344" s="266"/>
      <c r="BD344" s="266" t="str">
        <f>IF(G344=4,X344,"")</f>
        <v/>
      </c>
      <c r="BE344" s="266"/>
      <c r="BF344" s="266" t="str">
        <f>IF(G344=4,Z344,"")</f>
        <v/>
      </c>
      <c r="BG344" s="266"/>
      <c r="BH344" s="266" t="str">
        <f>IF(G344=4,AB344,"")</f>
        <v/>
      </c>
      <c r="BI344" s="267"/>
      <c r="BJ344" s="268"/>
      <c r="BK344" s="264"/>
      <c r="BL344" s="266">
        <f>IF(G344=5,X344,"")</f>
        <v>1</v>
      </c>
      <c r="BM344" s="266"/>
      <c r="BN344" s="266">
        <f>IF(G344=5,Z344,"")</f>
        <v>0</v>
      </c>
      <c r="BO344" s="266"/>
      <c r="BP344" s="266">
        <f>IF(G344=5,AB344,"")</f>
        <v>1</v>
      </c>
      <c r="BQ344" s="267"/>
      <c r="BR344" s="268"/>
      <c r="BS344" s="264"/>
      <c r="BT344" s="266" t="str">
        <f>IF(A344=31,X344,"")</f>
        <v/>
      </c>
      <c r="BU344" s="266"/>
      <c r="BV344" s="266" t="str">
        <f>IF(A344=31,Z344,"")</f>
        <v/>
      </c>
      <c r="BW344" s="266"/>
      <c r="BX344" s="266" t="str">
        <f>IF(A344=31,AB344,"")</f>
        <v/>
      </c>
      <c r="BY344" s="267"/>
      <c r="BZ344" s="268"/>
      <c r="CA344" s="269"/>
      <c r="CB344" s="266" t="str">
        <f>IF(A344=32,X344,"")</f>
        <v/>
      </c>
      <c r="CC344" s="266"/>
      <c r="CD344" s="266" t="str">
        <f>IF(A344=32,Z344,"")</f>
        <v/>
      </c>
      <c r="CE344" s="266"/>
      <c r="CF344" s="266" t="str">
        <f>IF(A344=32,AB344,"")</f>
        <v/>
      </c>
      <c r="CG344" s="267"/>
      <c r="CJ344" s="266" t="str">
        <f>IF(A344=33,X344,"")</f>
        <v/>
      </c>
      <c r="CK344" s="266"/>
      <c r="CL344" s="266" t="str">
        <f>IF(A344=33,Z344,"")</f>
        <v/>
      </c>
      <c r="CM344" s="266"/>
      <c r="CN344" s="266" t="str">
        <f>IF(A344=33,AB344,"")</f>
        <v/>
      </c>
      <c r="CO344" s="267"/>
    </row>
    <row r="345" spans="1:94" s="162" customFormat="1" ht="18" customHeight="1" x14ac:dyDescent="0.25">
      <c r="B345" s="113"/>
      <c r="C345" s="276" t="s">
        <v>554</v>
      </c>
      <c r="D345" s="259"/>
      <c r="E345" s="113"/>
      <c r="F345" s="261" t="e">
        <f>VLOOKUP(H345,Feuil1!A$1:B$5,2,0)</f>
        <v>#N/A</v>
      </c>
      <c r="G345" s="113"/>
      <c r="H345" s="218"/>
      <c r="I345" s="163"/>
      <c r="J345" s="138"/>
      <c r="K345" s="263"/>
      <c r="L345" s="263" t="str">
        <f>IF(J345&lt;&gt;"",MAX(L$1:L344)+1,"")</f>
        <v/>
      </c>
      <c r="M345" s="164" t="s">
        <v>556</v>
      </c>
      <c r="N345" s="130"/>
      <c r="O345" s="204"/>
      <c r="P345" s="293"/>
      <c r="Q345" s="202" t="str">
        <f t="shared" si="908"/>
        <v/>
      </c>
      <c r="R345" s="165"/>
      <c r="S345" s="165"/>
      <c r="T345" s="165"/>
      <c r="V345" s="139"/>
      <c r="W345" s="139"/>
      <c r="X345" s="139"/>
      <c r="Y345" s="139"/>
      <c r="Z345" s="139"/>
      <c r="AA345" s="139"/>
      <c r="AB345" s="139"/>
      <c r="AC345" s="260"/>
      <c r="AD345" s="148"/>
      <c r="AE345" s="148"/>
      <c r="AF345" s="266" t="str">
        <f t="shared" si="877"/>
        <v/>
      </c>
      <c r="AG345" s="266"/>
      <c r="AH345" s="266" t="str">
        <f t="shared" si="878"/>
        <v/>
      </c>
      <c r="AI345" s="266"/>
      <c r="AJ345" s="266" t="str">
        <f t="shared" si="879"/>
        <v/>
      </c>
      <c r="AK345" s="267"/>
      <c r="AL345" s="268"/>
      <c r="AM345" s="266"/>
      <c r="AN345" s="266" t="str">
        <f t="shared" si="880"/>
        <v/>
      </c>
      <c r="AO345" s="266"/>
      <c r="AP345" s="266" t="str">
        <f t="shared" si="881"/>
        <v/>
      </c>
      <c r="AQ345" s="266"/>
      <c r="AR345" s="266" t="str">
        <f t="shared" si="882"/>
        <v/>
      </c>
      <c r="AS345" s="267"/>
      <c r="AT345" s="268"/>
      <c r="AU345" s="266"/>
      <c r="AV345" s="266" t="str">
        <f t="shared" si="883"/>
        <v/>
      </c>
      <c r="AW345" s="266"/>
      <c r="AX345" s="266" t="str">
        <f t="shared" si="884"/>
        <v/>
      </c>
      <c r="AY345" s="266"/>
      <c r="AZ345" s="266" t="str">
        <f t="shared" si="885"/>
        <v/>
      </c>
      <c r="BA345" s="267"/>
      <c r="BB345" s="268"/>
      <c r="BC345" s="266"/>
      <c r="BD345" s="266" t="str">
        <f t="shared" si="886"/>
        <v/>
      </c>
      <c r="BE345" s="266"/>
      <c r="BF345" s="266" t="str">
        <f t="shared" si="887"/>
        <v/>
      </c>
      <c r="BG345" s="266"/>
      <c r="BH345" s="266" t="str">
        <f t="shared" si="888"/>
        <v/>
      </c>
      <c r="BI345" s="267"/>
      <c r="BJ345" s="268"/>
      <c r="BK345" s="264"/>
      <c r="BL345" s="266" t="str">
        <f t="shared" si="889"/>
        <v/>
      </c>
      <c r="BM345" s="266"/>
      <c r="BN345" s="266" t="str">
        <f t="shared" si="890"/>
        <v/>
      </c>
      <c r="BO345" s="266"/>
      <c r="BP345" s="266" t="str">
        <f t="shared" si="891"/>
        <v/>
      </c>
      <c r="BQ345" s="267"/>
      <c r="BR345" s="268"/>
      <c r="BS345" s="264"/>
      <c r="BT345" s="266" t="str">
        <f t="shared" si="892"/>
        <v/>
      </c>
      <c r="BU345" s="266"/>
      <c r="BV345" s="266" t="str">
        <f t="shared" si="893"/>
        <v/>
      </c>
      <c r="BW345" s="266"/>
      <c r="BX345" s="266" t="str">
        <f t="shared" si="894"/>
        <v/>
      </c>
      <c r="BY345" s="267"/>
      <c r="BZ345" s="268"/>
      <c r="CA345" s="269"/>
      <c r="CB345" s="266" t="str">
        <f t="shared" si="895"/>
        <v/>
      </c>
      <c r="CC345" s="266"/>
      <c r="CD345" s="266" t="str">
        <f t="shared" si="896"/>
        <v/>
      </c>
      <c r="CE345" s="266"/>
      <c r="CF345" s="266" t="str">
        <f t="shared" si="897"/>
        <v/>
      </c>
      <c r="CG345" s="267"/>
      <c r="CH345" s="262"/>
      <c r="CI345" s="262"/>
      <c r="CJ345" s="266" t="str">
        <f t="shared" si="898"/>
        <v/>
      </c>
      <c r="CK345" s="266"/>
      <c r="CL345" s="266" t="str">
        <f t="shared" si="899"/>
        <v/>
      </c>
      <c r="CM345" s="266"/>
      <c r="CN345" s="266" t="str">
        <f t="shared" si="900"/>
        <v/>
      </c>
      <c r="CO345" s="267"/>
      <c r="CP345" s="262"/>
    </row>
    <row r="346" spans="1:94" s="262" customFormat="1" ht="20.25" customHeight="1" x14ac:dyDescent="0.25">
      <c r="B346" s="259" t="s">
        <v>56</v>
      </c>
      <c r="C346" s="276" t="s">
        <v>554</v>
      </c>
      <c r="D346" s="259" t="s">
        <v>556</v>
      </c>
      <c r="E346" s="259"/>
      <c r="F346" s="261">
        <f>VLOOKUP(H346,Feuil1!A$1:B$5,2,0)</f>
        <v>0.35</v>
      </c>
      <c r="G346" s="259">
        <f t="shared" ref="G346:G355" si="936">IF(H346="Information et Communication",1,IF(H346="Savoir-faire Savoir-être",2,IF(H346="Confort et hygiène",3,IF(H346="Qualité de la prestation",5,IF(H346="Développement Durable",4)))))</f>
        <v>2</v>
      </c>
      <c r="H346" s="214" t="s">
        <v>109</v>
      </c>
      <c r="I346" s="133" t="s">
        <v>266</v>
      </c>
      <c r="J346" s="263">
        <v>28</v>
      </c>
      <c r="K346" s="263">
        <f t="shared" ref="K346:K355" si="937">IF(J346&gt;71,J346-17,J346)</f>
        <v>28</v>
      </c>
      <c r="L346" s="263">
        <f>IF(J346&lt;&gt;"",MAX(L$1:L345)+1,"")</f>
        <v>289</v>
      </c>
      <c r="M346" s="219" t="s">
        <v>560</v>
      </c>
      <c r="N346" s="299">
        <v>3</v>
      </c>
      <c r="O346" s="221" t="s">
        <v>0</v>
      </c>
      <c r="P346" s="222"/>
      <c r="Q346" s="300" t="str">
        <f t="shared" si="908"/>
        <v/>
      </c>
      <c r="R346" s="219"/>
      <c r="S346" s="312" t="s">
        <v>70</v>
      </c>
      <c r="T346" s="134"/>
      <c r="V346" s="264">
        <f t="shared" ref="V346:V351" si="938">N346</f>
        <v>3</v>
      </c>
      <c r="W346" s="264">
        <f t="shared" ref="W346:W347" si="939">IF(O346="OUI",1,IF(O346="NON",0,IF(O346="Non Mesuré","",0)))</f>
        <v>1</v>
      </c>
      <c r="X346" s="264">
        <f t="shared" ref="X346:X351" si="940">IF(O346&lt;&gt;"Non Mesuré",V346*W346,"")</f>
        <v>3</v>
      </c>
      <c r="Y346" s="264"/>
      <c r="Z346" s="264">
        <f t="shared" ref="Z346:Z351" si="941">IF(O346="Non Mesuré",V346,0)</f>
        <v>0</v>
      </c>
      <c r="AA346" s="264"/>
      <c r="AB346" s="264">
        <f t="shared" ref="AB346:AB351" si="942">V346-Z346</f>
        <v>3</v>
      </c>
      <c r="AC346" s="264"/>
      <c r="AD346" s="265"/>
      <c r="AE346" s="265"/>
      <c r="AF346" s="266" t="str">
        <f t="shared" si="877"/>
        <v/>
      </c>
      <c r="AG346" s="266"/>
      <c r="AH346" s="266" t="str">
        <f t="shared" si="878"/>
        <v/>
      </c>
      <c r="AI346" s="266"/>
      <c r="AJ346" s="266" t="str">
        <f t="shared" si="879"/>
        <v/>
      </c>
      <c r="AK346" s="267"/>
      <c r="AL346" s="268"/>
      <c r="AM346" s="266"/>
      <c r="AN346" s="266">
        <f t="shared" si="880"/>
        <v>3</v>
      </c>
      <c r="AO346" s="266"/>
      <c r="AP346" s="266">
        <f t="shared" si="881"/>
        <v>0</v>
      </c>
      <c r="AQ346" s="266"/>
      <c r="AR346" s="266">
        <f t="shared" si="882"/>
        <v>3</v>
      </c>
      <c r="AS346" s="267"/>
      <c r="AT346" s="268"/>
      <c r="AU346" s="266"/>
      <c r="AV346" s="266" t="str">
        <f t="shared" si="883"/>
        <v/>
      </c>
      <c r="AW346" s="266"/>
      <c r="AX346" s="266" t="str">
        <f t="shared" si="884"/>
        <v/>
      </c>
      <c r="AY346" s="266"/>
      <c r="AZ346" s="266" t="str">
        <f t="shared" si="885"/>
        <v/>
      </c>
      <c r="BA346" s="267"/>
      <c r="BB346" s="268"/>
      <c r="BC346" s="266"/>
      <c r="BD346" s="266" t="str">
        <f t="shared" si="886"/>
        <v/>
      </c>
      <c r="BE346" s="266"/>
      <c r="BF346" s="266" t="str">
        <f t="shared" si="887"/>
        <v/>
      </c>
      <c r="BG346" s="266"/>
      <c r="BH346" s="266" t="str">
        <f t="shared" si="888"/>
        <v/>
      </c>
      <c r="BI346" s="267"/>
      <c r="BJ346" s="268"/>
      <c r="BK346" s="264"/>
      <c r="BL346" s="266" t="str">
        <f t="shared" si="889"/>
        <v/>
      </c>
      <c r="BM346" s="266"/>
      <c r="BN346" s="266" t="str">
        <f t="shared" si="890"/>
        <v/>
      </c>
      <c r="BO346" s="266"/>
      <c r="BP346" s="266" t="str">
        <f t="shared" si="891"/>
        <v/>
      </c>
      <c r="BQ346" s="267"/>
      <c r="BR346" s="268"/>
      <c r="BS346" s="264"/>
      <c r="BT346" s="266" t="str">
        <f t="shared" si="892"/>
        <v/>
      </c>
      <c r="BU346" s="266"/>
      <c r="BV346" s="266" t="str">
        <f t="shared" si="893"/>
        <v/>
      </c>
      <c r="BW346" s="266"/>
      <c r="BX346" s="266" t="str">
        <f t="shared" si="894"/>
        <v/>
      </c>
      <c r="BY346" s="267"/>
      <c r="BZ346" s="268"/>
      <c r="CA346" s="269"/>
      <c r="CB346" s="266" t="str">
        <f t="shared" si="895"/>
        <v/>
      </c>
      <c r="CC346" s="266"/>
      <c r="CD346" s="266" t="str">
        <f t="shared" si="896"/>
        <v/>
      </c>
      <c r="CE346" s="266"/>
      <c r="CF346" s="266" t="str">
        <f t="shared" si="897"/>
        <v/>
      </c>
      <c r="CG346" s="267"/>
      <c r="CJ346" s="266" t="str">
        <f t="shared" si="898"/>
        <v/>
      </c>
      <c r="CK346" s="266"/>
      <c r="CL346" s="266" t="str">
        <f t="shared" si="899"/>
        <v/>
      </c>
      <c r="CM346" s="266"/>
      <c r="CN346" s="266" t="str">
        <f t="shared" si="900"/>
        <v/>
      </c>
      <c r="CO346" s="267"/>
    </row>
    <row r="347" spans="1:94" s="262" customFormat="1" ht="33" customHeight="1" x14ac:dyDescent="0.25">
      <c r="B347" s="259" t="s">
        <v>56</v>
      </c>
      <c r="C347" s="276" t="s">
        <v>554</v>
      </c>
      <c r="D347" s="259" t="s">
        <v>556</v>
      </c>
      <c r="E347" s="259"/>
      <c r="F347" s="261">
        <f>VLOOKUP(H347,Feuil1!A$1:B$5,2,0)</f>
        <v>0.2</v>
      </c>
      <c r="G347" s="259">
        <f t="shared" si="936"/>
        <v>5</v>
      </c>
      <c r="H347" s="214" t="s">
        <v>167</v>
      </c>
      <c r="I347" s="133" t="s">
        <v>266</v>
      </c>
      <c r="J347" s="263">
        <v>28</v>
      </c>
      <c r="K347" s="263">
        <f t="shared" si="937"/>
        <v>28</v>
      </c>
      <c r="L347" s="263">
        <f>IF(J347&lt;&gt;"",MAX(L$1:L346)+1,"")</f>
        <v>290</v>
      </c>
      <c r="M347" s="219" t="s">
        <v>561</v>
      </c>
      <c r="N347" s="299">
        <v>3</v>
      </c>
      <c r="O347" s="221" t="s">
        <v>0</v>
      </c>
      <c r="P347" s="222"/>
      <c r="Q347" s="300" t="str">
        <f t="shared" si="908"/>
        <v/>
      </c>
      <c r="R347" s="219" t="s">
        <v>786</v>
      </c>
      <c r="S347" s="312" t="s">
        <v>70</v>
      </c>
      <c r="T347" s="134"/>
      <c r="V347" s="264">
        <f t="shared" si="938"/>
        <v>3</v>
      </c>
      <c r="W347" s="264">
        <f t="shared" si="939"/>
        <v>1</v>
      </c>
      <c r="X347" s="264">
        <f t="shared" si="940"/>
        <v>3</v>
      </c>
      <c r="Y347" s="264"/>
      <c r="Z347" s="264">
        <f t="shared" si="941"/>
        <v>0</v>
      </c>
      <c r="AA347" s="264"/>
      <c r="AB347" s="264">
        <f t="shared" si="942"/>
        <v>3</v>
      </c>
      <c r="AC347" s="264"/>
      <c r="AD347" s="265"/>
      <c r="AE347" s="265"/>
      <c r="AF347" s="266" t="str">
        <f t="shared" si="877"/>
        <v/>
      </c>
      <c r="AG347" s="266"/>
      <c r="AH347" s="266" t="str">
        <f t="shared" si="878"/>
        <v/>
      </c>
      <c r="AI347" s="266"/>
      <c r="AJ347" s="266" t="str">
        <f t="shared" si="879"/>
        <v/>
      </c>
      <c r="AK347" s="267"/>
      <c r="AL347" s="268"/>
      <c r="AM347" s="266"/>
      <c r="AN347" s="266" t="str">
        <f t="shared" si="880"/>
        <v/>
      </c>
      <c r="AO347" s="266"/>
      <c r="AP347" s="266" t="str">
        <f t="shared" si="881"/>
        <v/>
      </c>
      <c r="AQ347" s="266"/>
      <c r="AR347" s="266" t="str">
        <f t="shared" si="882"/>
        <v/>
      </c>
      <c r="AS347" s="267"/>
      <c r="AT347" s="268"/>
      <c r="AU347" s="266"/>
      <c r="AV347" s="266" t="str">
        <f t="shared" si="883"/>
        <v/>
      </c>
      <c r="AW347" s="266"/>
      <c r="AX347" s="266" t="str">
        <f t="shared" si="884"/>
        <v/>
      </c>
      <c r="AY347" s="266"/>
      <c r="AZ347" s="266" t="str">
        <f t="shared" si="885"/>
        <v/>
      </c>
      <c r="BA347" s="267"/>
      <c r="BB347" s="268"/>
      <c r="BC347" s="266"/>
      <c r="BD347" s="266" t="str">
        <f t="shared" si="886"/>
        <v/>
      </c>
      <c r="BE347" s="266"/>
      <c r="BF347" s="266" t="str">
        <f t="shared" si="887"/>
        <v/>
      </c>
      <c r="BG347" s="266"/>
      <c r="BH347" s="266" t="str">
        <f t="shared" si="888"/>
        <v/>
      </c>
      <c r="BI347" s="267"/>
      <c r="BJ347" s="268"/>
      <c r="BK347" s="264"/>
      <c r="BL347" s="266">
        <f t="shared" si="889"/>
        <v>3</v>
      </c>
      <c r="BM347" s="266"/>
      <c r="BN347" s="266">
        <f t="shared" si="890"/>
        <v>0</v>
      </c>
      <c r="BO347" s="266"/>
      <c r="BP347" s="266">
        <f t="shared" si="891"/>
        <v>3</v>
      </c>
      <c r="BQ347" s="267"/>
      <c r="BR347" s="268"/>
      <c r="BS347" s="264"/>
      <c r="BT347" s="266" t="str">
        <f t="shared" si="892"/>
        <v/>
      </c>
      <c r="BU347" s="266"/>
      <c r="BV347" s="266" t="str">
        <f t="shared" si="893"/>
        <v/>
      </c>
      <c r="BW347" s="266"/>
      <c r="BX347" s="266" t="str">
        <f t="shared" si="894"/>
        <v/>
      </c>
      <c r="BY347" s="267"/>
      <c r="BZ347" s="268"/>
      <c r="CA347" s="269"/>
      <c r="CB347" s="266" t="str">
        <f t="shared" si="895"/>
        <v/>
      </c>
      <c r="CC347" s="266"/>
      <c r="CD347" s="266" t="str">
        <f t="shared" si="896"/>
        <v/>
      </c>
      <c r="CE347" s="266"/>
      <c r="CF347" s="266" t="str">
        <f t="shared" si="897"/>
        <v/>
      </c>
      <c r="CG347" s="267"/>
      <c r="CJ347" s="266" t="str">
        <f t="shared" si="898"/>
        <v/>
      </c>
      <c r="CK347" s="266"/>
      <c r="CL347" s="266" t="str">
        <f t="shared" si="899"/>
        <v/>
      </c>
      <c r="CM347" s="266"/>
      <c r="CN347" s="266" t="str">
        <f t="shared" si="900"/>
        <v/>
      </c>
      <c r="CO347" s="267"/>
    </row>
    <row r="348" spans="1:94" s="262" customFormat="1" ht="20.25" customHeight="1" x14ac:dyDescent="0.25">
      <c r="A348" s="262">
        <v>31</v>
      </c>
      <c r="B348" s="259" t="s">
        <v>56</v>
      </c>
      <c r="C348" s="276" t="s">
        <v>554</v>
      </c>
      <c r="D348" s="259" t="s">
        <v>556</v>
      </c>
      <c r="E348" s="259"/>
      <c r="F348" s="261">
        <f>VLOOKUP(H348,Feuil1!A$1:B$5,2,0)</f>
        <v>0.25</v>
      </c>
      <c r="G348" s="259">
        <f t="shared" si="936"/>
        <v>3</v>
      </c>
      <c r="H348" s="274" t="s">
        <v>173</v>
      </c>
      <c r="I348" s="166" t="s">
        <v>559</v>
      </c>
      <c r="J348" s="263">
        <v>35</v>
      </c>
      <c r="K348" s="263">
        <f t="shared" si="937"/>
        <v>35</v>
      </c>
      <c r="L348" s="263">
        <f>IF(J348&lt;&gt;"",MAX(L$1:L347)+1,"")</f>
        <v>291</v>
      </c>
      <c r="M348" s="219" t="s">
        <v>562</v>
      </c>
      <c r="N348" s="299">
        <v>3</v>
      </c>
      <c r="O348" s="221" t="s">
        <v>72</v>
      </c>
      <c r="P348" s="222"/>
      <c r="Q348" s="300" t="str">
        <f t="shared" si="908"/>
        <v/>
      </c>
      <c r="R348" s="219"/>
      <c r="S348" s="312" t="s">
        <v>70</v>
      </c>
      <c r="T348" s="134"/>
      <c r="V348" s="264">
        <f t="shared" si="938"/>
        <v>3</v>
      </c>
      <c r="W348" s="264">
        <f t="shared" ref="W348:W351" si="943">IF(O348="Très Satisfaisant",1,IF(O348="Satisfaisant",0.75,IF(O348="Insatisfaisant",0.25,IF(O348="Très Insatisfaisant",0,IF(O348="Non Mesuré","",0)))))</f>
        <v>1</v>
      </c>
      <c r="X348" s="264">
        <f t="shared" si="940"/>
        <v>3</v>
      </c>
      <c r="Y348" s="264"/>
      <c r="Z348" s="264">
        <f t="shared" si="941"/>
        <v>0</v>
      </c>
      <c r="AA348" s="264"/>
      <c r="AB348" s="264">
        <f t="shared" si="942"/>
        <v>3</v>
      </c>
      <c r="AC348" s="264"/>
      <c r="AD348" s="135"/>
      <c r="AE348" s="269"/>
      <c r="AF348" s="266" t="str">
        <f t="shared" si="877"/>
        <v/>
      </c>
      <c r="AG348" s="266"/>
      <c r="AH348" s="266" t="str">
        <f t="shared" si="878"/>
        <v/>
      </c>
      <c r="AI348" s="266"/>
      <c r="AJ348" s="266" t="str">
        <f t="shared" si="879"/>
        <v/>
      </c>
      <c r="AK348" s="267"/>
      <c r="AL348" s="268"/>
      <c r="AM348" s="266"/>
      <c r="AN348" s="266" t="str">
        <f t="shared" si="880"/>
        <v/>
      </c>
      <c r="AO348" s="266"/>
      <c r="AP348" s="266" t="str">
        <f t="shared" si="881"/>
        <v/>
      </c>
      <c r="AQ348" s="266"/>
      <c r="AR348" s="266" t="str">
        <f t="shared" si="882"/>
        <v/>
      </c>
      <c r="AS348" s="267"/>
      <c r="AT348" s="268"/>
      <c r="AU348" s="266"/>
      <c r="AV348" s="266">
        <f t="shared" si="883"/>
        <v>3</v>
      </c>
      <c r="AW348" s="266"/>
      <c r="AX348" s="266">
        <f t="shared" si="884"/>
        <v>0</v>
      </c>
      <c r="AY348" s="266"/>
      <c r="AZ348" s="266">
        <f t="shared" si="885"/>
        <v>3</v>
      </c>
      <c r="BA348" s="267"/>
      <c r="BB348" s="268"/>
      <c r="BC348" s="266"/>
      <c r="BD348" s="266" t="str">
        <f t="shared" si="886"/>
        <v/>
      </c>
      <c r="BE348" s="266"/>
      <c r="BF348" s="266" t="str">
        <f t="shared" si="887"/>
        <v/>
      </c>
      <c r="BG348" s="266"/>
      <c r="BH348" s="266" t="str">
        <f t="shared" si="888"/>
        <v/>
      </c>
      <c r="BI348" s="267"/>
      <c r="BJ348" s="268"/>
      <c r="BK348" s="264"/>
      <c r="BL348" s="266" t="str">
        <f t="shared" si="889"/>
        <v/>
      </c>
      <c r="BM348" s="266"/>
      <c r="BN348" s="266" t="str">
        <f t="shared" si="890"/>
        <v/>
      </c>
      <c r="BO348" s="266"/>
      <c r="BP348" s="266" t="str">
        <f t="shared" si="891"/>
        <v/>
      </c>
      <c r="BQ348" s="267"/>
      <c r="BR348" s="268"/>
      <c r="BS348" s="264"/>
      <c r="BT348" s="266">
        <f t="shared" si="892"/>
        <v>3</v>
      </c>
      <c r="BU348" s="266"/>
      <c r="BV348" s="266">
        <f t="shared" si="893"/>
        <v>0</v>
      </c>
      <c r="BW348" s="266"/>
      <c r="BX348" s="266">
        <f t="shared" si="894"/>
        <v>3</v>
      </c>
      <c r="BY348" s="267"/>
      <c r="BZ348" s="268"/>
      <c r="CA348" s="269"/>
      <c r="CB348" s="266" t="str">
        <f t="shared" si="895"/>
        <v/>
      </c>
      <c r="CC348" s="266"/>
      <c r="CD348" s="266" t="str">
        <f t="shared" si="896"/>
        <v/>
      </c>
      <c r="CE348" s="266"/>
      <c r="CF348" s="266" t="str">
        <f t="shared" si="897"/>
        <v/>
      </c>
      <c r="CG348" s="267"/>
      <c r="CJ348" s="266" t="str">
        <f t="shared" si="898"/>
        <v/>
      </c>
      <c r="CK348" s="266"/>
      <c r="CL348" s="266" t="str">
        <f t="shared" si="899"/>
        <v/>
      </c>
      <c r="CM348" s="266"/>
      <c r="CN348" s="266" t="str">
        <f t="shared" si="900"/>
        <v/>
      </c>
      <c r="CO348" s="267"/>
    </row>
    <row r="349" spans="1:94" s="262" customFormat="1" ht="20.25" customHeight="1" x14ac:dyDescent="0.25">
      <c r="A349" s="262">
        <v>32</v>
      </c>
      <c r="B349" s="259" t="s">
        <v>67</v>
      </c>
      <c r="C349" s="276" t="s">
        <v>554</v>
      </c>
      <c r="D349" s="259" t="s">
        <v>556</v>
      </c>
      <c r="E349" s="259"/>
      <c r="F349" s="261">
        <f>VLOOKUP(H349,Feuil1!A$1:B$5,2,0)</f>
        <v>0.25</v>
      </c>
      <c r="G349" s="259">
        <f t="shared" si="936"/>
        <v>3</v>
      </c>
      <c r="H349" s="274" t="s">
        <v>173</v>
      </c>
      <c r="I349" s="166" t="s">
        <v>559</v>
      </c>
      <c r="J349" s="263">
        <v>35</v>
      </c>
      <c r="K349" s="263">
        <f t="shared" si="937"/>
        <v>35</v>
      </c>
      <c r="L349" s="263">
        <f>IF(J349&lt;&gt;"",MAX(L$1:L348)+1,"")</f>
        <v>292</v>
      </c>
      <c r="M349" s="219" t="s">
        <v>563</v>
      </c>
      <c r="N349" s="299">
        <v>3</v>
      </c>
      <c r="O349" s="221" t="s">
        <v>72</v>
      </c>
      <c r="P349" s="222"/>
      <c r="Q349" s="300" t="str">
        <f t="shared" si="908"/>
        <v/>
      </c>
      <c r="R349" s="219"/>
      <c r="S349" s="312" t="s">
        <v>70</v>
      </c>
      <c r="T349" s="134"/>
      <c r="V349" s="264">
        <f t="shared" si="938"/>
        <v>3</v>
      </c>
      <c r="W349" s="264">
        <f t="shared" si="943"/>
        <v>1</v>
      </c>
      <c r="X349" s="264">
        <f t="shared" si="940"/>
        <v>3</v>
      </c>
      <c r="Y349" s="264"/>
      <c r="Z349" s="264">
        <f t="shared" si="941"/>
        <v>0</v>
      </c>
      <c r="AA349" s="264"/>
      <c r="AB349" s="264">
        <f t="shared" si="942"/>
        <v>3</v>
      </c>
      <c r="AC349" s="264"/>
      <c r="AD349" s="135"/>
      <c r="AE349" s="269"/>
      <c r="AF349" s="266" t="str">
        <f t="shared" si="877"/>
        <v/>
      </c>
      <c r="AG349" s="266"/>
      <c r="AH349" s="266" t="str">
        <f t="shared" si="878"/>
        <v/>
      </c>
      <c r="AI349" s="266"/>
      <c r="AJ349" s="266" t="str">
        <f t="shared" si="879"/>
        <v/>
      </c>
      <c r="AK349" s="267"/>
      <c r="AL349" s="268"/>
      <c r="AM349" s="266"/>
      <c r="AN349" s="266" t="str">
        <f t="shared" si="880"/>
        <v/>
      </c>
      <c r="AO349" s="266"/>
      <c r="AP349" s="266" t="str">
        <f t="shared" si="881"/>
        <v/>
      </c>
      <c r="AQ349" s="266"/>
      <c r="AR349" s="266" t="str">
        <f t="shared" si="882"/>
        <v/>
      </c>
      <c r="AS349" s="267"/>
      <c r="AT349" s="268"/>
      <c r="AU349" s="266"/>
      <c r="AV349" s="266">
        <f t="shared" si="883"/>
        <v>3</v>
      </c>
      <c r="AW349" s="266"/>
      <c r="AX349" s="266">
        <f t="shared" si="884"/>
        <v>0</v>
      </c>
      <c r="AY349" s="266"/>
      <c r="AZ349" s="266">
        <f t="shared" si="885"/>
        <v>3</v>
      </c>
      <c r="BA349" s="267"/>
      <c r="BB349" s="268"/>
      <c r="BC349" s="266"/>
      <c r="BD349" s="266" t="str">
        <f t="shared" si="886"/>
        <v/>
      </c>
      <c r="BE349" s="266"/>
      <c r="BF349" s="266" t="str">
        <f t="shared" si="887"/>
        <v/>
      </c>
      <c r="BG349" s="266"/>
      <c r="BH349" s="266" t="str">
        <f t="shared" si="888"/>
        <v/>
      </c>
      <c r="BI349" s="267"/>
      <c r="BJ349" s="268"/>
      <c r="BK349" s="264"/>
      <c r="BL349" s="266" t="str">
        <f t="shared" si="889"/>
        <v/>
      </c>
      <c r="BM349" s="266"/>
      <c r="BN349" s="266" t="str">
        <f t="shared" si="890"/>
        <v/>
      </c>
      <c r="BO349" s="266"/>
      <c r="BP349" s="266" t="str">
        <f t="shared" si="891"/>
        <v/>
      </c>
      <c r="BQ349" s="267"/>
      <c r="BR349" s="268"/>
      <c r="BS349" s="264"/>
      <c r="BT349" s="266" t="str">
        <f t="shared" si="892"/>
        <v/>
      </c>
      <c r="BU349" s="266"/>
      <c r="BV349" s="266" t="str">
        <f t="shared" si="893"/>
        <v/>
      </c>
      <c r="BW349" s="266"/>
      <c r="BX349" s="266" t="str">
        <f t="shared" si="894"/>
        <v/>
      </c>
      <c r="BY349" s="267"/>
      <c r="BZ349" s="268"/>
      <c r="CA349" s="269"/>
      <c r="CB349" s="266">
        <f t="shared" si="895"/>
        <v>3</v>
      </c>
      <c r="CC349" s="266"/>
      <c r="CD349" s="266">
        <f t="shared" si="896"/>
        <v>0</v>
      </c>
      <c r="CE349" s="266"/>
      <c r="CF349" s="266">
        <f t="shared" si="897"/>
        <v>3</v>
      </c>
      <c r="CG349" s="267"/>
      <c r="CJ349" s="266" t="str">
        <f t="shared" si="898"/>
        <v/>
      </c>
      <c r="CK349" s="266"/>
      <c r="CL349" s="266" t="str">
        <f t="shared" si="899"/>
        <v/>
      </c>
      <c r="CM349" s="266"/>
      <c r="CN349" s="266" t="str">
        <f t="shared" si="900"/>
        <v/>
      </c>
      <c r="CO349" s="267"/>
    </row>
    <row r="350" spans="1:94" s="262" customFormat="1" ht="20.25" customHeight="1" x14ac:dyDescent="0.25">
      <c r="A350" s="262">
        <v>31</v>
      </c>
      <c r="B350" s="259" t="s">
        <v>56</v>
      </c>
      <c r="C350" s="276" t="s">
        <v>554</v>
      </c>
      <c r="D350" s="259" t="s">
        <v>556</v>
      </c>
      <c r="E350" s="259"/>
      <c r="F350" s="261">
        <f>VLOOKUP(H350,Feuil1!A$1:B$5,2,0)</f>
        <v>0.25</v>
      </c>
      <c r="G350" s="259">
        <f t="shared" si="936"/>
        <v>3</v>
      </c>
      <c r="H350" s="274" t="s">
        <v>173</v>
      </c>
      <c r="I350" s="166" t="s">
        <v>559</v>
      </c>
      <c r="J350" s="263">
        <v>35</v>
      </c>
      <c r="K350" s="263">
        <f t="shared" si="937"/>
        <v>35</v>
      </c>
      <c r="L350" s="263">
        <f>IF(J350&lt;&gt;"",MAX(L$1:L349)+1,"")</f>
        <v>293</v>
      </c>
      <c r="M350" s="219" t="s">
        <v>564</v>
      </c>
      <c r="N350" s="299">
        <v>3</v>
      </c>
      <c r="O350" s="221" t="s">
        <v>72</v>
      </c>
      <c r="P350" s="222"/>
      <c r="Q350" s="300" t="str">
        <f t="shared" si="908"/>
        <v/>
      </c>
      <c r="R350" s="219"/>
      <c r="S350" s="312" t="s">
        <v>70</v>
      </c>
      <c r="T350" s="134"/>
      <c r="V350" s="264">
        <f t="shared" si="938"/>
        <v>3</v>
      </c>
      <c r="W350" s="264">
        <f t="shared" si="943"/>
        <v>1</v>
      </c>
      <c r="X350" s="264">
        <f t="shared" si="940"/>
        <v>3</v>
      </c>
      <c r="Y350" s="264"/>
      <c r="Z350" s="264">
        <f t="shared" si="941"/>
        <v>0</v>
      </c>
      <c r="AA350" s="264"/>
      <c r="AB350" s="264">
        <f t="shared" si="942"/>
        <v>3</v>
      </c>
      <c r="AC350" s="264"/>
      <c r="AD350" s="135"/>
      <c r="AE350" s="269"/>
      <c r="AF350" s="266" t="str">
        <f t="shared" si="877"/>
        <v/>
      </c>
      <c r="AG350" s="266"/>
      <c r="AH350" s="266" t="str">
        <f t="shared" si="878"/>
        <v/>
      </c>
      <c r="AI350" s="266"/>
      <c r="AJ350" s="266" t="str">
        <f t="shared" si="879"/>
        <v/>
      </c>
      <c r="AK350" s="267"/>
      <c r="AL350" s="268"/>
      <c r="AM350" s="266"/>
      <c r="AN350" s="266" t="str">
        <f t="shared" si="880"/>
        <v/>
      </c>
      <c r="AO350" s="266"/>
      <c r="AP350" s="266" t="str">
        <f t="shared" si="881"/>
        <v/>
      </c>
      <c r="AQ350" s="266"/>
      <c r="AR350" s="266" t="str">
        <f t="shared" si="882"/>
        <v/>
      </c>
      <c r="AS350" s="267"/>
      <c r="AT350" s="268"/>
      <c r="AU350" s="266"/>
      <c r="AV350" s="266">
        <f t="shared" si="883"/>
        <v>3</v>
      </c>
      <c r="AW350" s="266"/>
      <c r="AX350" s="266">
        <f t="shared" si="884"/>
        <v>0</v>
      </c>
      <c r="AY350" s="266"/>
      <c r="AZ350" s="266">
        <f t="shared" si="885"/>
        <v>3</v>
      </c>
      <c r="BA350" s="267"/>
      <c r="BB350" s="268"/>
      <c r="BC350" s="266"/>
      <c r="BD350" s="266" t="str">
        <f t="shared" si="886"/>
        <v/>
      </c>
      <c r="BE350" s="266"/>
      <c r="BF350" s="266" t="str">
        <f t="shared" si="887"/>
        <v/>
      </c>
      <c r="BG350" s="266"/>
      <c r="BH350" s="266" t="str">
        <f t="shared" si="888"/>
        <v/>
      </c>
      <c r="BI350" s="267"/>
      <c r="BJ350" s="268"/>
      <c r="BK350" s="264"/>
      <c r="BL350" s="266" t="str">
        <f t="shared" si="889"/>
        <v/>
      </c>
      <c r="BM350" s="266"/>
      <c r="BN350" s="266" t="str">
        <f t="shared" si="890"/>
        <v/>
      </c>
      <c r="BO350" s="266"/>
      <c r="BP350" s="266" t="str">
        <f t="shared" si="891"/>
        <v/>
      </c>
      <c r="BQ350" s="267"/>
      <c r="BR350" s="268"/>
      <c r="BS350" s="264"/>
      <c r="BT350" s="266">
        <f t="shared" si="892"/>
        <v>3</v>
      </c>
      <c r="BU350" s="266"/>
      <c r="BV350" s="266">
        <f t="shared" si="893"/>
        <v>0</v>
      </c>
      <c r="BW350" s="266"/>
      <c r="BX350" s="266">
        <f t="shared" si="894"/>
        <v>3</v>
      </c>
      <c r="BY350" s="267"/>
      <c r="BZ350" s="268"/>
      <c r="CA350" s="269"/>
      <c r="CB350" s="266" t="str">
        <f t="shared" si="895"/>
        <v/>
      </c>
      <c r="CC350" s="266"/>
      <c r="CD350" s="266" t="str">
        <f t="shared" si="896"/>
        <v/>
      </c>
      <c r="CE350" s="266"/>
      <c r="CF350" s="266" t="str">
        <f t="shared" si="897"/>
        <v/>
      </c>
      <c r="CG350" s="267"/>
      <c r="CJ350" s="266" t="str">
        <f t="shared" si="898"/>
        <v/>
      </c>
      <c r="CK350" s="266"/>
      <c r="CL350" s="266" t="str">
        <f t="shared" si="899"/>
        <v/>
      </c>
      <c r="CM350" s="266"/>
      <c r="CN350" s="266" t="str">
        <f t="shared" si="900"/>
        <v/>
      </c>
      <c r="CO350" s="267"/>
    </row>
    <row r="351" spans="1:94" s="262" customFormat="1" ht="20.25" customHeight="1" x14ac:dyDescent="0.25">
      <c r="A351" s="262">
        <v>32</v>
      </c>
      <c r="B351" s="259" t="s">
        <v>67</v>
      </c>
      <c r="C351" s="276" t="s">
        <v>554</v>
      </c>
      <c r="D351" s="259" t="s">
        <v>556</v>
      </c>
      <c r="E351" s="259"/>
      <c r="F351" s="261">
        <f>VLOOKUP(H351,Feuil1!A$1:B$5,2,0)</f>
        <v>0.25</v>
      </c>
      <c r="G351" s="259">
        <f t="shared" si="936"/>
        <v>3</v>
      </c>
      <c r="H351" s="274" t="s">
        <v>173</v>
      </c>
      <c r="I351" s="166" t="s">
        <v>559</v>
      </c>
      <c r="J351" s="263">
        <v>35</v>
      </c>
      <c r="K351" s="263">
        <f t="shared" si="937"/>
        <v>35</v>
      </c>
      <c r="L351" s="263">
        <f>IF(J351&lt;&gt;"",MAX(L$1:L350)+1,"")</f>
        <v>294</v>
      </c>
      <c r="M351" s="219" t="s">
        <v>565</v>
      </c>
      <c r="N351" s="299">
        <v>3</v>
      </c>
      <c r="O351" s="221" t="s">
        <v>72</v>
      </c>
      <c r="P351" s="222"/>
      <c r="Q351" s="300" t="str">
        <f t="shared" si="908"/>
        <v/>
      </c>
      <c r="R351" s="219"/>
      <c r="S351" s="312" t="s">
        <v>70</v>
      </c>
      <c r="T351" s="134"/>
      <c r="V351" s="264">
        <f t="shared" si="938"/>
        <v>3</v>
      </c>
      <c r="W351" s="264">
        <f t="shared" si="943"/>
        <v>1</v>
      </c>
      <c r="X351" s="264">
        <f t="shared" si="940"/>
        <v>3</v>
      </c>
      <c r="Y351" s="264"/>
      <c r="Z351" s="264">
        <f t="shared" si="941"/>
        <v>0</v>
      </c>
      <c r="AA351" s="264"/>
      <c r="AB351" s="264">
        <f t="shared" si="942"/>
        <v>3</v>
      </c>
      <c r="AC351" s="264"/>
      <c r="AD351" s="135"/>
      <c r="AE351" s="269"/>
      <c r="AF351" s="266" t="str">
        <f t="shared" si="877"/>
        <v/>
      </c>
      <c r="AG351" s="266"/>
      <c r="AH351" s="266" t="str">
        <f t="shared" si="878"/>
        <v/>
      </c>
      <c r="AI351" s="266"/>
      <c r="AJ351" s="266" t="str">
        <f t="shared" si="879"/>
        <v/>
      </c>
      <c r="AK351" s="267"/>
      <c r="AL351" s="268"/>
      <c r="AM351" s="266"/>
      <c r="AN351" s="266" t="str">
        <f t="shared" si="880"/>
        <v/>
      </c>
      <c r="AO351" s="266"/>
      <c r="AP351" s="266" t="str">
        <f t="shared" si="881"/>
        <v/>
      </c>
      <c r="AQ351" s="266"/>
      <c r="AR351" s="266" t="str">
        <f t="shared" si="882"/>
        <v/>
      </c>
      <c r="AS351" s="267"/>
      <c r="AT351" s="268"/>
      <c r="AU351" s="266"/>
      <c r="AV351" s="266">
        <f t="shared" si="883"/>
        <v>3</v>
      </c>
      <c r="AW351" s="266"/>
      <c r="AX351" s="266">
        <f t="shared" si="884"/>
        <v>0</v>
      </c>
      <c r="AY351" s="266"/>
      <c r="AZ351" s="266">
        <f t="shared" si="885"/>
        <v>3</v>
      </c>
      <c r="BA351" s="267"/>
      <c r="BB351" s="268"/>
      <c r="BC351" s="266"/>
      <c r="BD351" s="266" t="str">
        <f t="shared" si="886"/>
        <v/>
      </c>
      <c r="BE351" s="266"/>
      <c r="BF351" s="266" t="str">
        <f t="shared" si="887"/>
        <v/>
      </c>
      <c r="BG351" s="266"/>
      <c r="BH351" s="266" t="str">
        <f t="shared" si="888"/>
        <v/>
      </c>
      <c r="BI351" s="267"/>
      <c r="BJ351" s="268"/>
      <c r="BK351" s="264"/>
      <c r="BL351" s="266" t="str">
        <f t="shared" si="889"/>
        <v/>
      </c>
      <c r="BM351" s="266"/>
      <c r="BN351" s="266" t="str">
        <f t="shared" si="890"/>
        <v/>
      </c>
      <c r="BO351" s="266"/>
      <c r="BP351" s="266" t="str">
        <f t="shared" si="891"/>
        <v/>
      </c>
      <c r="BQ351" s="267"/>
      <c r="BR351" s="268"/>
      <c r="BS351" s="264"/>
      <c r="BT351" s="266" t="str">
        <f t="shared" si="892"/>
        <v/>
      </c>
      <c r="BU351" s="266"/>
      <c r="BV351" s="266" t="str">
        <f t="shared" si="893"/>
        <v/>
      </c>
      <c r="BW351" s="266"/>
      <c r="BX351" s="266" t="str">
        <f t="shared" si="894"/>
        <v/>
      </c>
      <c r="BY351" s="267"/>
      <c r="BZ351" s="268"/>
      <c r="CA351" s="269"/>
      <c r="CB351" s="266">
        <f t="shared" si="895"/>
        <v>3</v>
      </c>
      <c r="CC351" s="266"/>
      <c r="CD351" s="266">
        <f t="shared" si="896"/>
        <v>0</v>
      </c>
      <c r="CE351" s="266"/>
      <c r="CF351" s="266">
        <f t="shared" si="897"/>
        <v>3</v>
      </c>
      <c r="CG351" s="267"/>
      <c r="CJ351" s="266" t="str">
        <f t="shared" si="898"/>
        <v/>
      </c>
      <c r="CK351" s="266"/>
      <c r="CL351" s="266" t="str">
        <f t="shared" si="899"/>
        <v/>
      </c>
      <c r="CM351" s="266"/>
      <c r="CN351" s="266" t="str">
        <f t="shared" si="900"/>
        <v/>
      </c>
      <c r="CO351" s="267"/>
    </row>
    <row r="352" spans="1:94" s="262" customFormat="1" ht="20.25" customHeight="1" x14ac:dyDescent="0.25">
      <c r="B352" s="259" t="s">
        <v>56</v>
      </c>
      <c r="C352" s="276" t="s">
        <v>554</v>
      </c>
      <c r="D352" s="259" t="s">
        <v>556</v>
      </c>
      <c r="E352" s="259"/>
      <c r="F352" s="261">
        <f>VLOOKUP(H352,Feuil1!A$1:B$5,2,0)</f>
        <v>0.2</v>
      </c>
      <c r="G352" s="259">
        <f t="shared" si="936"/>
        <v>5</v>
      </c>
      <c r="H352" s="274" t="s">
        <v>167</v>
      </c>
      <c r="I352" s="166" t="s">
        <v>559</v>
      </c>
      <c r="J352" s="263">
        <v>35</v>
      </c>
      <c r="K352" s="263">
        <f t="shared" si="937"/>
        <v>35</v>
      </c>
      <c r="L352" s="263">
        <f>IF(J352&lt;&gt;"",MAX(L$1:L351)+1,"")</f>
        <v>295</v>
      </c>
      <c r="M352" s="219" t="s">
        <v>566</v>
      </c>
      <c r="N352" s="299">
        <v>3</v>
      </c>
      <c r="O352" s="221" t="s">
        <v>0</v>
      </c>
      <c r="P352" s="222"/>
      <c r="Q352" s="300" t="str">
        <f t="shared" si="908"/>
        <v/>
      </c>
      <c r="R352" s="219" t="s">
        <v>567</v>
      </c>
      <c r="S352" s="312" t="s">
        <v>70</v>
      </c>
      <c r="T352" s="134"/>
      <c r="V352" s="264">
        <f>N352</f>
        <v>3</v>
      </c>
      <c r="W352" s="264">
        <f>IF(O352="OUI",1,IF(O352="NON",0,IF(O352="Non Mesuré","",0)))</f>
        <v>1</v>
      </c>
      <c r="X352" s="264">
        <f>IF(O352&lt;&gt;"Non Mesuré",V352*W352,"")</f>
        <v>3</v>
      </c>
      <c r="Y352" s="264"/>
      <c r="Z352" s="264">
        <f>IF(O352="Non Mesuré",V352,0)</f>
        <v>0</v>
      </c>
      <c r="AA352" s="264"/>
      <c r="AB352" s="264">
        <f>V352-Z352</f>
        <v>3</v>
      </c>
      <c r="AC352" s="264"/>
      <c r="AD352" s="265"/>
      <c r="AE352" s="265"/>
      <c r="AF352" s="266" t="str">
        <f>IF(G352=1,X352,"")</f>
        <v/>
      </c>
      <c r="AG352" s="266"/>
      <c r="AH352" s="266" t="str">
        <f>IF(G352=1,Z352,"")</f>
        <v/>
      </c>
      <c r="AI352" s="266"/>
      <c r="AJ352" s="266" t="str">
        <f>IF(G352=1,AB352,"")</f>
        <v/>
      </c>
      <c r="AK352" s="267"/>
      <c r="AL352" s="268"/>
      <c r="AM352" s="266"/>
      <c r="AN352" s="266" t="str">
        <f>IF(G352=2,X352,"")</f>
        <v/>
      </c>
      <c r="AO352" s="266"/>
      <c r="AP352" s="266" t="str">
        <f>IF(G352=2,Z352,"")</f>
        <v/>
      </c>
      <c r="AQ352" s="266"/>
      <c r="AR352" s="266" t="str">
        <f>IF(G352=2,AB352,"")</f>
        <v/>
      </c>
      <c r="AS352" s="267"/>
      <c r="AT352" s="268"/>
      <c r="AU352" s="266"/>
      <c r="AV352" s="266" t="str">
        <f>IF(G352=3,X352,"")</f>
        <v/>
      </c>
      <c r="AW352" s="266"/>
      <c r="AX352" s="266" t="str">
        <f>IF(G352=3,Z352,"")</f>
        <v/>
      </c>
      <c r="AY352" s="266"/>
      <c r="AZ352" s="266" t="str">
        <f>IF(G352=3,AB352,"")</f>
        <v/>
      </c>
      <c r="BA352" s="267"/>
      <c r="BB352" s="268"/>
      <c r="BC352" s="266"/>
      <c r="BD352" s="266" t="str">
        <f>IF(G352=4,X352,"")</f>
        <v/>
      </c>
      <c r="BE352" s="266"/>
      <c r="BF352" s="266" t="str">
        <f>IF(G352=4,Z352,"")</f>
        <v/>
      </c>
      <c r="BG352" s="266"/>
      <c r="BH352" s="266" t="str">
        <f>IF(G352=4,AB352,"")</f>
        <v/>
      </c>
      <c r="BI352" s="267"/>
      <c r="BJ352" s="268"/>
      <c r="BK352" s="264"/>
      <c r="BL352" s="266">
        <f>IF(G352=5,X352,"")</f>
        <v>3</v>
      </c>
      <c r="BM352" s="266"/>
      <c r="BN352" s="266">
        <f>IF(G352=5,Z352,"")</f>
        <v>0</v>
      </c>
      <c r="BO352" s="266"/>
      <c r="BP352" s="266">
        <f>IF(G352=5,AB352,"")</f>
        <v>3</v>
      </c>
      <c r="BQ352" s="267"/>
      <c r="BR352" s="268"/>
      <c r="BS352" s="264"/>
      <c r="BT352" s="266" t="str">
        <f>IF(A352=31,X352,"")</f>
        <v/>
      </c>
      <c r="BU352" s="266"/>
      <c r="BV352" s="266" t="str">
        <f>IF(A352=31,Z352,"")</f>
        <v/>
      </c>
      <c r="BW352" s="266"/>
      <c r="BX352" s="266" t="str">
        <f>IF(A352=31,AB352,"")</f>
        <v/>
      </c>
      <c r="BY352" s="267"/>
      <c r="BZ352" s="268"/>
      <c r="CA352" s="269"/>
      <c r="CB352" s="266" t="str">
        <f>IF(A352=32,X352,"")</f>
        <v/>
      </c>
      <c r="CC352" s="266"/>
      <c r="CD352" s="266" t="str">
        <f>IF(A352=32,Z352,"")</f>
        <v/>
      </c>
      <c r="CE352" s="266"/>
      <c r="CF352" s="266" t="str">
        <f>IF(A352=32,AB352,"")</f>
        <v/>
      </c>
      <c r="CG352" s="267"/>
      <c r="CJ352" s="266" t="str">
        <f>IF(A352=33,X352,"")</f>
        <v/>
      </c>
      <c r="CK352" s="266"/>
      <c r="CL352" s="266" t="str">
        <f>IF(A352=33,Z352,"")</f>
        <v/>
      </c>
      <c r="CM352" s="266"/>
      <c r="CN352" s="266" t="str">
        <f>IF(A352=33,AB352,"")</f>
        <v/>
      </c>
      <c r="CO352" s="267"/>
    </row>
    <row r="353" spans="1:94" s="262" customFormat="1" ht="20.25" customHeight="1" x14ac:dyDescent="0.25">
      <c r="A353" s="262">
        <v>31</v>
      </c>
      <c r="B353" s="259" t="s">
        <v>56</v>
      </c>
      <c r="C353" s="276" t="s">
        <v>554</v>
      </c>
      <c r="D353" s="259" t="s">
        <v>556</v>
      </c>
      <c r="E353" s="259"/>
      <c r="F353" s="261">
        <f>VLOOKUP(H353,Feuil1!A$1:B$5,2,0)</f>
        <v>0.25</v>
      </c>
      <c r="G353" s="259">
        <f t="shared" si="936"/>
        <v>3</v>
      </c>
      <c r="H353" s="274" t="s">
        <v>173</v>
      </c>
      <c r="I353" s="166" t="s">
        <v>559</v>
      </c>
      <c r="J353" s="263">
        <v>35</v>
      </c>
      <c r="K353" s="263">
        <f t="shared" si="937"/>
        <v>35</v>
      </c>
      <c r="L353" s="263">
        <f>IF(J353&lt;&gt;"",MAX(L$1:L352)+1,"")</f>
        <v>296</v>
      </c>
      <c r="M353" s="219" t="s">
        <v>568</v>
      </c>
      <c r="N353" s="299">
        <v>3</v>
      </c>
      <c r="O353" s="221" t="s">
        <v>72</v>
      </c>
      <c r="P353" s="222"/>
      <c r="Q353" s="300" t="str">
        <f t="shared" si="908"/>
        <v/>
      </c>
      <c r="R353" s="219" t="s">
        <v>567</v>
      </c>
      <c r="S353" s="312" t="s">
        <v>70</v>
      </c>
      <c r="T353" s="134"/>
      <c r="V353" s="264">
        <f t="shared" ref="V353:V354" si="944">N353</f>
        <v>3</v>
      </c>
      <c r="W353" s="264">
        <f t="shared" ref="W353:W354" si="945">IF(O353="Très Satisfaisant",1,IF(O353="Satisfaisant",0.75,IF(O353="Insatisfaisant",0.25,IF(O353="Très Insatisfaisant",0,IF(O353="Non Mesuré","",0)))))</f>
        <v>1</v>
      </c>
      <c r="X353" s="264">
        <f t="shared" ref="X353:X354" si="946">IF(O353&lt;&gt;"Non Mesuré",V353*W353,"")</f>
        <v>3</v>
      </c>
      <c r="Y353" s="264"/>
      <c r="Z353" s="264">
        <f t="shared" ref="Z353:Z354" si="947">IF(O353="Non Mesuré",V353,0)</f>
        <v>0</v>
      </c>
      <c r="AA353" s="264"/>
      <c r="AB353" s="264">
        <f t="shared" ref="AB353:AB354" si="948">V353-Z353</f>
        <v>3</v>
      </c>
      <c r="AC353" s="264"/>
      <c r="AD353" s="135"/>
      <c r="AE353" s="269"/>
      <c r="AF353" s="266" t="str">
        <f t="shared" ref="AF353:AF354" si="949">IF(G353=1,X353,"")</f>
        <v/>
      </c>
      <c r="AG353" s="266"/>
      <c r="AH353" s="266" t="str">
        <f t="shared" ref="AH353:AH354" si="950">IF(G353=1,Z353,"")</f>
        <v/>
      </c>
      <c r="AI353" s="266"/>
      <c r="AJ353" s="266" t="str">
        <f t="shared" ref="AJ353:AJ354" si="951">IF(G353=1,AB353,"")</f>
        <v/>
      </c>
      <c r="AK353" s="267"/>
      <c r="AL353" s="268"/>
      <c r="AM353" s="266"/>
      <c r="AN353" s="266" t="str">
        <f t="shared" ref="AN353:AN354" si="952">IF(G353=2,X353,"")</f>
        <v/>
      </c>
      <c r="AO353" s="266"/>
      <c r="AP353" s="266" t="str">
        <f t="shared" ref="AP353:AP354" si="953">IF(G353=2,Z353,"")</f>
        <v/>
      </c>
      <c r="AQ353" s="266"/>
      <c r="AR353" s="266" t="str">
        <f t="shared" ref="AR353:AR354" si="954">IF(G353=2,AB353,"")</f>
        <v/>
      </c>
      <c r="AS353" s="267"/>
      <c r="AT353" s="268"/>
      <c r="AU353" s="266"/>
      <c r="AV353" s="266">
        <f t="shared" ref="AV353:AV354" si="955">IF(G353=3,X353,"")</f>
        <v>3</v>
      </c>
      <c r="AW353" s="266"/>
      <c r="AX353" s="266">
        <f t="shared" ref="AX353:AX354" si="956">IF(G353=3,Z353,"")</f>
        <v>0</v>
      </c>
      <c r="AY353" s="266"/>
      <c r="AZ353" s="266">
        <f t="shared" ref="AZ353:AZ354" si="957">IF(G353=3,AB353,"")</f>
        <v>3</v>
      </c>
      <c r="BA353" s="267"/>
      <c r="BB353" s="268"/>
      <c r="BC353" s="266"/>
      <c r="BD353" s="266" t="str">
        <f t="shared" ref="BD353:BD354" si="958">IF(G353=4,X353,"")</f>
        <v/>
      </c>
      <c r="BE353" s="266"/>
      <c r="BF353" s="266" t="str">
        <f t="shared" ref="BF353:BF354" si="959">IF(G353=4,Z353,"")</f>
        <v/>
      </c>
      <c r="BG353" s="266"/>
      <c r="BH353" s="266" t="str">
        <f t="shared" ref="BH353:BH354" si="960">IF(G353=4,AB353,"")</f>
        <v/>
      </c>
      <c r="BI353" s="267"/>
      <c r="BJ353" s="268"/>
      <c r="BK353" s="264"/>
      <c r="BL353" s="266" t="str">
        <f t="shared" ref="BL353:BL354" si="961">IF(G353=5,X353,"")</f>
        <v/>
      </c>
      <c r="BM353" s="266"/>
      <c r="BN353" s="266" t="str">
        <f t="shared" ref="BN353:BN354" si="962">IF(G353=5,Z353,"")</f>
        <v/>
      </c>
      <c r="BO353" s="266"/>
      <c r="BP353" s="266" t="str">
        <f t="shared" ref="BP353:BP354" si="963">IF(G353=5,AB353,"")</f>
        <v/>
      </c>
      <c r="BQ353" s="267"/>
      <c r="BR353" s="268"/>
      <c r="BS353" s="264"/>
      <c r="BT353" s="266">
        <f t="shared" ref="BT353:BT354" si="964">IF(A353=31,X353,"")</f>
        <v>3</v>
      </c>
      <c r="BU353" s="266"/>
      <c r="BV353" s="266">
        <f t="shared" ref="BV353:BV354" si="965">IF(A353=31,Z353,"")</f>
        <v>0</v>
      </c>
      <c r="BW353" s="266"/>
      <c r="BX353" s="266">
        <f t="shared" ref="BX353:BX354" si="966">IF(A353=31,AB353,"")</f>
        <v>3</v>
      </c>
      <c r="BY353" s="267"/>
      <c r="BZ353" s="268"/>
      <c r="CA353" s="269"/>
      <c r="CB353" s="266" t="str">
        <f t="shared" ref="CB353:CB354" si="967">IF(A353=32,X353,"")</f>
        <v/>
      </c>
      <c r="CC353" s="266"/>
      <c r="CD353" s="266" t="str">
        <f t="shared" ref="CD353:CD354" si="968">IF(A353=32,Z353,"")</f>
        <v/>
      </c>
      <c r="CE353" s="266"/>
      <c r="CF353" s="266" t="str">
        <f t="shared" ref="CF353:CF354" si="969">IF(A353=32,AB353,"")</f>
        <v/>
      </c>
      <c r="CG353" s="267"/>
      <c r="CJ353" s="266" t="str">
        <f t="shared" ref="CJ353:CJ354" si="970">IF(A353=33,X353,"")</f>
        <v/>
      </c>
      <c r="CK353" s="266"/>
      <c r="CL353" s="266" t="str">
        <f t="shared" ref="CL353:CL354" si="971">IF(A353=33,Z353,"")</f>
        <v/>
      </c>
      <c r="CM353" s="266"/>
      <c r="CN353" s="266" t="str">
        <f t="shared" ref="CN353:CN354" si="972">IF(A353=33,AB353,"")</f>
        <v/>
      </c>
      <c r="CO353" s="267"/>
    </row>
    <row r="354" spans="1:94" s="262" customFormat="1" ht="20.25" customHeight="1" x14ac:dyDescent="0.25">
      <c r="A354" s="262">
        <v>32</v>
      </c>
      <c r="B354" s="259" t="s">
        <v>67</v>
      </c>
      <c r="C354" s="276" t="s">
        <v>554</v>
      </c>
      <c r="D354" s="259" t="s">
        <v>556</v>
      </c>
      <c r="E354" s="259"/>
      <c r="F354" s="261">
        <f>VLOOKUP(H354,Feuil1!A$1:B$5,2,0)</f>
        <v>0.25</v>
      </c>
      <c r="G354" s="259">
        <f t="shared" si="936"/>
        <v>3</v>
      </c>
      <c r="H354" s="274" t="s">
        <v>173</v>
      </c>
      <c r="I354" s="166" t="s">
        <v>559</v>
      </c>
      <c r="J354" s="263">
        <v>35</v>
      </c>
      <c r="K354" s="263">
        <f t="shared" si="937"/>
        <v>35</v>
      </c>
      <c r="L354" s="263">
        <f>IF(J354&lt;&gt;"",MAX(L$1:L353)+1,"")</f>
        <v>297</v>
      </c>
      <c r="M354" s="219" t="s">
        <v>569</v>
      </c>
      <c r="N354" s="299">
        <v>3</v>
      </c>
      <c r="O354" s="221" t="s">
        <v>72</v>
      </c>
      <c r="P354" s="222"/>
      <c r="Q354" s="300" t="str">
        <f t="shared" si="908"/>
        <v/>
      </c>
      <c r="R354" s="219" t="s">
        <v>567</v>
      </c>
      <c r="S354" s="312" t="s">
        <v>70</v>
      </c>
      <c r="T354" s="134"/>
      <c r="V354" s="264">
        <f t="shared" si="944"/>
        <v>3</v>
      </c>
      <c r="W354" s="264">
        <f t="shared" si="945"/>
        <v>1</v>
      </c>
      <c r="X354" s="264">
        <f t="shared" si="946"/>
        <v>3</v>
      </c>
      <c r="Y354" s="264"/>
      <c r="Z354" s="264">
        <f t="shared" si="947"/>
        <v>0</v>
      </c>
      <c r="AA354" s="264"/>
      <c r="AB354" s="264">
        <f t="shared" si="948"/>
        <v>3</v>
      </c>
      <c r="AC354" s="264"/>
      <c r="AD354" s="135"/>
      <c r="AE354" s="269"/>
      <c r="AF354" s="266" t="str">
        <f t="shared" si="949"/>
        <v/>
      </c>
      <c r="AG354" s="266"/>
      <c r="AH354" s="266" t="str">
        <f t="shared" si="950"/>
        <v/>
      </c>
      <c r="AI354" s="266"/>
      <c r="AJ354" s="266" t="str">
        <f t="shared" si="951"/>
        <v/>
      </c>
      <c r="AK354" s="267"/>
      <c r="AL354" s="268"/>
      <c r="AM354" s="266"/>
      <c r="AN354" s="266" t="str">
        <f t="shared" si="952"/>
        <v/>
      </c>
      <c r="AO354" s="266"/>
      <c r="AP354" s="266" t="str">
        <f t="shared" si="953"/>
        <v/>
      </c>
      <c r="AQ354" s="266"/>
      <c r="AR354" s="266" t="str">
        <f t="shared" si="954"/>
        <v/>
      </c>
      <c r="AS354" s="267"/>
      <c r="AT354" s="268"/>
      <c r="AU354" s="266"/>
      <c r="AV354" s="266">
        <f t="shared" si="955"/>
        <v>3</v>
      </c>
      <c r="AW354" s="266"/>
      <c r="AX354" s="266">
        <f t="shared" si="956"/>
        <v>0</v>
      </c>
      <c r="AY354" s="266"/>
      <c r="AZ354" s="266">
        <f t="shared" si="957"/>
        <v>3</v>
      </c>
      <c r="BA354" s="267"/>
      <c r="BB354" s="268"/>
      <c r="BC354" s="266"/>
      <c r="BD354" s="266" t="str">
        <f t="shared" si="958"/>
        <v/>
      </c>
      <c r="BE354" s="266"/>
      <c r="BF354" s="266" t="str">
        <f t="shared" si="959"/>
        <v/>
      </c>
      <c r="BG354" s="266"/>
      <c r="BH354" s="266" t="str">
        <f t="shared" si="960"/>
        <v/>
      </c>
      <c r="BI354" s="267"/>
      <c r="BJ354" s="268"/>
      <c r="BK354" s="264"/>
      <c r="BL354" s="266" t="str">
        <f t="shared" si="961"/>
        <v/>
      </c>
      <c r="BM354" s="266"/>
      <c r="BN354" s="266" t="str">
        <f t="shared" si="962"/>
        <v/>
      </c>
      <c r="BO354" s="266"/>
      <c r="BP354" s="266" t="str">
        <f t="shared" si="963"/>
        <v/>
      </c>
      <c r="BQ354" s="267"/>
      <c r="BR354" s="268"/>
      <c r="BS354" s="264"/>
      <c r="BT354" s="266" t="str">
        <f t="shared" si="964"/>
        <v/>
      </c>
      <c r="BU354" s="266"/>
      <c r="BV354" s="266" t="str">
        <f t="shared" si="965"/>
        <v/>
      </c>
      <c r="BW354" s="266"/>
      <c r="BX354" s="266" t="str">
        <f t="shared" si="966"/>
        <v/>
      </c>
      <c r="BY354" s="267"/>
      <c r="BZ354" s="268"/>
      <c r="CA354" s="269"/>
      <c r="CB354" s="266">
        <f t="shared" si="967"/>
        <v>3</v>
      </c>
      <c r="CC354" s="266"/>
      <c r="CD354" s="266">
        <f t="shared" si="968"/>
        <v>0</v>
      </c>
      <c r="CE354" s="266"/>
      <c r="CF354" s="266">
        <f t="shared" si="969"/>
        <v>3</v>
      </c>
      <c r="CG354" s="267"/>
      <c r="CJ354" s="266" t="str">
        <f t="shared" si="970"/>
        <v/>
      </c>
      <c r="CK354" s="266"/>
      <c r="CL354" s="266" t="str">
        <f t="shared" si="971"/>
        <v/>
      </c>
      <c r="CM354" s="266"/>
      <c r="CN354" s="266" t="str">
        <f t="shared" si="972"/>
        <v/>
      </c>
      <c r="CO354" s="267"/>
    </row>
    <row r="355" spans="1:94" s="262" customFormat="1" ht="20.25" customHeight="1" x14ac:dyDescent="0.25">
      <c r="A355" s="262">
        <v>33</v>
      </c>
      <c r="B355" s="259" t="s">
        <v>56</v>
      </c>
      <c r="C355" s="276" t="s">
        <v>554</v>
      </c>
      <c r="D355" s="259" t="s">
        <v>556</v>
      </c>
      <c r="E355" s="259"/>
      <c r="F355" s="261">
        <f>VLOOKUP(H355,Feuil1!A$1:B$5,2,0)</f>
        <v>0.25</v>
      </c>
      <c r="G355" s="259">
        <f t="shared" si="936"/>
        <v>3</v>
      </c>
      <c r="H355" s="274" t="s">
        <v>173</v>
      </c>
      <c r="I355" s="271" t="s">
        <v>570</v>
      </c>
      <c r="J355" s="263">
        <v>67</v>
      </c>
      <c r="K355" s="263">
        <f t="shared" si="937"/>
        <v>67</v>
      </c>
      <c r="L355" s="263">
        <f>IF(J355&lt;&gt;"",MAX(L$1:L354)+1,"")</f>
        <v>298</v>
      </c>
      <c r="M355" s="305" t="s">
        <v>571</v>
      </c>
      <c r="N355" s="301">
        <v>3</v>
      </c>
      <c r="O355" s="302" t="s">
        <v>0</v>
      </c>
      <c r="P355" s="303"/>
      <c r="Q355" s="304" t="str">
        <f t="shared" si="908"/>
        <v/>
      </c>
      <c r="R355" s="305" t="s">
        <v>572</v>
      </c>
      <c r="S355" s="313" t="s">
        <v>70</v>
      </c>
      <c r="T355" s="134"/>
      <c r="V355" s="264">
        <f>N355</f>
        <v>3</v>
      </c>
      <c r="W355" s="264">
        <f>IF(O355="OUI",1,IF(O355="NON",0,IF(O355="Non Mesuré","",0)))</f>
        <v>1</v>
      </c>
      <c r="X355" s="264">
        <f>IF(O355&lt;&gt;"Non Mesuré",V355*W355,"")</f>
        <v>3</v>
      </c>
      <c r="Y355" s="264"/>
      <c r="Z355" s="264">
        <f>IF(O355="Non Mesuré",V355,0)</f>
        <v>0</v>
      </c>
      <c r="AA355" s="264"/>
      <c r="AB355" s="264">
        <f>V355-Z355</f>
        <v>3</v>
      </c>
      <c r="AC355" s="264"/>
      <c r="AD355" s="265"/>
      <c r="AE355" s="265"/>
      <c r="AF355" s="266" t="str">
        <f>IF(G355=1,X355,"")</f>
        <v/>
      </c>
      <c r="AG355" s="266"/>
      <c r="AH355" s="266" t="str">
        <f>IF(G355=1,Z355,"")</f>
        <v/>
      </c>
      <c r="AI355" s="266"/>
      <c r="AJ355" s="266" t="str">
        <f>IF(G355=1,AB355,"")</f>
        <v/>
      </c>
      <c r="AK355" s="267"/>
      <c r="AL355" s="268"/>
      <c r="AM355" s="266"/>
      <c r="AN355" s="266" t="str">
        <f>IF(G355=2,X355,"")</f>
        <v/>
      </c>
      <c r="AO355" s="266"/>
      <c r="AP355" s="266" t="str">
        <f>IF(G355=2,Z355,"")</f>
        <v/>
      </c>
      <c r="AQ355" s="266"/>
      <c r="AR355" s="266" t="str">
        <f>IF(G355=2,AB355,"")</f>
        <v/>
      </c>
      <c r="AS355" s="267"/>
      <c r="AT355" s="268"/>
      <c r="AU355" s="266"/>
      <c r="AV355" s="266">
        <f>IF(G355=3,X355,"")</f>
        <v>3</v>
      </c>
      <c r="AW355" s="266"/>
      <c r="AX355" s="266">
        <f>IF(G355=3,Z355,"")</f>
        <v>0</v>
      </c>
      <c r="AY355" s="266"/>
      <c r="AZ355" s="266">
        <f>IF(G355=3,AB355,"")</f>
        <v>3</v>
      </c>
      <c r="BA355" s="267"/>
      <c r="BB355" s="268"/>
      <c r="BC355" s="266"/>
      <c r="BD355" s="266" t="str">
        <f>IF(G355=4,X355,"")</f>
        <v/>
      </c>
      <c r="BE355" s="266"/>
      <c r="BF355" s="266" t="str">
        <f>IF(G355=4,Z355,"")</f>
        <v/>
      </c>
      <c r="BG355" s="266"/>
      <c r="BH355" s="266" t="str">
        <f>IF(G355=4,AB355,"")</f>
        <v/>
      </c>
      <c r="BI355" s="267"/>
      <c r="BJ355" s="268"/>
      <c r="BK355" s="264"/>
      <c r="BL355" s="266" t="str">
        <f>IF(G355=5,X355,"")</f>
        <v/>
      </c>
      <c r="BM355" s="266"/>
      <c r="BN355" s="266" t="str">
        <f>IF(G355=5,Z355,"")</f>
        <v/>
      </c>
      <c r="BO355" s="266"/>
      <c r="BP355" s="266" t="str">
        <f>IF(G355=5,AB355,"")</f>
        <v/>
      </c>
      <c r="BQ355" s="267"/>
      <c r="BR355" s="268"/>
      <c r="BS355" s="264"/>
      <c r="BT355" s="266" t="str">
        <f>IF(A355=31,X355,"")</f>
        <v/>
      </c>
      <c r="BU355" s="266"/>
      <c r="BV355" s="266" t="str">
        <f>IF(A355=31,Z355,"")</f>
        <v/>
      </c>
      <c r="BW355" s="266"/>
      <c r="BX355" s="266" t="str">
        <f>IF(A355=31,AB355,"")</f>
        <v/>
      </c>
      <c r="BY355" s="267"/>
      <c r="BZ355" s="268"/>
      <c r="CA355" s="269"/>
      <c r="CB355" s="266" t="str">
        <f>IF(A355=32,X355,"")</f>
        <v/>
      </c>
      <c r="CC355" s="266"/>
      <c r="CD355" s="266" t="str">
        <f>IF(A355=32,Z355,"")</f>
        <v/>
      </c>
      <c r="CE355" s="266"/>
      <c r="CF355" s="266" t="str">
        <f>IF(A355=32,AB355,"")</f>
        <v/>
      </c>
      <c r="CG355" s="267"/>
      <c r="CJ355" s="266">
        <f>IF(A355=33,X355,"")</f>
        <v>3</v>
      </c>
      <c r="CK355" s="266"/>
      <c r="CL355" s="266">
        <f>IF(A355=33,Z355,"")</f>
        <v>0</v>
      </c>
      <c r="CM355" s="266"/>
      <c r="CN355" s="266">
        <f>IF(A355=33,AB355,"")</f>
        <v>3</v>
      </c>
      <c r="CO355" s="267"/>
    </row>
    <row r="356" spans="1:94" s="162" customFormat="1" ht="18" customHeight="1" x14ac:dyDescent="0.25">
      <c r="B356" s="113"/>
      <c r="C356" s="276" t="s">
        <v>554</v>
      </c>
      <c r="D356" s="113"/>
      <c r="E356" s="113"/>
      <c r="F356" s="261" t="e">
        <f>VLOOKUP(H356,Feuil1!A$1:B$5,2,0)</f>
        <v>#N/A</v>
      </c>
      <c r="G356" s="113"/>
      <c r="H356" s="218"/>
      <c r="I356" s="163"/>
      <c r="J356" s="138"/>
      <c r="K356" s="263"/>
      <c r="L356" s="263" t="str">
        <f>IF(J356&lt;&gt;"",MAX(L$1:L355)+1,"")</f>
        <v/>
      </c>
      <c r="M356" s="164" t="s">
        <v>573</v>
      </c>
      <c r="N356" s="130"/>
      <c r="O356" s="204"/>
      <c r="P356" s="293"/>
      <c r="Q356" s="202" t="str">
        <f t="shared" si="908"/>
        <v/>
      </c>
      <c r="R356" s="165"/>
      <c r="S356" s="165"/>
      <c r="T356" s="165"/>
      <c r="V356" s="139"/>
      <c r="W356" s="139"/>
      <c r="X356" s="139"/>
      <c r="Y356" s="139"/>
      <c r="Z356" s="139"/>
      <c r="AA356" s="139"/>
      <c r="AB356" s="139"/>
      <c r="AC356" s="139"/>
      <c r="AD356" s="141"/>
      <c r="AE356" s="141"/>
      <c r="AF356" s="266" t="str">
        <f t="shared" si="877"/>
        <v/>
      </c>
      <c r="AG356" s="266"/>
      <c r="AH356" s="266" t="str">
        <f t="shared" si="878"/>
        <v/>
      </c>
      <c r="AI356" s="266"/>
      <c r="AJ356" s="266" t="str">
        <f t="shared" si="879"/>
        <v/>
      </c>
      <c r="AK356" s="267"/>
      <c r="AL356" s="268"/>
      <c r="AM356" s="266"/>
      <c r="AN356" s="266" t="str">
        <f t="shared" si="880"/>
        <v/>
      </c>
      <c r="AO356" s="266"/>
      <c r="AP356" s="266" t="str">
        <f t="shared" si="881"/>
        <v/>
      </c>
      <c r="AQ356" s="266"/>
      <c r="AR356" s="266" t="str">
        <f t="shared" si="882"/>
        <v/>
      </c>
      <c r="AS356" s="267"/>
      <c r="AT356" s="268"/>
      <c r="AU356" s="266"/>
      <c r="AV356" s="266" t="str">
        <f t="shared" si="883"/>
        <v/>
      </c>
      <c r="AW356" s="266"/>
      <c r="AX356" s="266" t="str">
        <f t="shared" si="884"/>
        <v/>
      </c>
      <c r="AY356" s="266"/>
      <c r="AZ356" s="266" t="str">
        <f t="shared" si="885"/>
        <v/>
      </c>
      <c r="BA356" s="267"/>
      <c r="BB356" s="268"/>
      <c r="BC356" s="266"/>
      <c r="BD356" s="266" t="str">
        <f t="shared" si="886"/>
        <v/>
      </c>
      <c r="BE356" s="266"/>
      <c r="BF356" s="266" t="str">
        <f t="shared" si="887"/>
        <v/>
      </c>
      <c r="BG356" s="266"/>
      <c r="BH356" s="266" t="str">
        <f t="shared" si="888"/>
        <v/>
      </c>
      <c r="BI356" s="267"/>
      <c r="BJ356" s="268"/>
      <c r="BK356" s="264"/>
      <c r="BL356" s="266" t="str">
        <f t="shared" si="889"/>
        <v/>
      </c>
      <c r="BM356" s="266"/>
      <c r="BN356" s="266" t="str">
        <f t="shared" si="890"/>
        <v/>
      </c>
      <c r="BO356" s="266"/>
      <c r="BP356" s="266" t="str">
        <f t="shared" si="891"/>
        <v/>
      </c>
      <c r="BQ356" s="267"/>
      <c r="BR356" s="268"/>
      <c r="BS356" s="264"/>
      <c r="BT356" s="266" t="str">
        <f t="shared" si="892"/>
        <v/>
      </c>
      <c r="BU356" s="266"/>
      <c r="BV356" s="266" t="str">
        <f t="shared" si="893"/>
        <v/>
      </c>
      <c r="BW356" s="266"/>
      <c r="BX356" s="266" t="str">
        <f t="shared" si="894"/>
        <v/>
      </c>
      <c r="BY356" s="267"/>
      <c r="BZ356" s="268"/>
      <c r="CA356" s="269"/>
      <c r="CB356" s="266" t="str">
        <f t="shared" si="895"/>
        <v/>
      </c>
      <c r="CC356" s="266"/>
      <c r="CD356" s="266" t="str">
        <f t="shared" si="896"/>
        <v/>
      </c>
      <c r="CE356" s="266"/>
      <c r="CF356" s="266" t="str">
        <f t="shared" si="897"/>
        <v/>
      </c>
      <c r="CG356" s="267"/>
      <c r="CH356" s="262"/>
      <c r="CI356" s="262"/>
      <c r="CJ356" s="266" t="str">
        <f t="shared" si="898"/>
        <v/>
      </c>
      <c r="CK356" s="266"/>
      <c r="CL356" s="266" t="str">
        <f t="shared" si="899"/>
        <v/>
      </c>
      <c r="CM356" s="266"/>
      <c r="CN356" s="266" t="str">
        <f t="shared" si="900"/>
        <v/>
      </c>
      <c r="CO356" s="267"/>
      <c r="CP356" s="262"/>
    </row>
    <row r="357" spans="1:94" s="262" customFormat="1" ht="20.25" customHeight="1" x14ac:dyDescent="0.25">
      <c r="B357" s="259" t="s">
        <v>56</v>
      </c>
      <c r="C357" s="276" t="s">
        <v>554</v>
      </c>
      <c r="D357" s="164" t="s">
        <v>573</v>
      </c>
      <c r="E357" s="164"/>
      <c r="F357" s="261">
        <f>VLOOKUP(H357,Feuil1!A$1:B$5,2,0)</f>
        <v>0.2</v>
      </c>
      <c r="G357" s="259">
        <f t="shared" ref="G357:G364" si="973">IF(H357="Information et Communication",1,IF(H357="Savoir-faire Savoir-être",2,IF(H357="Confort et hygiène",3,IF(H357="Qualité de la prestation",5,IF(H357="Développement Durable",4)))))</f>
        <v>5</v>
      </c>
      <c r="H357" s="214" t="s">
        <v>167</v>
      </c>
      <c r="I357" s="133" t="s">
        <v>215</v>
      </c>
      <c r="J357" s="263">
        <v>17</v>
      </c>
      <c r="K357" s="263">
        <f t="shared" ref="K357:K364" si="974">IF(J357&gt;71,J357-17,J357)</f>
        <v>17</v>
      </c>
      <c r="L357" s="263">
        <f>IF(J357&lt;&gt;"",MAX(L$1:L356)+1,"")</f>
        <v>299</v>
      </c>
      <c r="M357" s="294" t="s">
        <v>574</v>
      </c>
      <c r="N357" s="295">
        <v>1</v>
      </c>
      <c r="O357" s="296" t="s">
        <v>0</v>
      </c>
      <c r="P357" s="297"/>
      <c r="Q357" s="298" t="str">
        <f t="shared" si="908"/>
        <v/>
      </c>
      <c r="R357" s="294" t="s">
        <v>575</v>
      </c>
      <c r="S357" s="311" t="s">
        <v>70</v>
      </c>
      <c r="T357" s="134"/>
      <c r="V357" s="264">
        <f t="shared" ref="V357:V360" si="975">N357</f>
        <v>1</v>
      </c>
      <c r="W357" s="264">
        <f t="shared" ref="W357:W359" si="976">IF(O357="OUI",1,IF(O357="NON",0,IF(O357="Non Mesuré","",0)))</f>
        <v>1</v>
      </c>
      <c r="X357" s="264">
        <f t="shared" ref="X357:X360" si="977">IF(O357&lt;&gt;"Non Mesuré",V357*W357,"")</f>
        <v>1</v>
      </c>
      <c r="Y357" s="264"/>
      <c r="Z357" s="264">
        <f t="shared" ref="Z357:Z360" si="978">IF(O357="Non Mesuré",V357,0)</f>
        <v>0</v>
      </c>
      <c r="AA357" s="264"/>
      <c r="AB357" s="264">
        <f t="shared" ref="AB357:AB360" si="979">V357-Z357</f>
        <v>1</v>
      </c>
      <c r="AC357" s="264"/>
      <c r="AD357" s="265"/>
      <c r="AE357" s="265"/>
      <c r="AF357" s="266" t="str">
        <f t="shared" si="877"/>
        <v/>
      </c>
      <c r="AG357" s="266"/>
      <c r="AH357" s="266" t="str">
        <f t="shared" si="878"/>
        <v/>
      </c>
      <c r="AI357" s="266"/>
      <c r="AJ357" s="266" t="str">
        <f t="shared" si="879"/>
        <v/>
      </c>
      <c r="AK357" s="267"/>
      <c r="AL357" s="268"/>
      <c r="AM357" s="266"/>
      <c r="AN357" s="266" t="str">
        <f t="shared" si="880"/>
        <v/>
      </c>
      <c r="AO357" s="266"/>
      <c r="AP357" s="266" t="str">
        <f t="shared" si="881"/>
        <v/>
      </c>
      <c r="AQ357" s="266"/>
      <c r="AR357" s="266" t="str">
        <f t="shared" si="882"/>
        <v/>
      </c>
      <c r="AS357" s="267"/>
      <c r="AT357" s="268"/>
      <c r="AU357" s="266"/>
      <c r="AV357" s="266" t="str">
        <f t="shared" si="883"/>
        <v/>
      </c>
      <c r="AW357" s="266"/>
      <c r="AX357" s="266" t="str">
        <f t="shared" si="884"/>
        <v/>
      </c>
      <c r="AY357" s="266"/>
      <c r="AZ357" s="266" t="str">
        <f t="shared" si="885"/>
        <v/>
      </c>
      <c r="BA357" s="267"/>
      <c r="BB357" s="268"/>
      <c r="BC357" s="266"/>
      <c r="BD357" s="266" t="str">
        <f t="shared" si="886"/>
        <v/>
      </c>
      <c r="BE357" s="266"/>
      <c r="BF357" s="266" t="str">
        <f t="shared" si="887"/>
        <v/>
      </c>
      <c r="BG357" s="266"/>
      <c r="BH357" s="266" t="str">
        <f t="shared" si="888"/>
        <v/>
      </c>
      <c r="BI357" s="267"/>
      <c r="BJ357" s="268"/>
      <c r="BK357" s="264"/>
      <c r="BL357" s="266">
        <f t="shared" si="889"/>
        <v>1</v>
      </c>
      <c r="BM357" s="266"/>
      <c r="BN357" s="266">
        <f t="shared" si="890"/>
        <v>0</v>
      </c>
      <c r="BO357" s="266"/>
      <c r="BP357" s="266">
        <f t="shared" si="891"/>
        <v>1</v>
      </c>
      <c r="BQ357" s="267"/>
      <c r="BR357" s="268"/>
      <c r="BS357" s="264"/>
      <c r="BT357" s="266" t="str">
        <f t="shared" si="892"/>
        <v/>
      </c>
      <c r="BU357" s="266"/>
      <c r="BV357" s="266" t="str">
        <f t="shared" si="893"/>
        <v/>
      </c>
      <c r="BW357" s="266"/>
      <c r="BX357" s="266" t="str">
        <f t="shared" si="894"/>
        <v/>
      </c>
      <c r="BY357" s="267"/>
      <c r="BZ357" s="268"/>
      <c r="CA357" s="269"/>
      <c r="CB357" s="266" t="str">
        <f t="shared" si="895"/>
        <v/>
      </c>
      <c r="CC357" s="266"/>
      <c r="CD357" s="266" t="str">
        <f t="shared" si="896"/>
        <v/>
      </c>
      <c r="CE357" s="266"/>
      <c r="CF357" s="266" t="str">
        <f t="shared" si="897"/>
        <v/>
      </c>
      <c r="CG357" s="267"/>
      <c r="CJ357" s="266" t="str">
        <f t="shared" si="898"/>
        <v/>
      </c>
      <c r="CK357" s="266"/>
      <c r="CL357" s="266" t="str">
        <f t="shared" si="899"/>
        <v/>
      </c>
      <c r="CM357" s="266"/>
      <c r="CN357" s="266" t="str">
        <f t="shared" si="900"/>
        <v/>
      </c>
      <c r="CO357" s="267"/>
    </row>
    <row r="358" spans="1:94" s="262" customFormat="1" ht="34.5" customHeight="1" x14ac:dyDescent="0.25">
      <c r="B358" s="259" t="s">
        <v>56</v>
      </c>
      <c r="C358" s="276" t="s">
        <v>554</v>
      </c>
      <c r="D358" s="164" t="s">
        <v>573</v>
      </c>
      <c r="E358" s="164"/>
      <c r="F358" s="261">
        <f>VLOOKUP(H358,Feuil1!A$1:B$5,2,0)</f>
        <v>0.35</v>
      </c>
      <c r="G358" s="259">
        <f t="shared" si="973"/>
        <v>2</v>
      </c>
      <c r="H358" s="214" t="s">
        <v>109</v>
      </c>
      <c r="I358" s="133" t="s">
        <v>218</v>
      </c>
      <c r="J358" s="263">
        <v>20</v>
      </c>
      <c r="K358" s="263">
        <f t="shared" si="974"/>
        <v>20</v>
      </c>
      <c r="L358" s="263">
        <f>IF(J358&lt;&gt;"",MAX(L$1:L357)+1,"")</f>
        <v>300</v>
      </c>
      <c r="M358" s="219" t="s">
        <v>576</v>
      </c>
      <c r="N358" s="299">
        <v>3</v>
      </c>
      <c r="O358" s="221" t="s">
        <v>0</v>
      </c>
      <c r="P358" s="222"/>
      <c r="Q358" s="300" t="str">
        <f t="shared" si="908"/>
        <v/>
      </c>
      <c r="R358" s="219"/>
      <c r="S358" s="312" t="s">
        <v>70</v>
      </c>
      <c r="T358" s="134"/>
      <c r="V358" s="264">
        <f t="shared" si="975"/>
        <v>3</v>
      </c>
      <c r="W358" s="264">
        <f t="shared" si="976"/>
        <v>1</v>
      </c>
      <c r="X358" s="264">
        <f t="shared" si="977"/>
        <v>3</v>
      </c>
      <c r="Y358" s="264"/>
      <c r="Z358" s="264">
        <f t="shared" si="978"/>
        <v>0</v>
      </c>
      <c r="AA358" s="264"/>
      <c r="AB358" s="264">
        <f t="shared" si="979"/>
        <v>3</v>
      </c>
      <c r="AC358" s="264"/>
      <c r="AD358" s="265"/>
      <c r="AE358" s="265"/>
      <c r="AF358" s="266" t="str">
        <f t="shared" si="877"/>
        <v/>
      </c>
      <c r="AG358" s="266"/>
      <c r="AH358" s="266" t="str">
        <f t="shared" si="878"/>
        <v/>
      </c>
      <c r="AI358" s="266"/>
      <c r="AJ358" s="266" t="str">
        <f t="shared" si="879"/>
        <v/>
      </c>
      <c r="AK358" s="267"/>
      <c r="AL358" s="268"/>
      <c r="AM358" s="266"/>
      <c r="AN358" s="266">
        <f t="shared" si="880"/>
        <v>3</v>
      </c>
      <c r="AO358" s="266"/>
      <c r="AP358" s="266">
        <f t="shared" si="881"/>
        <v>0</v>
      </c>
      <c r="AQ358" s="266"/>
      <c r="AR358" s="266">
        <f t="shared" si="882"/>
        <v>3</v>
      </c>
      <c r="AS358" s="267"/>
      <c r="AT358" s="268"/>
      <c r="AU358" s="266"/>
      <c r="AV358" s="266" t="str">
        <f t="shared" si="883"/>
        <v/>
      </c>
      <c r="AW358" s="266"/>
      <c r="AX358" s="266" t="str">
        <f t="shared" si="884"/>
        <v/>
      </c>
      <c r="AY358" s="266"/>
      <c r="AZ358" s="266" t="str">
        <f t="shared" si="885"/>
        <v/>
      </c>
      <c r="BA358" s="267"/>
      <c r="BB358" s="268"/>
      <c r="BC358" s="266"/>
      <c r="BD358" s="266" t="str">
        <f t="shared" si="886"/>
        <v/>
      </c>
      <c r="BE358" s="266"/>
      <c r="BF358" s="266" t="str">
        <f t="shared" si="887"/>
        <v/>
      </c>
      <c r="BG358" s="266"/>
      <c r="BH358" s="266" t="str">
        <f t="shared" si="888"/>
        <v/>
      </c>
      <c r="BI358" s="267"/>
      <c r="BJ358" s="268"/>
      <c r="BK358" s="264"/>
      <c r="BL358" s="266" t="str">
        <f t="shared" si="889"/>
        <v/>
      </c>
      <c r="BM358" s="266"/>
      <c r="BN358" s="266" t="str">
        <f t="shared" si="890"/>
        <v/>
      </c>
      <c r="BO358" s="266"/>
      <c r="BP358" s="266" t="str">
        <f t="shared" si="891"/>
        <v/>
      </c>
      <c r="BQ358" s="267"/>
      <c r="BR358" s="268"/>
      <c r="BS358" s="264"/>
      <c r="BT358" s="266" t="str">
        <f t="shared" si="892"/>
        <v/>
      </c>
      <c r="BU358" s="266"/>
      <c r="BV358" s="266" t="str">
        <f t="shared" si="893"/>
        <v/>
      </c>
      <c r="BW358" s="266"/>
      <c r="BX358" s="266" t="str">
        <f t="shared" si="894"/>
        <v/>
      </c>
      <c r="BY358" s="267"/>
      <c r="BZ358" s="268"/>
      <c r="CA358" s="269"/>
      <c r="CB358" s="266" t="str">
        <f t="shared" si="895"/>
        <v/>
      </c>
      <c r="CC358" s="266"/>
      <c r="CD358" s="266" t="str">
        <f t="shared" si="896"/>
        <v/>
      </c>
      <c r="CE358" s="266"/>
      <c r="CF358" s="266" t="str">
        <f t="shared" si="897"/>
        <v/>
      </c>
      <c r="CG358" s="267"/>
      <c r="CJ358" s="266" t="str">
        <f t="shared" si="898"/>
        <v/>
      </c>
      <c r="CK358" s="266"/>
      <c r="CL358" s="266" t="str">
        <f t="shared" si="899"/>
        <v/>
      </c>
      <c r="CM358" s="266"/>
      <c r="CN358" s="266" t="str">
        <f t="shared" si="900"/>
        <v/>
      </c>
      <c r="CO358" s="267"/>
    </row>
    <row r="359" spans="1:94" s="262" customFormat="1" ht="42.75" customHeight="1" x14ac:dyDescent="0.25">
      <c r="B359" s="259" t="s">
        <v>56</v>
      </c>
      <c r="C359" s="276" t="s">
        <v>554</v>
      </c>
      <c r="D359" s="164" t="s">
        <v>573</v>
      </c>
      <c r="E359" s="164"/>
      <c r="F359" s="261">
        <f>VLOOKUP(H359,Feuil1!A$1:B$5,2,0)</f>
        <v>0.35</v>
      </c>
      <c r="G359" s="259">
        <f t="shared" si="973"/>
        <v>2</v>
      </c>
      <c r="H359" s="214" t="s">
        <v>109</v>
      </c>
      <c r="I359" s="271" t="s">
        <v>577</v>
      </c>
      <c r="J359" s="263">
        <v>17</v>
      </c>
      <c r="K359" s="263">
        <f t="shared" si="974"/>
        <v>17</v>
      </c>
      <c r="L359" s="263">
        <f>IF(J359&lt;&gt;"",MAX(L$1:L358)+1,"")</f>
        <v>301</v>
      </c>
      <c r="M359" s="219" t="s">
        <v>578</v>
      </c>
      <c r="N359" s="299">
        <v>3</v>
      </c>
      <c r="O359" s="221" t="s">
        <v>0</v>
      </c>
      <c r="P359" s="222"/>
      <c r="Q359" s="300" t="str">
        <f t="shared" si="908"/>
        <v/>
      </c>
      <c r="R359" s="219"/>
      <c r="S359" s="312" t="s">
        <v>70</v>
      </c>
      <c r="T359" s="134"/>
      <c r="V359" s="264">
        <f t="shared" si="975"/>
        <v>3</v>
      </c>
      <c r="W359" s="264">
        <f t="shared" si="976"/>
        <v>1</v>
      </c>
      <c r="X359" s="264">
        <f t="shared" si="977"/>
        <v>3</v>
      </c>
      <c r="Y359" s="264"/>
      <c r="Z359" s="264">
        <f t="shared" si="978"/>
        <v>0</v>
      </c>
      <c r="AA359" s="264"/>
      <c r="AB359" s="264">
        <f t="shared" si="979"/>
        <v>3</v>
      </c>
      <c r="AC359" s="264"/>
      <c r="AD359" s="265"/>
      <c r="AE359" s="265"/>
      <c r="AF359" s="266" t="str">
        <f t="shared" ref="AF359:AF360" si="980">IF(G359=1,X359,"")</f>
        <v/>
      </c>
      <c r="AG359" s="266"/>
      <c r="AH359" s="266" t="str">
        <f t="shared" ref="AH359:AH360" si="981">IF(G359=1,Z359,"")</f>
        <v/>
      </c>
      <c r="AI359" s="266"/>
      <c r="AJ359" s="266" t="str">
        <f t="shared" ref="AJ359:AJ360" si="982">IF(G359=1,AB359,"")</f>
        <v/>
      </c>
      <c r="AK359" s="267"/>
      <c r="AL359" s="268"/>
      <c r="AM359" s="266"/>
      <c r="AN359" s="266">
        <f t="shared" ref="AN359:AN360" si="983">IF(G359=2,X359,"")</f>
        <v>3</v>
      </c>
      <c r="AO359" s="266"/>
      <c r="AP359" s="266">
        <f t="shared" ref="AP359:AP360" si="984">IF(G359=2,Z359,"")</f>
        <v>0</v>
      </c>
      <c r="AQ359" s="266"/>
      <c r="AR359" s="266">
        <f t="shared" ref="AR359:AR360" si="985">IF(G359=2,AB359,"")</f>
        <v>3</v>
      </c>
      <c r="AS359" s="267"/>
      <c r="AT359" s="268"/>
      <c r="AU359" s="266"/>
      <c r="AV359" s="266" t="str">
        <f t="shared" ref="AV359:AV360" si="986">IF(G359=3,X359,"")</f>
        <v/>
      </c>
      <c r="AW359" s="266"/>
      <c r="AX359" s="266" t="str">
        <f t="shared" ref="AX359:AX360" si="987">IF(G359=3,Z359,"")</f>
        <v/>
      </c>
      <c r="AY359" s="266"/>
      <c r="AZ359" s="266" t="str">
        <f t="shared" ref="AZ359:AZ360" si="988">IF(G359=3,AB359,"")</f>
        <v/>
      </c>
      <c r="BA359" s="267"/>
      <c r="BB359" s="268"/>
      <c r="BC359" s="266"/>
      <c r="BD359" s="266" t="str">
        <f t="shared" ref="BD359:BD360" si="989">IF(G359=4,X359,"")</f>
        <v/>
      </c>
      <c r="BE359" s="266"/>
      <c r="BF359" s="266" t="str">
        <f t="shared" ref="BF359:BF360" si="990">IF(G359=4,Z359,"")</f>
        <v/>
      </c>
      <c r="BG359" s="266"/>
      <c r="BH359" s="266" t="str">
        <f t="shared" ref="BH359:BH360" si="991">IF(G359=4,AB359,"")</f>
        <v/>
      </c>
      <c r="BI359" s="267"/>
      <c r="BJ359" s="268"/>
      <c r="BK359" s="264"/>
      <c r="BL359" s="266" t="str">
        <f t="shared" ref="BL359:BL360" si="992">IF(G359=5,X359,"")</f>
        <v/>
      </c>
      <c r="BM359" s="266"/>
      <c r="BN359" s="266" t="str">
        <f t="shared" ref="BN359:BN360" si="993">IF(G359=5,Z359,"")</f>
        <v/>
      </c>
      <c r="BO359" s="266"/>
      <c r="BP359" s="266" t="str">
        <f t="shared" ref="BP359:BP360" si="994">IF(G359=5,AB359,"")</f>
        <v/>
      </c>
      <c r="BQ359" s="267"/>
      <c r="BR359" s="268"/>
      <c r="BS359" s="264"/>
      <c r="BT359" s="266" t="str">
        <f t="shared" ref="BT359:BT360" si="995">IF(A359=31,X359,"")</f>
        <v/>
      </c>
      <c r="BU359" s="266"/>
      <c r="BV359" s="266" t="str">
        <f t="shared" ref="BV359:BV360" si="996">IF(A359=31,Z359,"")</f>
        <v/>
      </c>
      <c r="BW359" s="266"/>
      <c r="BX359" s="266" t="str">
        <f t="shared" ref="BX359:BX360" si="997">IF(A359=31,AB359,"")</f>
        <v/>
      </c>
      <c r="BY359" s="267"/>
      <c r="BZ359" s="268"/>
      <c r="CA359" s="269"/>
      <c r="CB359" s="266" t="str">
        <f t="shared" ref="CB359:CB360" si="998">IF(A359=32,X359,"")</f>
        <v/>
      </c>
      <c r="CC359" s="266"/>
      <c r="CD359" s="266" t="str">
        <f t="shared" ref="CD359:CD360" si="999">IF(A359=32,Z359,"")</f>
        <v/>
      </c>
      <c r="CE359" s="266"/>
      <c r="CF359" s="266" t="str">
        <f t="shared" ref="CF359:CF360" si="1000">IF(A359=32,AB359,"")</f>
        <v/>
      </c>
      <c r="CG359" s="267"/>
      <c r="CJ359" s="266" t="str">
        <f t="shared" ref="CJ359:CJ360" si="1001">IF(A359=33,X359,"")</f>
        <v/>
      </c>
      <c r="CK359" s="266"/>
      <c r="CL359" s="266" t="str">
        <f t="shared" ref="CL359:CL360" si="1002">IF(A359=33,Z359,"")</f>
        <v/>
      </c>
      <c r="CM359" s="266"/>
      <c r="CN359" s="266" t="str">
        <f t="shared" ref="CN359:CN360" si="1003">IF(A359=33,AB359,"")</f>
        <v/>
      </c>
      <c r="CO359" s="267"/>
    </row>
    <row r="360" spans="1:94" s="262" customFormat="1" ht="34.5" customHeight="1" x14ac:dyDescent="0.25">
      <c r="B360" s="259" t="s">
        <v>56</v>
      </c>
      <c r="C360" s="276" t="s">
        <v>554</v>
      </c>
      <c r="D360" s="164" t="s">
        <v>573</v>
      </c>
      <c r="E360" s="164"/>
      <c r="F360" s="261">
        <f>VLOOKUP(H360,Feuil1!A$1:B$5,2,0)</f>
        <v>0.35</v>
      </c>
      <c r="G360" s="259">
        <f t="shared" si="973"/>
        <v>2</v>
      </c>
      <c r="H360" s="214" t="s">
        <v>109</v>
      </c>
      <c r="I360" s="133" t="s">
        <v>215</v>
      </c>
      <c r="J360" s="263">
        <v>17</v>
      </c>
      <c r="K360" s="263">
        <f t="shared" si="974"/>
        <v>17</v>
      </c>
      <c r="L360" s="263">
        <f>IF(J360&lt;&gt;"",MAX(L$1:L359)+1,"")</f>
        <v>302</v>
      </c>
      <c r="M360" s="219" t="s">
        <v>579</v>
      </c>
      <c r="N360" s="299">
        <v>9</v>
      </c>
      <c r="O360" s="221" t="s">
        <v>72</v>
      </c>
      <c r="P360" s="222"/>
      <c r="Q360" s="300" t="str">
        <f t="shared" si="908"/>
        <v/>
      </c>
      <c r="R360" s="219" t="s">
        <v>580</v>
      </c>
      <c r="S360" s="312" t="s">
        <v>70</v>
      </c>
      <c r="T360" s="134"/>
      <c r="V360" s="264">
        <f t="shared" si="975"/>
        <v>9</v>
      </c>
      <c r="W360" s="264">
        <f>IF(O360="Très Satisfaisant",1,IF(O360="Satisfaisant",0.75,IF(O360="Insatisfaisant",0.25,IF(O360="Très Insatisfaisant",0,IF(O360="Non Mesuré","",0)))))</f>
        <v>1</v>
      </c>
      <c r="X360" s="264">
        <f t="shared" si="977"/>
        <v>9</v>
      </c>
      <c r="Y360" s="264"/>
      <c r="Z360" s="264">
        <f t="shared" si="978"/>
        <v>0</v>
      </c>
      <c r="AA360" s="264"/>
      <c r="AB360" s="264">
        <f t="shared" si="979"/>
        <v>9</v>
      </c>
      <c r="AC360" s="264"/>
      <c r="AD360" s="135"/>
      <c r="AE360" s="269"/>
      <c r="AF360" s="266" t="str">
        <f t="shared" si="980"/>
        <v/>
      </c>
      <c r="AG360" s="266"/>
      <c r="AH360" s="266" t="str">
        <f t="shared" si="981"/>
        <v/>
      </c>
      <c r="AI360" s="266"/>
      <c r="AJ360" s="266" t="str">
        <f t="shared" si="982"/>
        <v/>
      </c>
      <c r="AK360" s="267"/>
      <c r="AL360" s="268"/>
      <c r="AM360" s="266"/>
      <c r="AN360" s="266">
        <f t="shared" si="983"/>
        <v>9</v>
      </c>
      <c r="AO360" s="266"/>
      <c r="AP360" s="266">
        <f t="shared" si="984"/>
        <v>0</v>
      </c>
      <c r="AQ360" s="266"/>
      <c r="AR360" s="266">
        <f t="shared" si="985"/>
        <v>9</v>
      </c>
      <c r="AS360" s="267"/>
      <c r="AT360" s="268"/>
      <c r="AU360" s="266"/>
      <c r="AV360" s="266" t="str">
        <f t="shared" si="986"/>
        <v/>
      </c>
      <c r="AW360" s="266"/>
      <c r="AX360" s="266" t="str">
        <f t="shared" si="987"/>
        <v/>
      </c>
      <c r="AY360" s="266"/>
      <c r="AZ360" s="266" t="str">
        <f t="shared" si="988"/>
        <v/>
      </c>
      <c r="BA360" s="267"/>
      <c r="BB360" s="268"/>
      <c r="BC360" s="266"/>
      <c r="BD360" s="266" t="str">
        <f t="shared" si="989"/>
        <v/>
      </c>
      <c r="BE360" s="266"/>
      <c r="BF360" s="266" t="str">
        <f t="shared" si="990"/>
        <v/>
      </c>
      <c r="BG360" s="266"/>
      <c r="BH360" s="266" t="str">
        <f t="shared" si="991"/>
        <v/>
      </c>
      <c r="BI360" s="267"/>
      <c r="BJ360" s="268"/>
      <c r="BK360" s="264"/>
      <c r="BL360" s="266" t="str">
        <f t="shared" si="992"/>
        <v/>
      </c>
      <c r="BM360" s="266"/>
      <c r="BN360" s="266" t="str">
        <f t="shared" si="993"/>
        <v/>
      </c>
      <c r="BO360" s="266"/>
      <c r="BP360" s="266" t="str">
        <f t="shared" si="994"/>
        <v/>
      </c>
      <c r="BQ360" s="267"/>
      <c r="BR360" s="268"/>
      <c r="BS360" s="264"/>
      <c r="BT360" s="266" t="str">
        <f t="shared" si="995"/>
        <v/>
      </c>
      <c r="BU360" s="266"/>
      <c r="BV360" s="266" t="str">
        <f t="shared" si="996"/>
        <v/>
      </c>
      <c r="BW360" s="266"/>
      <c r="BX360" s="266" t="str">
        <f t="shared" si="997"/>
        <v/>
      </c>
      <c r="BY360" s="267"/>
      <c r="BZ360" s="268"/>
      <c r="CA360" s="269"/>
      <c r="CB360" s="266" t="str">
        <f t="shared" si="998"/>
        <v/>
      </c>
      <c r="CC360" s="266"/>
      <c r="CD360" s="266" t="str">
        <f t="shared" si="999"/>
        <v/>
      </c>
      <c r="CE360" s="266"/>
      <c r="CF360" s="266" t="str">
        <f t="shared" si="1000"/>
        <v/>
      </c>
      <c r="CG360" s="267"/>
      <c r="CJ360" s="266" t="str">
        <f t="shared" si="1001"/>
        <v/>
      </c>
      <c r="CK360" s="266"/>
      <c r="CL360" s="266" t="str">
        <f t="shared" si="1002"/>
        <v/>
      </c>
      <c r="CM360" s="266"/>
      <c r="CN360" s="266" t="str">
        <f t="shared" si="1003"/>
        <v/>
      </c>
      <c r="CO360" s="267"/>
    </row>
    <row r="361" spans="1:94" s="262" customFormat="1" ht="34.5" customHeight="1" x14ac:dyDescent="0.25">
      <c r="B361" s="259" t="s">
        <v>56</v>
      </c>
      <c r="C361" s="276" t="s">
        <v>554</v>
      </c>
      <c r="D361" s="164" t="s">
        <v>573</v>
      </c>
      <c r="E361" s="164"/>
      <c r="F361" s="261">
        <f>VLOOKUP(H361,Feuil1!A$1:B$5,2,0)</f>
        <v>0.35</v>
      </c>
      <c r="G361" s="259">
        <f t="shared" si="973"/>
        <v>2</v>
      </c>
      <c r="H361" s="214" t="s">
        <v>109</v>
      </c>
      <c r="I361" s="271" t="s">
        <v>577</v>
      </c>
      <c r="J361" s="263">
        <v>84</v>
      </c>
      <c r="K361" s="263">
        <f t="shared" si="974"/>
        <v>67</v>
      </c>
      <c r="L361" s="263">
        <f>IF(J361&lt;&gt;"",MAX(L$1:L360)+1,"")</f>
        <v>303</v>
      </c>
      <c r="M361" s="219" t="s">
        <v>581</v>
      </c>
      <c r="N361" s="299">
        <v>3</v>
      </c>
      <c r="O361" s="221" t="s">
        <v>0</v>
      </c>
      <c r="P361" s="222"/>
      <c r="Q361" s="300" t="str">
        <f t="shared" si="908"/>
        <v/>
      </c>
      <c r="R361" s="219" t="s">
        <v>782</v>
      </c>
      <c r="S361" s="312" t="s">
        <v>70</v>
      </c>
      <c r="T361" s="134"/>
      <c r="V361" s="264">
        <f t="shared" ref="V361:V364" si="1004">N361</f>
        <v>3</v>
      </c>
      <c r="W361" s="264">
        <f t="shared" ref="W361:W364" si="1005">IF(O361="OUI",1,IF(O361="NON",0,IF(O361="Non Mesuré","",0)))</f>
        <v>1</v>
      </c>
      <c r="X361" s="264">
        <f t="shared" ref="X361:X364" si="1006">IF(O361&lt;&gt;"Non Mesuré",V361*W361,"")</f>
        <v>3</v>
      </c>
      <c r="Y361" s="264"/>
      <c r="Z361" s="264">
        <f t="shared" ref="Z361:Z364" si="1007">IF(O361="Non Mesuré",V361,0)</f>
        <v>0</v>
      </c>
      <c r="AA361" s="264"/>
      <c r="AB361" s="264">
        <f t="shared" ref="AB361:AB364" si="1008">V361-Z361</f>
        <v>3</v>
      </c>
      <c r="AC361" s="264"/>
      <c r="AD361" s="265"/>
      <c r="AE361" s="265"/>
      <c r="AF361" s="266" t="str">
        <f t="shared" ref="AF361:AF419" si="1009">IF(G361=1,X361,"")</f>
        <v/>
      </c>
      <c r="AG361" s="266"/>
      <c r="AH361" s="266" t="str">
        <f t="shared" ref="AH361:AH419" si="1010">IF(G361=1,Z361,"")</f>
        <v/>
      </c>
      <c r="AI361" s="266"/>
      <c r="AJ361" s="266" t="str">
        <f t="shared" ref="AJ361:AJ419" si="1011">IF(G361=1,AB361,"")</f>
        <v/>
      </c>
      <c r="AK361" s="267"/>
      <c r="AL361" s="268"/>
      <c r="AM361" s="266"/>
      <c r="AN361" s="266">
        <f t="shared" ref="AN361:AN419" si="1012">IF(G361=2,X361,"")</f>
        <v>3</v>
      </c>
      <c r="AO361" s="266"/>
      <c r="AP361" s="266">
        <f t="shared" ref="AP361:AP419" si="1013">IF(G361=2,Z361,"")</f>
        <v>0</v>
      </c>
      <c r="AQ361" s="266"/>
      <c r="AR361" s="266">
        <f t="shared" ref="AR361:AR419" si="1014">IF(G361=2,AB361,"")</f>
        <v>3</v>
      </c>
      <c r="AS361" s="267"/>
      <c r="AT361" s="268"/>
      <c r="AU361" s="266"/>
      <c r="AV361" s="266" t="str">
        <f t="shared" ref="AV361:AV419" si="1015">IF(G361=3,X361,"")</f>
        <v/>
      </c>
      <c r="AW361" s="266"/>
      <c r="AX361" s="266" t="str">
        <f t="shared" ref="AX361:AX419" si="1016">IF(G361=3,Z361,"")</f>
        <v/>
      </c>
      <c r="AY361" s="266"/>
      <c r="AZ361" s="266" t="str">
        <f t="shared" ref="AZ361:AZ419" si="1017">IF(G361=3,AB361,"")</f>
        <v/>
      </c>
      <c r="BA361" s="267"/>
      <c r="BB361" s="268"/>
      <c r="BC361" s="266"/>
      <c r="BD361" s="266" t="str">
        <f t="shared" ref="BD361:BD419" si="1018">IF(G361=4,X361,"")</f>
        <v/>
      </c>
      <c r="BE361" s="266"/>
      <c r="BF361" s="266" t="str">
        <f t="shared" ref="BF361:BF419" si="1019">IF(G361=4,Z361,"")</f>
        <v/>
      </c>
      <c r="BG361" s="266"/>
      <c r="BH361" s="266" t="str">
        <f t="shared" ref="BH361:BH419" si="1020">IF(G361=4,AB361,"")</f>
        <v/>
      </c>
      <c r="BI361" s="267"/>
      <c r="BJ361" s="268"/>
      <c r="BK361" s="264"/>
      <c r="BL361" s="266" t="str">
        <f t="shared" ref="BL361:BL419" si="1021">IF(G361=5,X361,"")</f>
        <v/>
      </c>
      <c r="BM361" s="266"/>
      <c r="BN361" s="266" t="str">
        <f t="shared" ref="BN361:BN419" si="1022">IF(G361=5,Z361,"")</f>
        <v/>
      </c>
      <c r="BO361" s="266"/>
      <c r="BP361" s="266" t="str">
        <f t="shared" ref="BP361:BP419" si="1023">IF(G361=5,AB361,"")</f>
        <v/>
      </c>
      <c r="BQ361" s="267"/>
      <c r="BR361" s="268"/>
      <c r="BS361" s="264"/>
      <c r="BT361" s="266" t="str">
        <f t="shared" ref="BT361:BT419" si="1024">IF(A361=31,X361,"")</f>
        <v/>
      </c>
      <c r="BU361" s="266"/>
      <c r="BV361" s="266" t="str">
        <f t="shared" ref="BV361:BV419" si="1025">IF(A361=31,Z361,"")</f>
        <v/>
      </c>
      <c r="BW361" s="266"/>
      <c r="BX361" s="266" t="str">
        <f t="shared" ref="BX361:BX419" si="1026">IF(A361=31,AB361,"")</f>
        <v/>
      </c>
      <c r="BY361" s="267"/>
      <c r="BZ361" s="268"/>
      <c r="CA361" s="269"/>
      <c r="CB361" s="266" t="str">
        <f t="shared" ref="CB361:CB419" si="1027">IF(A361=32,X361,"")</f>
        <v/>
      </c>
      <c r="CC361" s="266"/>
      <c r="CD361" s="266" t="str">
        <f t="shared" ref="CD361:CD419" si="1028">IF(A361=32,Z361,"")</f>
        <v/>
      </c>
      <c r="CE361" s="266"/>
      <c r="CF361" s="266" t="str">
        <f t="shared" ref="CF361:CF419" si="1029">IF(A361=32,AB361,"")</f>
        <v/>
      </c>
      <c r="CG361" s="267"/>
      <c r="CJ361" s="266" t="str">
        <f t="shared" ref="CJ361:CJ419" si="1030">IF(A361=33,X361,"")</f>
        <v/>
      </c>
      <c r="CK361" s="266"/>
      <c r="CL361" s="266" t="str">
        <f t="shared" ref="CL361:CL419" si="1031">IF(A361=33,Z361,"")</f>
        <v/>
      </c>
      <c r="CM361" s="266"/>
      <c r="CN361" s="266" t="str">
        <f t="shared" ref="CN361:CN419" si="1032">IF(A361=33,AB361,"")</f>
        <v/>
      </c>
      <c r="CO361" s="267"/>
    </row>
    <row r="362" spans="1:94" s="262" customFormat="1" ht="33.75" customHeight="1" x14ac:dyDescent="0.25">
      <c r="B362" s="259" t="s">
        <v>56</v>
      </c>
      <c r="C362" s="276" t="s">
        <v>554</v>
      </c>
      <c r="D362" s="164" t="s">
        <v>573</v>
      </c>
      <c r="E362" s="164"/>
      <c r="F362" s="261">
        <f>VLOOKUP(H362,Feuil1!A$1:B$5,2,0)</f>
        <v>0.35</v>
      </c>
      <c r="G362" s="259">
        <f t="shared" si="973"/>
        <v>2</v>
      </c>
      <c r="H362" s="214" t="s">
        <v>109</v>
      </c>
      <c r="I362" s="271" t="s">
        <v>577</v>
      </c>
      <c r="J362" s="263">
        <v>84</v>
      </c>
      <c r="K362" s="263">
        <f t="shared" si="974"/>
        <v>67</v>
      </c>
      <c r="L362" s="263">
        <f>IF(J362&lt;&gt;"",MAX(L$1:L361)+1,"")</f>
        <v>304</v>
      </c>
      <c r="M362" s="219" t="s">
        <v>582</v>
      </c>
      <c r="N362" s="299">
        <v>3</v>
      </c>
      <c r="O362" s="221" t="s">
        <v>0</v>
      </c>
      <c r="P362" s="222"/>
      <c r="Q362" s="300" t="str">
        <f t="shared" si="908"/>
        <v>oui</v>
      </c>
      <c r="R362" s="219" t="s">
        <v>583</v>
      </c>
      <c r="S362" s="312" t="s">
        <v>70</v>
      </c>
      <c r="T362" s="134"/>
      <c r="V362" s="264">
        <f t="shared" si="1004"/>
        <v>3</v>
      </c>
      <c r="W362" s="264">
        <f t="shared" si="1005"/>
        <v>1</v>
      </c>
      <c r="X362" s="264">
        <f t="shared" si="1006"/>
        <v>3</v>
      </c>
      <c r="Y362" s="264"/>
      <c r="Z362" s="264">
        <f t="shared" si="1007"/>
        <v>0</v>
      </c>
      <c r="AA362" s="264"/>
      <c r="AB362" s="264">
        <f t="shared" si="1008"/>
        <v>3</v>
      </c>
      <c r="AC362" s="264"/>
      <c r="AD362" s="265"/>
      <c r="AE362" s="265"/>
      <c r="AF362" s="266" t="str">
        <f t="shared" si="1009"/>
        <v/>
      </c>
      <c r="AG362" s="266"/>
      <c r="AH362" s="266" t="str">
        <f t="shared" si="1010"/>
        <v/>
      </c>
      <c r="AI362" s="266"/>
      <c r="AJ362" s="266" t="str">
        <f t="shared" si="1011"/>
        <v/>
      </c>
      <c r="AK362" s="267"/>
      <c r="AL362" s="268"/>
      <c r="AM362" s="266"/>
      <c r="AN362" s="266">
        <f t="shared" si="1012"/>
        <v>3</v>
      </c>
      <c r="AO362" s="266"/>
      <c r="AP362" s="266">
        <f t="shared" si="1013"/>
        <v>0</v>
      </c>
      <c r="AQ362" s="266"/>
      <c r="AR362" s="266">
        <f t="shared" si="1014"/>
        <v>3</v>
      </c>
      <c r="AS362" s="267"/>
      <c r="AT362" s="268"/>
      <c r="AU362" s="266"/>
      <c r="AV362" s="266" t="str">
        <f t="shared" si="1015"/>
        <v/>
      </c>
      <c r="AW362" s="266"/>
      <c r="AX362" s="266" t="str">
        <f t="shared" si="1016"/>
        <v/>
      </c>
      <c r="AY362" s="266"/>
      <c r="AZ362" s="266" t="str">
        <f t="shared" si="1017"/>
        <v/>
      </c>
      <c r="BA362" s="267"/>
      <c r="BB362" s="268"/>
      <c r="BC362" s="266"/>
      <c r="BD362" s="266" t="str">
        <f t="shared" si="1018"/>
        <v/>
      </c>
      <c r="BE362" s="266"/>
      <c r="BF362" s="266" t="str">
        <f t="shared" si="1019"/>
        <v/>
      </c>
      <c r="BG362" s="266"/>
      <c r="BH362" s="266" t="str">
        <f t="shared" si="1020"/>
        <v/>
      </c>
      <c r="BI362" s="267"/>
      <c r="BJ362" s="268"/>
      <c r="BK362" s="264"/>
      <c r="BL362" s="266" t="str">
        <f t="shared" si="1021"/>
        <v/>
      </c>
      <c r="BM362" s="266"/>
      <c r="BN362" s="266" t="str">
        <f t="shared" si="1022"/>
        <v/>
      </c>
      <c r="BO362" s="266"/>
      <c r="BP362" s="266" t="str">
        <f t="shared" si="1023"/>
        <v/>
      </c>
      <c r="BQ362" s="267"/>
      <c r="BR362" s="268"/>
      <c r="BS362" s="264"/>
      <c r="BT362" s="266" t="str">
        <f t="shared" si="1024"/>
        <v/>
      </c>
      <c r="BU362" s="266"/>
      <c r="BV362" s="266" t="str">
        <f t="shared" si="1025"/>
        <v/>
      </c>
      <c r="BW362" s="266"/>
      <c r="BX362" s="266" t="str">
        <f t="shared" si="1026"/>
        <v/>
      </c>
      <c r="BY362" s="267"/>
      <c r="BZ362" s="268"/>
      <c r="CA362" s="269"/>
      <c r="CB362" s="266" t="str">
        <f t="shared" si="1027"/>
        <v/>
      </c>
      <c r="CC362" s="266"/>
      <c r="CD362" s="266" t="str">
        <f t="shared" si="1028"/>
        <v/>
      </c>
      <c r="CE362" s="266"/>
      <c r="CF362" s="266" t="str">
        <f t="shared" si="1029"/>
        <v/>
      </c>
      <c r="CG362" s="267"/>
      <c r="CJ362" s="266" t="str">
        <f t="shared" si="1030"/>
        <v/>
      </c>
      <c r="CK362" s="266"/>
      <c r="CL362" s="266" t="str">
        <f t="shared" si="1031"/>
        <v/>
      </c>
      <c r="CM362" s="266"/>
      <c r="CN362" s="266" t="str">
        <f t="shared" si="1032"/>
        <v/>
      </c>
      <c r="CO362" s="267"/>
    </row>
    <row r="363" spans="1:94" s="262" customFormat="1" ht="20.25" customHeight="1" x14ac:dyDescent="0.25">
      <c r="B363" s="259" t="s">
        <v>56</v>
      </c>
      <c r="C363" s="276" t="s">
        <v>554</v>
      </c>
      <c r="D363" s="164" t="s">
        <v>573</v>
      </c>
      <c r="E363" s="164"/>
      <c r="F363" s="261">
        <f>VLOOKUP(H363,Feuil1!A$1:B$5,2,0)</f>
        <v>0.35</v>
      </c>
      <c r="G363" s="259">
        <f t="shared" si="973"/>
        <v>2</v>
      </c>
      <c r="H363" s="214" t="s">
        <v>109</v>
      </c>
      <c r="I363" s="271" t="s">
        <v>577</v>
      </c>
      <c r="J363" s="263">
        <v>84</v>
      </c>
      <c r="K363" s="263">
        <f t="shared" si="974"/>
        <v>67</v>
      </c>
      <c r="L363" s="263">
        <f>IF(J363&lt;&gt;"",MAX(L$1:L362)+1,"")</f>
        <v>305</v>
      </c>
      <c r="M363" s="219" t="s">
        <v>584</v>
      </c>
      <c r="N363" s="299">
        <v>3</v>
      </c>
      <c r="O363" s="221" t="s">
        <v>0</v>
      </c>
      <c r="P363" s="222"/>
      <c r="Q363" s="300" t="str">
        <f t="shared" si="908"/>
        <v/>
      </c>
      <c r="R363" s="219"/>
      <c r="S363" s="312" t="s">
        <v>70</v>
      </c>
      <c r="T363" s="134"/>
      <c r="V363" s="264">
        <f t="shared" si="1004"/>
        <v>3</v>
      </c>
      <c r="W363" s="264">
        <f t="shared" si="1005"/>
        <v>1</v>
      </c>
      <c r="X363" s="264">
        <f t="shared" si="1006"/>
        <v>3</v>
      </c>
      <c r="Y363" s="264"/>
      <c r="Z363" s="264">
        <f t="shared" si="1007"/>
        <v>0</v>
      </c>
      <c r="AA363" s="264"/>
      <c r="AB363" s="264">
        <f t="shared" si="1008"/>
        <v>3</v>
      </c>
      <c r="AC363" s="264"/>
      <c r="AD363" s="265"/>
      <c r="AE363" s="265"/>
      <c r="AF363" s="266" t="str">
        <f t="shared" si="1009"/>
        <v/>
      </c>
      <c r="AG363" s="266"/>
      <c r="AH363" s="266" t="str">
        <f t="shared" si="1010"/>
        <v/>
      </c>
      <c r="AI363" s="266"/>
      <c r="AJ363" s="266" t="str">
        <f t="shared" si="1011"/>
        <v/>
      </c>
      <c r="AK363" s="267"/>
      <c r="AL363" s="268"/>
      <c r="AM363" s="266"/>
      <c r="AN363" s="266">
        <f t="shared" si="1012"/>
        <v>3</v>
      </c>
      <c r="AO363" s="266"/>
      <c r="AP363" s="266">
        <f t="shared" si="1013"/>
        <v>0</v>
      </c>
      <c r="AQ363" s="266"/>
      <c r="AR363" s="266">
        <f t="shared" si="1014"/>
        <v>3</v>
      </c>
      <c r="AS363" s="267"/>
      <c r="AT363" s="268"/>
      <c r="AU363" s="266"/>
      <c r="AV363" s="266" t="str">
        <f t="shared" si="1015"/>
        <v/>
      </c>
      <c r="AW363" s="266"/>
      <c r="AX363" s="266" t="str">
        <f t="shared" si="1016"/>
        <v/>
      </c>
      <c r="AY363" s="266"/>
      <c r="AZ363" s="266" t="str">
        <f t="shared" si="1017"/>
        <v/>
      </c>
      <c r="BA363" s="267"/>
      <c r="BB363" s="268"/>
      <c r="BC363" s="266"/>
      <c r="BD363" s="266" t="str">
        <f t="shared" si="1018"/>
        <v/>
      </c>
      <c r="BE363" s="266"/>
      <c r="BF363" s="266" t="str">
        <f t="shared" si="1019"/>
        <v/>
      </c>
      <c r="BG363" s="266"/>
      <c r="BH363" s="266" t="str">
        <f t="shared" si="1020"/>
        <v/>
      </c>
      <c r="BI363" s="267"/>
      <c r="BJ363" s="268"/>
      <c r="BK363" s="264"/>
      <c r="BL363" s="266" t="str">
        <f t="shared" si="1021"/>
        <v/>
      </c>
      <c r="BM363" s="266"/>
      <c r="BN363" s="266" t="str">
        <f t="shared" si="1022"/>
        <v/>
      </c>
      <c r="BO363" s="266"/>
      <c r="BP363" s="266" t="str">
        <f t="shared" si="1023"/>
        <v/>
      </c>
      <c r="BQ363" s="267"/>
      <c r="BR363" s="268"/>
      <c r="BS363" s="264"/>
      <c r="BT363" s="266" t="str">
        <f t="shared" si="1024"/>
        <v/>
      </c>
      <c r="BU363" s="266"/>
      <c r="BV363" s="266" t="str">
        <f t="shared" si="1025"/>
        <v/>
      </c>
      <c r="BW363" s="266"/>
      <c r="BX363" s="266" t="str">
        <f t="shared" si="1026"/>
        <v/>
      </c>
      <c r="BY363" s="267"/>
      <c r="BZ363" s="268"/>
      <c r="CA363" s="269"/>
      <c r="CB363" s="266" t="str">
        <f t="shared" si="1027"/>
        <v/>
      </c>
      <c r="CC363" s="266"/>
      <c r="CD363" s="266" t="str">
        <f t="shared" si="1028"/>
        <v/>
      </c>
      <c r="CE363" s="266"/>
      <c r="CF363" s="266" t="str">
        <f t="shared" si="1029"/>
        <v/>
      </c>
      <c r="CG363" s="267"/>
      <c r="CJ363" s="266" t="str">
        <f t="shared" si="1030"/>
        <v/>
      </c>
      <c r="CK363" s="266"/>
      <c r="CL363" s="266" t="str">
        <f t="shared" si="1031"/>
        <v/>
      </c>
      <c r="CM363" s="266"/>
      <c r="CN363" s="266" t="str">
        <f t="shared" si="1032"/>
        <v/>
      </c>
      <c r="CO363" s="267"/>
    </row>
    <row r="364" spans="1:94" s="262" customFormat="1" ht="33" customHeight="1" x14ac:dyDescent="0.25">
      <c r="B364" s="259" t="s">
        <v>56</v>
      </c>
      <c r="C364" s="276" t="s">
        <v>554</v>
      </c>
      <c r="D364" s="164" t="s">
        <v>573</v>
      </c>
      <c r="E364" s="164"/>
      <c r="F364" s="261">
        <f>VLOOKUP(H364,Feuil1!A$1:B$5,2,0)</f>
        <v>0.35</v>
      </c>
      <c r="G364" s="259">
        <f t="shared" si="973"/>
        <v>2</v>
      </c>
      <c r="H364" s="214" t="s">
        <v>109</v>
      </c>
      <c r="I364" s="133" t="s">
        <v>245</v>
      </c>
      <c r="J364" s="263">
        <v>27</v>
      </c>
      <c r="K364" s="263">
        <f t="shared" si="974"/>
        <v>27</v>
      </c>
      <c r="L364" s="263">
        <f>IF(J364&lt;&gt;"",MAX(L$1:L363)+1,"")</f>
        <v>306</v>
      </c>
      <c r="M364" s="305" t="s">
        <v>585</v>
      </c>
      <c r="N364" s="301">
        <v>3</v>
      </c>
      <c r="O364" s="302" t="s">
        <v>0</v>
      </c>
      <c r="P364" s="303"/>
      <c r="Q364" s="304" t="str">
        <f t="shared" si="908"/>
        <v/>
      </c>
      <c r="R364" s="305" t="s">
        <v>586</v>
      </c>
      <c r="S364" s="313" t="s">
        <v>70</v>
      </c>
      <c r="T364" s="134"/>
      <c r="V364" s="264">
        <f t="shared" si="1004"/>
        <v>3</v>
      </c>
      <c r="W364" s="264">
        <f t="shared" si="1005"/>
        <v>1</v>
      </c>
      <c r="X364" s="264">
        <f t="shared" si="1006"/>
        <v>3</v>
      </c>
      <c r="Y364" s="264"/>
      <c r="Z364" s="264">
        <f t="shared" si="1007"/>
        <v>0</v>
      </c>
      <c r="AA364" s="264"/>
      <c r="AB364" s="264">
        <f t="shared" si="1008"/>
        <v>3</v>
      </c>
      <c r="AC364" s="264"/>
      <c r="AD364" s="265"/>
      <c r="AE364" s="265"/>
      <c r="AF364" s="266" t="str">
        <f t="shared" si="1009"/>
        <v/>
      </c>
      <c r="AG364" s="266"/>
      <c r="AH364" s="266" t="str">
        <f t="shared" si="1010"/>
        <v/>
      </c>
      <c r="AI364" s="266"/>
      <c r="AJ364" s="266" t="str">
        <f t="shared" si="1011"/>
        <v/>
      </c>
      <c r="AK364" s="267"/>
      <c r="AL364" s="268"/>
      <c r="AM364" s="266"/>
      <c r="AN364" s="266">
        <f t="shared" si="1012"/>
        <v>3</v>
      </c>
      <c r="AO364" s="266"/>
      <c r="AP364" s="266">
        <f t="shared" si="1013"/>
        <v>0</v>
      </c>
      <c r="AQ364" s="266"/>
      <c r="AR364" s="266">
        <f t="shared" si="1014"/>
        <v>3</v>
      </c>
      <c r="AS364" s="267"/>
      <c r="AT364" s="268"/>
      <c r="AU364" s="266"/>
      <c r="AV364" s="266" t="str">
        <f t="shared" si="1015"/>
        <v/>
      </c>
      <c r="AW364" s="266"/>
      <c r="AX364" s="266" t="str">
        <f t="shared" si="1016"/>
        <v/>
      </c>
      <c r="AY364" s="266"/>
      <c r="AZ364" s="266" t="str">
        <f t="shared" si="1017"/>
        <v/>
      </c>
      <c r="BA364" s="267"/>
      <c r="BB364" s="268"/>
      <c r="BC364" s="266"/>
      <c r="BD364" s="266" t="str">
        <f t="shared" si="1018"/>
        <v/>
      </c>
      <c r="BE364" s="266"/>
      <c r="BF364" s="266" t="str">
        <f t="shared" si="1019"/>
        <v/>
      </c>
      <c r="BG364" s="266"/>
      <c r="BH364" s="266" t="str">
        <f t="shared" si="1020"/>
        <v/>
      </c>
      <c r="BI364" s="267"/>
      <c r="BJ364" s="268"/>
      <c r="BK364" s="264"/>
      <c r="BL364" s="266" t="str">
        <f t="shared" si="1021"/>
        <v/>
      </c>
      <c r="BM364" s="266"/>
      <c r="BN364" s="266" t="str">
        <f t="shared" si="1022"/>
        <v/>
      </c>
      <c r="BO364" s="266"/>
      <c r="BP364" s="266" t="str">
        <f t="shared" si="1023"/>
        <v/>
      </c>
      <c r="BQ364" s="267"/>
      <c r="BR364" s="268"/>
      <c r="BS364" s="264"/>
      <c r="BT364" s="266" t="str">
        <f t="shared" si="1024"/>
        <v/>
      </c>
      <c r="BU364" s="266"/>
      <c r="BV364" s="266" t="str">
        <f t="shared" si="1025"/>
        <v/>
      </c>
      <c r="BW364" s="266"/>
      <c r="BX364" s="266" t="str">
        <f t="shared" si="1026"/>
        <v/>
      </c>
      <c r="BY364" s="267"/>
      <c r="BZ364" s="268"/>
      <c r="CA364" s="269"/>
      <c r="CB364" s="266" t="str">
        <f t="shared" si="1027"/>
        <v/>
      </c>
      <c r="CC364" s="266"/>
      <c r="CD364" s="266" t="str">
        <f t="shared" si="1028"/>
        <v/>
      </c>
      <c r="CE364" s="266"/>
      <c r="CF364" s="266" t="str">
        <f t="shared" si="1029"/>
        <v/>
      </c>
      <c r="CG364" s="267"/>
      <c r="CJ364" s="266" t="str">
        <f t="shared" si="1030"/>
        <v/>
      </c>
      <c r="CK364" s="266"/>
      <c r="CL364" s="266" t="str">
        <f t="shared" si="1031"/>
        <v/>
      </c>
      <c r="CM364" s="266"/>
      <c r="CN364" s="266" t="str">
        <f t="shared" si="1032"/>
        <v/>
      </c>
      <c r="CO364" s="267"/>
    </row>
    <row r="365" spans="1:94" s="162" customFormat="1" ht="18" customHeight="1" x14ac:dyDescent="0.25">
      <c r="B365" s="113"/>
      <c r="C365" s="276" t="s">
        <v>554</v>
      </c>
      <c r="D365" s="113"/>
      <c r="E365" s="113"/>
      <c r="F365" s="261" t="e">
        <f>VLOOKUP(H365,Feuil1!A$1:B$5,2,0)</f>
        <v>#N/A</v>
      </c>
      <c r="G365" s="113"/>
      <c r="H365" s="218"/>
      <c r="I365" s="163"/>
      <c r="J365" s="138"/>
      <c r="K365" s="263"/>
      <c r="L365" s="263" t="str">
        <f>IF(J365&lt;&gt;"",MAX(L$1:L364)+1,"")</f>
        <v/>
      </c>
      <c r="M365" s="164" t="s">
        <v>587</v>
      </c>
      <c r="N365" s="130"/>
      <c r="O365" s="204"/>
      <c r="P365" s="293"/>
      <c r="Q365" s="202" t="str">
        <f t="shared" si="908"/>
        <v/>
      </c>
      <c r="R365" s="165"/>
      <c r="S365" s="165"/>
      <c r="T365" s="165"/>
      <c r="V365" s="139"/>
      <c r="W365" s="139"/>
      <c r="X365" s="139"/>
      <c r="Y365" s="139"/>
      <c r="Z365" s="139"/>
      <c r="AA365" s="139"/>
      <c r="AB365" s="139"/>
      <c r="AC365" s="260"/>
      <c r="AD365" s="140"/>
      <c r="AE365" s="148"/>
      <c r="AF365" s="266" t="str">
        <f t="shared" si="1009"/>
        <v/>
      </c>
      <c r="AG365" s="266"/>
      <c r="AH365" s="266" t="str">
        <f t="shared" si="1010"/>
        <v/>
      </c>
      <c r="AI365" s="266"/>
      <c r="AJ365" s="266" t="str">
        <f t="shared" si="1011"/>
        <v/>
      </c>
      <c r="AK365" s="267"/>
      <c r="AL365" s="268"/>
      <c r="AM365" s="266"/>
      <c r="AN365" s="266" t="str">
        <f t="shared" si="1012"/>
        <v/>
      </c>
      <c r="AO365" s="266"/>
      <c r="AP365" s="266" t="str">
        <f t="shared" si="1013"/>
        <v/>
      </c>
      <c r="AQ365" s="266"/>
      <c r="AR365" s="266" t="str">
        <f t="shared" si="1014"/>
        <v/>
      </c>
      <c r="AS365" s="267"/>
      <c r="AT365" s="268"/>
      <c r="AU365" s="266"/>
      <c r="AV365" s="266" t="str">
        <f t="shared" si="1015"/>
        <v/>
      </c>
      <c r="AW365" s="266"/>
      <c r="AX365" s="266" t="str">
        <f t="shared" si="1016"/>
        <v/>
      </c>
      <c r="AY365" s="266"/>
      <c r="AZ365" s="266" t="str">
        <f t="shared" si="1017"/>
        <v/>
      </c>
      <c r="BA365" s="267"/>
      <c r="BB365" s="268"/>
      <c r="BC365" s="266"/>
      <c r="BD365" s="266" t="str">
        <f t="shared" si="1018"/>
        <v/>
      </c>
      <c r="BE365" s="266"/>
      <c r="BF365" s="266" t="str">
        <f t="shared" si="1019"/>
        <v/>
      </c>
      <c r="BG365" s="266"/>
      <c r="BH365" s="266" t="str">
        <f t="shared" si="1020"/>
        <v/>
      </c>
      <c r="BI365" s="267"/>
      <c r="BJ365" s="268"/>
      <c r="BK365" s="264"/>
      <c r="BL365" s="266" t="str">
        <f t="shared" si="1021"/>
        <v/>
      </c>
      <c r="BM365" s="266"/>
      <c r="BN365" s="266" t="str">
        <f t="shared" si="1022"/>
        <v/>
      </c>
      <c r="BO365" s="266"/>
      <c r="BP365" s="266" t="str">
        <f t="shared" si="1023"/>
        <v/>
      </c>
      <c r="BQ365" s="267"/>
      <c r="BR365" s="268"/>
      <c r="BS365" s="264"/>
      <c r="BT365" s="266" t="str">
        <f t="shared" si="1024"/>
        <v/>
      </c>
      <c r="BU365" s="266"/>
      <c r="BV365" s="266" t="str">
        <f t="shared" si="1025"/>
        <v/>
      </c>
      <c r="BW365" s="266"/>
      <c r="BX365" s="266" t="str">
        <f t="shared" si="1026"/>
        <v/>
      </c>
      <c r="BY365" s="267"/>
      <c r="BZ365" s="268"/>
      <c r="CA365" s="269"/>
      <c r="CB365" s="266" t="str">
        <f t="shared" si="1027"/>
        <v/>
      </c>
      <c r="CC365" s="266"/>
      <c r="CD365" s="266" t="str">
        <f t="shared" si="1028"/>
        <v/>
      </c>
      <c r="CE365" s="266"/>
      <c r="CF365" s="266" t="str">
        <f t="shared" si="1029"/>
        <v/>
      </c>
      <c r="CG365" s="267"/>
      <c r="CH365" s="262"/>
      <c r="CI365" s="262"/>
      <c r="CJ365" s="266" t="str">
        <f t="shared" si="1030"/>
        <v/>
      </c>
      <c r="CK365" s="266"/>
      <c r="CL365" s="266" t="str">
        <f t="shared" si="1031"/>
        <v/>
      </c>
      <c r="CM365" s="266"/>
      <c r="CN365" s="266" t="str">
        <f t="shared" si="1032"/>
        <v/>
      </c>
      <c r="CO365" s="267"/>
      <c r="CP365" s="262"/>
    </row>
    <row r="366" spans="1:94" s="262" customFormat="1" ht="18" customHeight="1" x14ac:dyDescent="0.25">
      <c r="B366" s="259" t="s">
        <v>56</v>
      </c>
      <c r="C366" s="276" t="s">
        <v>554</v>
      </c>
      <c r="D366" s="164" t="s">
        <v>587</v>
      </c>
      <c r="E366" s="164"/>
      <c r="F366" s="261">
        <f>VLOOKUP(H366,Feuil1!A$1:B$5,2,0)</f>
        <v>0.35</v>
      </c>
      <c r="G366" s="259">
        <f>IF(H366="Information et Communication",1,IF(H366="Savoir-faire Savoir-être",2,IF(H366="Confort et hygiène",3,IF(H366="Qualité de la prestation",5,IF(H366="Développement Durable",4)))))</f>
        <v>2</v>
      </c>
      <c r="H366" s="274" t="s">
        <v>109</v>
      </c>
      <c r="I366" s="166" t="s">
        <v>588</v>
      </c>
      <c r="J366" s="263">
        <v>36</v>
      </c>
      <c r="K366" s="263">
        <f>IF(J366&gt;71,J366-17,J366)</f>
        <v>36</v>
      </c>
      <c r="L366" s="263">
        <f>IF(J366&lt;&gt;"",MAX(L$1:L365)+1,"")</f>
        <v>307</v>
      </c>
      <c r="M366" s="294" t="s">
        <v>589</v>
      </c>
      <c r="N366" s="295">
        <v>3</v>
      </c>
      <c r="O366" s="296" t="s">
        <v>0</v>
      </c>
      <c r="P366" s="297"/>
      <c r="Q366" s="298" t="str">
        <f t="shared" si="908"/>
        <v>oui</v>
      </c>
      <c r="R366" s="294" t="s">
        <v>590</v>
      </c>
      <c r="S366" s="311" t="s">
        <v>70</v>
      </c>
      <c r="T366" s="134"/>
      <c r="V366" s="264">
        <f t="shared" ref="V366:V370" si="1033">N366</f>
        <v>3</v>
      </c>
      <c r="W366" s="264">
        <f t="shared" ref="W366:W370" si="1034">IF(O366="OUI",1,IF(O366="NON",0,IF(O366="Non Mesuré","",0)))</f>
        <v>1</v>
      </c>
      <c r="X366" s="264">
        <f t="shared" ref="X366:X370" si="1035">IF(O366&lt;&gt;"Non Mesuré",V366*W366,"")</f>
        <v>3</v>
      </c>
      <c r="Y366" s="264"/>
      <c r="Z366" s="264">
        <f t="shared" ref="Z366:Z370" si="1036">IF(O366="Non Mesuré",V366,0)</f>
        <v>0</v>
      </c>
      <c r="AA366" s="264"/>
      <c r="AB366" s="264">
        <f t="shared" ref="AB366:AB370" si="1037">V366-Z366</f>
        <v>3</v>
      </c>
      <c r="AC366" s="264"/>
      <c r="AD366" s="265"/>
      <c r="AE366" s="265"/>
      <c r="AF366" s="266" t="str">
        <f t="shared" si="1009"/>
        <v/>
      </c>
      <c r="AG366" s="266"/>
      <c r="AH366" s="266" t="str">
        <f t="shared" si="1010"/>
        <v/>
      </c>
      <c r="AI366" s="266"/>
      <c r="AJ366" s="266" t="str">
        <f t="shared" si="1011"/>
        <v/>
      </c>
      <c r="AK366" s="267"/>
      <c r="AL366" s="268"/>
      <c r="AM366" s="266"/>
      <c r="AN366" s="266">
        <f t="shared" si="1012"/>
        <v>3</v>
      </c>
      <c r="AO366" s="266"/>
      <c r="AP366" s="266">
        <f t="shared" si="1013"/>
        <v>0</v>
      </c>
      <c r="AQ366" s="266"/>
      <c r="AR366" s="266">
        <f t="shared" si="1014"/>
        <v>3</v>
      </c>
      <c r="AS366" s="267"/>
      <c r="AT366" s="268"/>
      <c r="AU366" s="266"/>
      <c r="AV366" s="266" t="str">
        <f t="shared" si="1015"/>
        <v/>
      </c>
      <c r="AW366" s="266"/>
      <c r="AX366" s="266" t="str">
        <f t="shared" si="1016"/>
        <v/>
      </c>
      <c r="AY366" s="266"/>
      <c r="AZ366" s="266" t="str">
        <f t="shared" si="1017"/>
        <v/>
      </c>
      <c r="BA366" s="267"/>
      <c r="BB366" s="268"/>
      <c r="BC366" s="266"/>
      <c r="BD366" s="266" t="str">
        <f t="shared" si="1018"/>
        <v/>
      </c>
      <c r="BE366" s="266"/>
      <c r="BF366" s="266" t="str">
        <f t="shared" si="1019"/>
        <v/>
      </c>
      <c r="BG366" s="266"/>
      <c r="BH366" s="266" t="str">
        <f t="shared" si="1020"/>
        <v/>
      </c>
      <c r="BI366" s="267"/>
      <c r="BJ366" s="268"/>
      <c r="BK366" s="264"/>
      <c r="BL366" s="266" t="str">
        <f t="shared" si="1021"/>
        <v/>
      </c>
      <c r="BM366" s="266"/>
      <c r="BN366" s="266" t="str">
        <f t="shared" si="1022"/>
        <v/>
      </c>
      <c r="BO366" s="266"/>
      <c r="BP366" s="266" t="str">
        <f t="shared" si="1023"/>
        <v/>
      </c>
      <c r="BQ366" s="267"/>
      <c r="BR366" s="268"/>
      <c r="BS366" s="264"/>
      <c r="BT366" s="266" t="str">
        <f t="shared" si="1024"/>
        <v/>
      </c>
      <c r="BU366" s="266"/>
      <c r="BV366" s="266" t="str">
        <f t="shared" si="1025"/>
        <v/>
      </c>
      <c r="BW366" s="266"/>
      <c r="BX366" s="266" t="str">
        <f t="shared" si="1026"/>
        <v/>
      </c>
      <c r="BY366" s="267"/>
      <c r="BZ366" s="268"/>
      <c r="CA366" s="269"/>
      <c r="CB366" s="266" t="str">
        <f t="shared" si="1027"/>
        <v/>
      </c>
      <c r="CC366" s="266"/>
      <c r="CD366" s="266" t="str">
        <f t="shared" si="1028"/>
        <v/>
      </c>
      <c r="CE366" s="266"/>
      <c r="CF366" s="266" t="str">
        <f t="shared" si="1029"/>
        <v/>
      </c>
      <c r="CG366" s="267"/>
      <c r="CJ366" s="266" t="str">
        <f t="shared" si="1030"/>
        <v/>
      </c>
      <c r="CK366" s="266"/>
      <c r="CL366" s="266" t="str">
        <f t="shared" si="1031"/>
        <v/>
      </c>
      <c r="CM366" s="266"/>
      <c r="CN366" s="266" t="str">
        <f t="shared" si="1032"/>
        <v/>
      </c>
      <c r="CO366" s="267"/>
    </row>
    <row r="367" spans="1:94" s="262" customFormat="1" ht="33.75" customHeight="1" x14ac:dyDescent="0.25">
      <c r="B367" s="259" t="s">
        <v>56</v>
      </c>
      <c r="C367" s="276" t="s">
        <v>554</v>
      </c>
      <c r="D367" s="164" t="s">
        <v>587</v>
      </c>
      <c r="E367" s="164"/>
      <c r="F367" s="261">
        <f>VLOOKUP(H367,Feuil1!A$1:B$5,2,0)</f>
        <v>0.2</v>
      </c>
      <c r="G367" s="259">
        <f>IF(H367="Information et Communication",1,IF(H367="Savoir-faire Savoir-être",2,IF(H367="Confort et hygiène",3,IF(H367="Qualité de la prestation",5,IF(H367="Développement Durable",4)))))</f>
        <v>5</v>
      </c>
      <c r="H367" s="274" t="s">
        <v>167</v>
      </c>
      <c r="I367" s="166" t="s">
        <v>591</v>
      </c>
      <c r="J367" s="263">
        <v>37</v>
      </c>
      <c r="K367" s="263">
        <f>IF(J367&gt;71,J367-17,J367)</f>
        <v>37</v>
      </c>
      <c r="L367" s="263">
        <f>IF(J367&lt;&gt;"",MAX(L$1:L366)+1,"")</f>
        <v>308</v>
      </c>
      <c r="M367" s="219" t="s">
        <v>592</v>
      </c>
      <c r="N367" s="299">
        <v>3</v>
      </c>
      <c r="O367" s="221" t="s">
        <v>0</v>
      </c>
      <c r="P367" s="222"/>
      <c r="Q367" s="300" t="str">
        <f t="shared" si="908"/>
        <v/>
      </c>
      <c r="R367" s="219" t="s">
        <v>593</v>
      </c>
      <c r="S367" s="312" t="s">
        <v>70</v>
      </c>
      <c r="T367" s="134"/>
      <c r="V367" s="264">
        <f t="shared" si="1033"/>
        <v>3</v>
      </c>
      <c r="W367" s="264">
        <f t="shared" si="1034"/>
        <v>1</v>
      </c>
      <c r="X367" s="264">
        <f t="shared" si="1035"/>
        <v>3</v>
      </c>
      <c r="Y367" s="264"/>
      <c r="Z367" s="264">
        <f t="shared" si="1036"/>
        <v>0</v>
      </c>
      <c r="AA367" s="264"/>
      <c r="AB367" s="264">
        <f t="shared" si="1037"/>
        <v>3</v>
      </c>
      <c r="AC367" s="264"/>
      <c r="AD367" s="265"/>
      <c r="AE367" s="265"/>
      <c r="AF367" s="266" t="str">
        <f t="shared" si="1009"/>
        <v/>
      </c>
      <c r="AG367" s="266"/>
      <c r="AH367" s="266" t="str">
        <f t="shared" si="1010"/>
        <v/>
      </c>
      <c r="AI367" s="266"/>
      <c r="AJ367" s="266" t="str">
        <f t="shared" si="1011"/>
        <v/>
      </c>
      <c r="AK367" s="267"/>
      <c r="AL367" s="268"/>
      <c r="AM367" s="266"/>
      <c r="AN367" s="266" t="str">
        <f t="shared" si="1012"/>
        <v/>
      </c>
      <c r="AO367" s="266"/>
      <c r="AP367" s="266" t="str">
        <f t="shared" si="1013"/>
        <v/>
      </c>
      <c r="AQ367" s="266"/>
      <c r="AR367" s="266" t="str">
        <f t="shared" si="1014"/>
        <v/>
      </c>
      <c r="AS367" s="267"/>
      <c r="AT367" s="268"/>
      <c r="AU367" s="266"/>
      <c r="AV367" s="266" t="str">
        <f t="shared" si="1015"/>
        <v/>
      </c>
      <c r="AW367" s="266"/>
      <c r="AX367" s="266" t="str">
        <f t="shared" si="1016"/>
        <v/>
      </c>
      <c r="AY367" s="266"/>
      <c r="AZ367" s="266" t="str">
        <f t="shared" si="1017"/>
        <v/>
      </c>
      <c r="BA367" s="267"/>
      <c r="BB367" s="268"/>
      <c r="BC367" s="266"/>
      <c r="BD367" s="266" t="str">
        <f t="shared" si="1018"/>
        <v/>
      </c>
      <c r="BE367" s="266"/>
      <c r="BF367" s="266" t="str">
        <f t="shared" si="1019"/>
        <v/>
      </c>
      <c r="BG367" s="266"/>
      <c r="BH367" s="266" t="str">
        <f t="shared" si="1020"/>
        <v/>
      </c>
      <c r="BI367" s="267"/>
      <c r="BJ367" s="268"/>
      <c r="BK367" s="264"/>
      <c r="BL367" s="266">
        <f t="shared" si="1021"/>
        <v>3</v>
      </c>
      <c r="BM367" s="266"/>
      <c r="BN367" s="266">
        <f t="shared" si="1022"/>
        <v>0</v>
      </c>
      <c r="BO367" s="266"/>
      <c r="BP367" s="266">
        <f t="shared" si="1023"/>
        <v>3</v>
      </c>
      <c r="BQ367" s="267"/>
      <c r="BR367" s="268"/>
      <c r="BS367" s="264"/>
      <c r="BT367" s="266" t="str">
        <f t="shared" si="1024"/>
        <v/>
      </c>
      <c r="BU367" s="266"/>
      <c r="BV367" s="266" t="str">
        <f t="shared" si="1025"/>
        <v/>
      </c>
      <c r="BW367" s="266"/>
      <c r="BX367" s="266" t="str">
        <f t="shared" si="1026"/>
        <v/>
      </c>
      <c r="BY367" s="267"/>
      <c r="BZ367" s="268"/>
      <c r="CA367" s="269"/>
      <c r="CB367" s="266" t="str">
        <f t="shared" si="1027"/>
        <v/>
      </c>
      <c r="CC367" s="266"/>
      <c r="CD367" s="266" t="str">
        <f t="shared" si="1028"/>
        <v/>
      </c>
      <c r="CE367" s="266"/>
      <c r="CF367" s="266" t="str">
        <f t="shared" si="1029"/>
        <v/>
      </c>
      <c r="CG367" s="267"/>
      <c r="CJ367" s="266" t="str">
        <f t="shared" si="1030"/>
        <v/>
      </c>
      <c r="CK367" s="266"/>
      <c r="CL367" s="266" t="str">
        <f t="shared" si="1031"/>
        <v/>
      </c>
      <c r="CM367" s="266"/>
      <c r="CN367" s="266" t="str">
        <f t="shared" si="1032"/>
        <v/>
      </c>
      <c r="CO367" s="267"/>
    </row>
    <row r="368" spans="1:94" s="262" customFormat="1" ht="50.25" customHeight="1" x14ac:dyDescent="0.25">
      <c r="B368" s="259" t="s">
        <v>67</v>
      </c>
      <c r="C368" s="276" t="s">
        <v>554</v>
      </c>
      <c r="D368" s="164" t="s">
        <v>587</v>
      </c>
      <c r="E368" s="164"/>
      <c r="F368" s="261">
        <f>VLOOKUP(H368,Feuil1!A$1:B$5,2,0)</f>
        <v>0.2</v>
      </c>
      <c r="G368" s="259">
        <f>IF(H368="Information et Communication",1,IF(H368="Savoir-faire Savoir-être",2,IF(H368="Confort et hygiène",3,IF(H368="Qualité de la prestation",5,IF(H368="Développement Durable",4)))))</f>
        <v>5</v>
      </c>
      <c r="H368" s="274" t="s">
        <v>167</v>
      </c>
      <c r="I368" s="166" t="s">
        <v>591</v>
      </c>
      <c r="J368" s="263">
        <v>37</v>
      </c>
      <c r="K368" s="263">
        <f>IF(J368&gt;71,J368-17,J368)</f>
        <v>37</v>
      </c>
      <c r="L368" s="263">
        <f>IF(J368&lt;&gt;"",MAX(L$1:L367)+1,"")</f>
        <v>309</v>
      </c>
      <c r="M368" s="219" t="s">
        <v>594</v>
      </c>
      <c r="N368" s="299">
        <v>1</v>
      </c>
      <c r="O368" s="221" t="s">
        <v>0</v>
      </c>
      <c r="P368" s="222"/>
      <c r="Q368" s="300" t="str">
        <f t="shared" si="908"/>
        <v/>
      </c>
      <c r="R368" s="219" t="s">
        <v>595</v>
      </c>
      <c r="S368" s="312" t="s">
        <v>70</v>
      </c>
      <c r="T368" s="134"/>
      <c r="V368" s="264">
        <f t="shared" si="1033"/>
        <v>1</v>
      </c>
      <c r="W368" s="264">
        <f t="shared" si="1034"/>
        <v>1</v>
      </c>
      <c r="X368" s="264">
        <f t="shared" si="1035"/>
        <v>1</v>
      </c>
      <c r="Y368" s="264"/>
      <c r="Z368" s="264">
        <f t="shared" si="1036"/>
        <v>0</v>
      </c>
      <c r="AA368" s="264"/>
      <c r="AB368" s="264">
        <f t="shared" si="1037"/>
        <v>1</v>
      </c>
      <c r="AC368" s="264"/>
      <c r="AD368" s="265"/>
      <c r="AE368" s="265"/>
      <c r="AF368" s="266" t="str">
        <f t="shared" si="1009"/>
        <v/>
      </c>
      <c r="AG368" s="266"/>
      <c r="AH368" s="266" t="str">
        <f t="shared" si="1010"/>
        <v/>
      </c>
      <c r="AI368" s="266"/>
      <c r="AJ368" s="266" t="str">
        <f t="shared" si="1011"/>
        <v/>
      </c>
      <c r="AK368" s="267"/>
      <c r="AL368" s="268"/>
      <c r="AM368" s="266"/>
      <c r="AN368" s="266" t="str">
        <f t="shared" si="1012"/>
        <v/>
      </c>
      <c r="AO368" s="266"/>
      <c r="AP368" s="266" t="str">
        <f t="shared" si="1013"/>
        <v/>
      </c>
      <c r="AQ368" s="266"/>
      <c r="AR368" s="266" t="str">
        <f t="shared" si="1014"/>
        <v/>
      </c>
      <c r="AS368" s="267"/>
      <c r="AT368" s="268"/>
      <c r="AU368" s="266"/>
      <c r="AV368" s="266" t="str">
        <f t="shared" si="1015"/>
        <v/>
      </c>
      <c r="AW368" s="266"/>
      <c r="AX368" s="266" t="str">
        <f t="shared" si="1016"/>
        <v/>
      </c>
      <c r="AY368" s="266"/>
      <c r="AZ368" s="266" t="str">
        <f t="shared" si="1017"/>
        <v/>
      </c>
      <c r="BA368" s="267"/>
      <c r="BB368" s="268"/>
      <c r="BC368" s="266"/>
      <c r="BD368" s="266" t="str">
        <f t="shared" si="1018"/>
        <v/>
      </c>
      <c r="BE368" s="266"/>
      <c r="BF368" s="266" t="str">
        <f t="shared" si="1019"/>
        <v/>
      </c>
      <c r="BG368" s="266"/>
      <c r="BH368" s="266" t="str">
        <f t="shared" si="1020"/>
        <v/>
      </c>
      <c r="BI368" s="267"/>
      <c r="BJ368" s="268"/>
      <c r="BK368" s="264"/>
      <c r="BL368" s="266">
        <f t="shared" si="1021"/>
        <v>1</v>
      </c>
      <c r="BM368" s="266"/>
      <c r="BN368" s="266">
        <f t="shared" si="1022"/>
        <v>0</v>
      </c>
      <c r="BO368" s="266"/>
      <c r="BP368" s="266">
        <f t="shared" si="1023"/>
        <v>1</v>
      </c>
      <c r="BQ368" s="267"/>
      <c r="BR368" s="268"/>
      <c r="BS368" s="264"/>
      <c r="BT368" s="266" t="str">
        <f t="shared" si="1024"/>
        <v/>
      </c>
      <c r="BU368" s="266"/>
      <c r="BV368" s="266" t="str">
        <f t="shared" si="1025"/>
        <v/>
      </c>
      <c r="BW368" s="266"/>
      <c r="BX368" s="266" t="str">
        <f t="shared" si="1026"/>
        <v/>
      </c>
      <c r="BY368" s="267"/>
      <c r="BZ368" s="268"/>
      <c r="CA368" s="269"/>
      <c r="CB368" s="266" t="str">
        <f t="shared" si="1027"/>
        <v/>
      </c>
      <c r="CC368" s="266"/>
      <c r="CD368" s="266" t="str">
        <f t="shared" si="1028"/>
        <v/>
      </c>
      <c r="CE368" s="266"/>
      <c r="CF368" s="266" t="str">
        <f t="shared" si="1029"/>
        <v/>
      </c>
      <c r="CG368" s="267"/>
      <c r="CJ368" s="266" t="str">
        <f t="shared" si="1030"/>
        <v/>
      </c>
      <c r="CK368" s="266"/>
      <c r="CL368" s="266" t="str">
        <f t="shared" si="1031"/>
        <v/>
      </c>
      <c r="CM368" s="266"/>
      <c r="CN368" s="266" t="str">
        <f t="shared" si="1032"/>
        <v/>
      </c>
      <c r="CO368" s="267"/>
    </row>
    <row r="369" spans="2:94" s="262" customFormat="1" ht="20.25" customHeight="1" x14ac:dyDescent="0.25">
      <c r="B369" s="259" t="s">
        <v>56</v>
      </c>
      <c r="C369" s="276" t="s">
        <v>554</v>
      </c>
      <c r="D369" s="164" t="s">
        <v>587</v>
      </c>
      <c r="E369" s="164"/>
      <c r="F369" s="261">
        <f>VLOOKUP(H369,Feuil1!A$1:B$5,2,0)</f>
        <v>0.2</v>
      </c>
      <c r="G369" s="259">
        <f>IF(H369="Information et Communication",1,IF(H369="Savoir-faire Savoir-être",2,IF(H369="Confort et hygiène",3,IF(H369="Qualité de la prestation",5,IF(H369="Développement Durable",4)))))</f>
        <v>5</v>
      </c>
      <c r="H369" s="274" t="s">
        <v>167</v>
      </c>
      <c r="I369" s="166" t="s">
        <v>591</v>
      </c>
      <c r="J369" s="263">
        <v>37</v>
      </c>
      <c r="K369" s="263">
        <f>IF(J369&gt;71,J369-17,J369)</f>
        <v>37</v>
      </c>
      <c r="L369" s="263">
        <f>IF(J369&lt;&gt;"",MAX(L$1:L368)+1,"")</f>
        <v>310</v>
      </c>
      <c r="M369" s="219" t="s">
        <v>596</v>
      </c>
      <c r="N369" s="299">
        <v>1</v>
      </c>
      <c r="O369" s="221" t="s">
        <v>0</v>
      </c>
      <c r="P369" s="222"/>
      <c r="Q369" s="300" t="str">
        <f t="shared" si="908"/>
        <v>oui</v>
      </c>
      <c r="R369" s="219" t="s">
        <v>597</v>
      </c>
      <c r="S369" s="312" t="s">
        <v>70</v>
      </c>
      <c r="T369" s="134"/>
      <c r="V369" s="264">
        <f t="shared" si="1033"/>
        <v>1</v>
      </c>
      <c r="W369" s="264">
        <f t="shared" si="1034"/>
        <v>1</v>
      </c>
      <c r="X369" s="264">
        <f t="shared" si="1035"/>
        <v>1</v>
      </c>
      <c r="Y369" s="264"/>
      <c r="Z369" s="264">
        <f t="shared" si="1036"/>
        <v>0</v>
      </c>
      <c r="AA369" s="264"/>
      <c r="AB369" s="264">
        <f t="shared" si="1037"/>
        <v>1</v>
      </c>
      <c r="AC369" s="264"/>
      <c r="AD369" s="265"/>
      <c r="AE369" s="265"/>
      <c r="AF369" s="266" t="str">
        <f t="shared" si="1009"/>
        <v/>
      </c>
      <c r="AG369" s="266"/>
      <c r="AH369" s="266" t="str">
        <f t="shared" si="1010"/>
        <v/>
      </c>
      <c r="AI369" s="266"/>
      <c r="AJ369" s="266" t="str">
        <f t="shared" si="1011"/>
        <v/>
      </c>
      <c r="AK369" s="267"/>
      <c r="AL369" s="268"/>
      <c r="AM369" s="266"/>
      <c r="AN369" s="266" t="str">
        <f t="shared" si="1012"/>
        <v/>
      </c>
      <c r="AO369" s="266"/>
      <c r="AP369" s="266" t="str">
        <f t="shared" si="1013"/>
        <v/>
      </c>
      <c r="AQ369" s="266"/>
      <c r="AR369" s="266" t="str">
        <f t="shared" si="1014"/>
        <v/>
      </c>
      <c r="AS369" s="267"/>
      <c r="AT369" s="268"/>
      <c r="AU369" s="266"/>
      <c r="AV369" s="266" t="str">
        <f t="shared" si="1015"/>
        <v/>
      </c>
      <c r="AW369" s="266"/>
      <c r="AX369" s="266" t="str">
        <f t="shared" si="1016"/>
        <v/>
      </c>
      <c r="AY369" s="266"/>
      <c r="AZ369" s="266" t="str">
        <f t="shared" si="1017"/>
        <v/>
      </c>
      <c r="BA369" s="267"/>
      <c r="BB369" s="268"/>
      <c r="BC369" s="266"/>
      <c r="BD369" s="266" t="str">
        <f t="shared" si="1018"/>
        <v/>
      </c>
      <c r="BE369" s="266"/>
      <c r="BF369" s="266" t="str">
        <f t="shared" si="1019"/>
        <v/>
      </c>
      <c r="BG369" s="266"/>
      <c r="BH369" s="266" t="str">
        <f t="shared" si="1020"/>
        <v/>
      </c>
      <c r="BI369" s="267"/>
      <c r="BJ369" s="268"/>
      <c r="BK369" s="264"/>
      <c r="BL369" s="266">
        <f t="shared" si="1021"/>
        <v>1</v>
      </c>
      <c r="BM369" s="266"/>
      <c r="BN369" s="266">
        <f t="shared" si="1022"/>
        <v>0</v>
      </c>
      <c r="BO369" s="266"/>
      <c r="BP369" s="266">
        <f t="shared" si="1023"/>
        <v>1</v>
      </c>
      <c r="BQ369" s="267"/>
      <c r="BR369" s="268"/>
      <c r="BS369" s="264"/>
      <c r="BT369" s="266" t="str">
        <f t="shared" si="1024"/>
        <v/>
      </c>
      <c r="BU369" s="266"/>
      <c r="BV369" s="266" t="str">
        <f t="shared" si="1025"/>
        <v/>
      </c>
      <c r="BW369" s="266"/>
      <c r="BX369" s="266" t="str">
        <f t="shared" si="1026"/>
        <v/>
      </c>
      <c r="BY369" s="267"/>
      <c r="BZ369" s="268"/>
      <c r="CA369" s="269"/>
      <c r="CB369" s="266" t="str">
        <f t="shared" si="1027"/>
        <v/>
      </c>
      <c r="CC369" s="266"/>
      <c r="CD369" s="266" t="str">
        <f t="shared" si="1028"/>
        <v/>
      </c>
      <c r="CE369" s="266"/>
      <c r="CF369" s="266" t="str">
        <f t="shared" si="1029"/>
        <v/>
      </c>
      <c r="CG369" s="267"/>
      <c r="CJ369" s="266" t="str">
        <f t="shared" si="1030"/>
        <v/>
      </c>
      <c r="CK369" s="266"/>
      <c r="CL369" s="266" t="str">
        <f t="shared" si="1031"/>
        <v/>
      </c>
      <c r="CM369" s="266"/>
      <c r="CN369" s="266" t="str">
        <f t="shared" si="1032"/>
        <v/>
      </c>
      <c r="CO369" s="267"/>
    </row>
    <row r="370" spans="2:94" s="262" customFormat="1" ht="20.25" customHeight="1" x14ac:dyDescent="0.25">
      <c r="B370" s="259" t="s">
        <v>56</v>
      </c>
      <c r="C370" s="276" t="s">
        <v>554</v>
      </c>
      <c r="D370" s="164" t="s">
        <v>587</v>
      </c>
      <c r="E370" s="164"/>
      <c r="F370" s="261">
        <f>VLOOKUP(H370,Feuil1!A$1:B$5,2,0)</f>
        <v>0.2</v>
      </c>
      <c r="G370" s="259">
        <f>IF(H370="Information et Communication",1,IF(H370="Savoir-faire Savoir-être",2,IF(H370="Confort et hygiène",3,IF(H370="Qualité de la prestation",5,IF(H370="Développement Durable",4)))))</f>
        <v>5</v>
      </c>
      <c r="H370" s="274" t="s">
        <v>167</v>
      </c>
      <c r="I370" s="166" t="s">
        <v>591</v>
      </c>
      <c r="J370" s="263">
        <v>37</v>
      </c>
      <c r="K370" s="263">
        <f>IF(J370&gt;71,J370-17,J370)</f>
        <v>37</v>
      </c>
      <c r="L370" s="263">
        <f>IF(J370&lt;&gt;"",MAX(L$1:L369)+1,"")</f>
        <v>311</v>
      </c>
      <c r="M370" s="305" t="s">
        <v>598</v>
      </c>
      <c r="N370" s="301">
        <v>1</v>
      </c>
      <c r="O370" s="302" t="s">
        <v>0</v>
      </c>
      <c r="P370" s="303"/>
      <c r="Q370" s="304" t="str">
        <f t="shared" si="908"/>
        <v/>
      </c>
      <c r="R370" s="305" t="s">
        <v>599</v>
      </c>
      <c r="S370" s="313" t="s">
        <v>70</v>
      </c>
      <c r="T370" s="134"/>
      <c r="V370" s="264">
        <f t="shared" si="1033"/>
        <v>1</v>
      </c>
      <c r="W370" s="264">
        <f t="shared" si="1034"/>
        <v>1</v>
      </c>
      <c r="X370" s="264">
        <f t="shared" si="1035"/>
        <v>1</v>
      </c>
      <c r="Y370" s="264"/>
      <c r="Z370" s="264">
        <f t="shared" si="1036"/>
        <v>0</v>
      </c>
      <c r="AA370" s="264"/>
      <c r="AB370" s="264">
        <f t="shared" si="1037"/>
        <v>1</v>
      </c>
      <c r="AC370" s="264"/>
      <c r="AD370" s="265"/>
      <c r="AE370" s="265"/>
      <c r="AF370" s="266" t="str">
        <f t="shared" si="1009"/>
        <v/>
      </c>
      <c r="AG370" s="266"/>
      <c r="AH370" s="266" t="str">
        <f t="shared" si="1010"/>
        <v/>
      </c>
      <c r="AI370" s="266"/>
      <c r="AJ370" s="266" t="str">
        <f t="shared" si="1011"/>
        <v/>
      </c>
      <c r="AK370" s="267"/>
      <c r="AL370" s="268"/>
      <c r="AM370" s="266"/>
      <c r="AN370" s="266" t="str">
        <f t="shared" si="1012"/>
        <v/>
      </c>
      <c r="AO370" s="266"/>
      <c r="AP370" s="266" t="str">
        <f t="shared" si="1013"/>
        <v/>
      </c>
      <c r="AQ370" s="266"/>
      <c r="AR370" s="266" t="str">
        <f t="shared" si="1014"/>
        <v/>
      </c>
      <c r="AS370" s="267"/>
      <c r="AT370" s="268"/>
      <c r="AU370" s="266"/>
      <c r="AV370" s="266" t="str">
        <f t="shared" si="1015"/>
        <v/>
      </c>
      <c r="AW370" s="266"/>
      <c r="AX370" s="266" t="str">
        <f t="shared" si="1016"/>
        <v/>
      </c>
      <c r="AY370" s="266"/>
      <c r="AZ370" s="266" t="str">
        <f t="shared" si="1017"/>
        <v/>
      </c>
      <c r="BA370" s="267"/>
      <c r="BB370" s="268"/>
      <c r="BC370" s="266"/>
      <c r="BD370" s="266" t="str">
        <f t="shared" si="1018"/>
        <v/>
      </c>
      <c r="BE370" s="266"/>
      <c r="BF370" s="266" t="str">
        <f t="shared" si="1019"/>
        <v/>
      </c>
      <c r="BG370" s="266"/>
      <c r="BH370" s="266" t="str">
        <f t="shared" si="1020"/>
        <v/>
      </c>
      <c r="BI370" s="267"/>
      <c r="BJ370" s="268"/>
      <c r="BK370" s="264"/>
      <c r="BL370" s="266">
        <f t="shared" si="1021"/>
        <v>1</v>
      </c>
      <c r="BM370" s="266"/>
      <c r="BN370" s="266">
        <f t="shared" si="1022"/>
        <v>0</v>
      </c>
      <c r="BO370" s="266"/>
      <c r="BP370" s="266">
        <f t="shared" si="1023"/>
        <v>1</v>
      </c>
      <c r="BQ370" s="267"/>
      <c r="BR370" s="268"/>
      <c r="BS370" s="264"/>
      <c r="BT370" s="266" t="str">
        <f t="shared" si="1024"/>
        <v/>
      </c>
      <c r="BU370" s="266"/>
      <c r="BV370" s="266" t="str">
        <f t="shared" si="1025"/>
        <v/>
      </c>
      <c r="BW370" s="266"/>
      <c r="BX370" s="266" t="str">
        <f t="shared" si="1026"/>
        <v/>
      </c>
      <c r="BY370" s="267"/>
      <c r="BZ370" s="268"/>
      <c r="CA370" s="269"/>
      <c r="CB370" s="266" t="str">
        <f t="shared" si="1027"/>
        <v/>
      </c>
      <c r="CC370" s="266"/>
      <c r="CD370" s="266" t="str">
        <f t="shared" si="1028"/>
        <v/>
      </c>
      <c r="CE370" s="266"/>
      <c r="CF370" s="266" t="str">
        <f t="shared" si="1029"/>
        <v/>
      </c>
      <c r="CG370" s="267"/>
      <c r="CJ370" s="266" t="str">
        <f t="shared" si="1030"/>
        <v/>
      </c>
      <c r="CK370" s="266"/>
      <c r="CL370" s="266" t="str">
        <f t="shared" si="1031"/>
        <v/>
      </c>
      <c r="CM370" s="266"/>
      <c r="CN370" s="266" t="str">
        <f t="shared" si="1032"/>
        <v/>
      </c>
      <c r="CO370" s="267"/>
    </row>
    <row r="371" spans="2:94" s="262" customFormat="1" ht="30" customHeight="1" x14ac:dyDescent="0.25">
      <c r="B371" s="259"/>
      <c r="C371" s="276" t="s">
        <v>600</v>
      </c>
      <c r="D371" s="259"/>
      <c r="E371" s="259"/>
      <c r="F371" s="261" t="e">
        <f>VLOOKUP(H371,Feuil1!A$1:B$5,2,0)</f>
        <v>#N/A</v>
      </c>
      <c r="G371" s="259"/>
      <c r="H371" s="214"/>
      <c r="I371" s="147"/>
      <c r="J371" s="263"/>
      <c r="K371" s="263"/>
      <c r="L371" s="263" t="str">
        <f>IF(J371&lt;&gt;"",MAX(L$1:L370)+1,"")</f>
        <v/>
      </c>
      <c r="M371" s="368" t="s">
        <v>601</v>
      </c>
      <c r="N371" s="369" t="s">
        <v>29</v>
      </c>
      <c r="O371" s="370" t="s">
        <v>30</v>
      </c>
      <c r="P371" s="441" t="s">
        <v>31</v>
      </c>
      <c r="Q371" s="374" t="str">
        <f t="shared" si="908"/>
        <v/>
      </c>
      <c r="R371" s="372" t="s">
        <v>32</v>
      </c>
      <c r="S371" s="373" t="s">
        <v>686</v>
      </c>
      <c r="T371" s="134"/>
      <c r="V371" s="264"/>
      <c r="W371" s="264"/>
      <c r="X371" s="264"/>
      <c r="Y371" s="264">
        <f>SUM(X344:X370)</f>
        <v>68</v>
      </c>
      <c r="Z371" s="264"/>
      <c r="AA371" s="264">
        <f>SUM(Z344:Z370)</f>
        <v>0</v>
      </c>
      <c r="AB371" s="264"/>
      <c r="AC371" s="264">
        <f>SUM(AB344:AB370)</f>
        <v>68</v>
      </c>
      <c r="AD371" s="265">
        <f>Y371/AC371</f>
        <v>1</v>
      </c>
      <c r="AE371" s="161"/>
      <c r="AF371" s="266" t="str">
        <f t="shared" si="1009"/>
        <v/>
      </c>
      <c r="AG371" s="266"/>
      <c r="AH371" s="266" t="str">
        <f t="shared" si="1010"/>
        <v/>
      </c>
      <c r="AI371" s="266"/>
      <c r="AJ371" s="266" t="str">
        <f t="shared" si="1011"/>
        <v/>
      </c>
      <c r="AK371" s="267"/>
      <c r="AL371" s="268"/>
      <c r="AM371" s="266"/>
      <c r="AN371" s="266" t="str">
        <f t="shared" si="1012"/>
        <v/>
      </c>
      <c r="AO371" s="266"/>
      <c r="AP371" s="266" t="str">
        <f t="shared" si="1013"/>
        <v/>
      </c>
      <c r="AQ371" s="266"/>
      <c r="AR371" s="266" t="str">
        <f t="shared" si="1014"/>
        <v/>
      </c>
      <c r="AS371" s="267"/>
      <c r="AT371" s="268"/>
      <c r="AU371" s="266"/>
      <c r="AV371" s="266" t="str">
        <f t="shared" si="1015"/>
        <v/>
      </c>
      <c r="AW371" s="266"/>
      <c r="AX371" s="266" t="str">
        <f t="shared" si="1016"/>
        <v/>
      </c>
      <c r="AY371" s="266"/>
      <c r="AZ371" s="266" t="str">
        <f t="shared" si="1017"/>
        <v/>
      </c>
      <c r="BA371" s="267"/>
      <c r="BB371" s="268"/>
      <c r="BC371" s="266"/>
      <c r="BD371" s="266" t="str">
        <f t="shared" si="1018"/>
        <v/>
      </c>
      <c r="BE371" s="266"/>
      <c r="BF371" s="266" t="str">
        <f t="shared" si="1019"/>
        <v/>
      </c>
      <c r="BG371" s="266"/>
      <c r="BH371" s="266" t="str">
        <f t="shared" si="1020"/>
        <v/>
      </c>
      <c r="BI371" s="267"/>
      <c r="BJ371" s="268"/>
      <c r="BK371" s="264"/>
      <c r="BL371" s="266" t="str">
        <f t="shared" si="1021"/>
        <v/>
      </c>
      <c r="BM371" s="266"/>
      <c r="BN371" s="266" t="str">
        <f t="shared" si="1022"/>
        <v/>
      </c>
      <c r="BO371" s="266"/>
      <c r="BP371" s="266" t="str">
        <f t="shared" si="1023"/>
        <v/>
      </c>
      <c r="BQ371" s="267"/>
      <c r="BR371" s="268"/>
      <c r="BS371" s="264"/>
      <c r="BT371" s="266" t="str">
        <f t="shared" si="1024"/>
        <v/>
      </c>
      <c r="BU371" s="266"/>
      <c r="BV371" s="266" t="str">
        <f t="shared" si="1025"/>
        <v/>
      </c>
      <c r="BW371" s="266"/>
      <c r="BX371" s="266" t="str">
        <f t="shared" si="1026"/>
        <v/>
      </c>
      <c r="BY371" s="267"/>
      <c r="BZ371" s="268"/>
      <c r="CA371" s="269"/>
      <c r="CB371" s="266" t="str">
        <f t="shared" si="1027"/>
        <v/>
      </c>
      <c r="CC371" s="266"/>
      <c r="CD371" s="266" t="str">
        <f t="shared" si="1028"/>
        <v/>
      </c>
      <c r="CE371" s="266"/>
      <c r="CF371" s="266" t="str">
        <f t="shared" si="1029"/>
        <v/>
      </c>
      <c r="CG371" s="267"/>
      <c r="CJ371" s="266" t="str">
        <f t="shared" si="1030"/>
        <v/>
      </c>
      <c r="CK371" s="266"/>
      <c r="CL371" s="266" t="str">
        <f t="shared" si="1031"/>
        <v/>
      </c>
      <c r="CM371" s="266"/>
      <c r="CN371" s="266" t="str">
        <f t="shared" si="1032"/>
        <v/>
      </c>
      <c r="CO371" s="267"/>
    </row>
    <row r="372" spans="2:94" s="162" customFormat="1" ht="18" customHeight="1" x14ac:dyDescent="0.25">
      <c r="B372" s="113"/>
      <c r="C372" s="276" t="s">
        <v>600</v>
      </c>
      <c r="D372" s="113"/>
      <c r="E372" s="113"/>
      <c r="F372" s="261" t="e">
        <f>VLOOKUP(H372,Feuil1!A$1:B$5,2,0)</f>
        <v>#N/A</v>
      </c>
      <c r="G372" s="113"/>
      <c r="H372" s="218"/>
      <c r="I372" s="163"/>
      <c r="J372" s="138"/>
      <c r="K372" s="263"/>
      <c r="L372" s="263" t="str">
        <f>IF(J372&lt;&gt;"",MAX(L$1:L371)+1,"")</f>
        <v/>
      </c>
      <c r="M372" s="164" t="s">
        <v>602</v>
      </c>
      <c r="N372" s="174"/>
      <c r="O372" s="204"/>
      <c r="P372" s="293"/>
      <c r="Q372" s="202" t="str">
        <f t="shared" si="908"/>
        <v/>
      </c>
      <c r="R372" s="165"/>
      <c r="S372" s="165"/>
      <c r="T372" s="165"/>
      <c r="V372" s="139"/>
      <c r="W372" s="139"/>
      <c r="X372" s="139"/>
      <c r="Y372" s="139"/>
      <c r="Z372" s="139"/>
      <c r="AA372" s="139"/>
      <c r="AB372" s="139"/>
      <c r="AC372" s="139"/>
      <c r="AD372" s="140"/>
      <c r="AE372" s="141"/>
      <c r="AF372" s="266" t="str">
        <f t="shared" si="1009"/>
        <v/>
      </c>
      <c r="AG372" s="266"/>
      <c r="AH372" s="266" t="str">
        <f t="shared" si="1010"/>
        <v/>
      </c>
      <c r="AI372" s="266"/>
      <c r="AJ372" s="266" t="str">
        <f t="shared" si="1011"/>
        <v/>
      </c>
      <c r="AK372" s="267"/>
      <c r="AL372" s="268"/>
      <c r="AM372" s="266"/>
      <c r="AN372" s="266" t="str">
        <f t="shared" si="1012"/>
        <v/>
      </c>
      <c r="AO372" s="266"/>
      <c r="AP372" s="266" t="str">
        <f t="shared" si="1013"/>
        <v/>
      </c>
      <c r="AQ372" s="266"/>
      <c r="AR372" s="266" t="str">
        <f t="shared" si="1014"/>
        <v/>
      </c>
      <c r="AS372" s="267"/>
      <c r="AT372" s="268"/>
      <c r="AU372" s="266"/>
      <c r="AV372" s="266" t="str">
        <f t="shared" si="1015"/>
        <v/>
      </c>
      <c r="AW372" s="266"/>
      <c r="AX372" s="266" t="str">
        <f t="shared" si="1016"/>
        <v/>
      </c>
      <c r="AY372" s="266"/>
      <c r="AZ372" s="266" t="str">
        <f t="shared" si="1017"/>
        <v/>
      </c>
      <c r="BA372" s="267"/>
      <c r="BB372" s="268"/>
      <c r="BC372" s="266"/>
      <c r="BD372" s="266" t="str">
        <f t="shared" si="1018"/>
        <v/>
      </c>
      <c r="BE372" s="266"/>
      <c r="BF372" s="266" t="str">
        <f t="shared" si="1019"/>
        <v/>
      </c>
      <c r="BG372" s="266"/>
      <c r="BH372" s="266" t="str">
        <f t="shared" si="1020"/>
        <v/>
      </c>
      <c r="BI372" s="267"/>
      <c r="BJ372" s="268"/>
      <c r="BK372" s="264"/>
      <c r="BL372" s="266" t="str">
        <f t="shared" si="1021"/>
        <v/>
      </c>
      <c r="BM372" s="266"/>
      <c r="BN372" s="266" t="str">
        <f t="shared" si="1022"/>
        <v/>
      </c>
      <c r="BO372" s="266"/>
      <c r="BP372" s="266" t="str">
        <f t="shared" si="1023"/>
        <v/>
      </c>
      <c r="BQ372" s="267"/>
      <c r="BR372" s="268"/>
      <c r="BS372" s="264"/>
      <c r="BT372" s="266" t="str">
        <f t="shared" si="1024"/>
        <v/>
      </c>
      <c r="BU372" s="266"/>
      <c r="BV372" s="266" t="str">
        <f t="shared" si="1025"/>
        <v/>
      </c>
      <c r="BW372" s="266"/>
      <c r="BX372" s="266" t="str">
        <f t="shared" si="1026"/>
        <v/>
      </c>
      <c r="BY372" s="267"/>
      <c r="BZ372" s="268"/>
      <c r="CA372" s="269"/>
      <c r="CB372" s="266" t="str">
        <f t="shared" si="1027"/>
        <v/>
      </c>
      <c r="CC372" s="266"/>
      <c r="CD372" s="266" t="str">
        <f t="shared" si="1028"/>
        <v/>
      </c>
      <c r="CE372" s="266"/>
      <c r="CF372" s="266" t="str">
        <f t="shared" si="1029"/>
        <v/>
      </c>
      <c r="CG372" s="267"/>
      <c r="CH372" s="262"/>
      <c r="CI372" s="262"/>
      <c r="CJ372" s="266" t="str">
        <f t="shared" si="1030"/>
        <v/>
      </c>
      <c r="CK372" s="266"/>
      <c r="CL372" s="266" t="str">
        <f t="shared" si="1031"/>
        <v/>
      </c>
      <c r="CM372" s="266"/>
      <c r="CN372" s="266" t="str">
        <f t="shared" si="1032"/>
        <v/>
      </c>
      <c r="CO372" s="267"/>
      <c r="CP372" s="262"/>
    </row>
    <row r="373" spans="2:94" s="262" customFormat="1" ht="65.25" customHeight="1" x14ac:dyDescent="0.25">
      <c r="B373" s="259" t="s">
        <v>56</v>
      </c>
      <c r="C373" s="276" t="s">
        <v>601</v>
      </c>
      <c r="D373" s="164" t="s">
        <v>602</v>
      </c>
      <c r="E373" s="164"/>
      <c r="F373" s="261">
        <f>VLOOKUP(H373,Feuil1!A$1:B$5,2,0)</f>
        <v>0.2</v>
      </c>
      <c r="G373" s="259">
        <f>IF(H373="Information et Communication",1,IF(H373="Savoir-faire Savoir-être",2,IF(H373="Confort et hygiène",3,IF(H373="Qualité de la prestation",5,IF(H373="Développement Durable",4)))))</f>
        <v>5</v>
      </c>
      <c r="H373" s="274" t="s">
        <v>167</v>
      </c>
      <c r="I373" s="133" t="s">
        <v>603</v>
      </c>
      <c r="J373" s="263">
        <v>108</v>
      </c>
      <c r="K373" s="263">
        <f>IF(J373&gt;71,J373-17,J373)</f>
        <v>91</v>
      </c>
      <c r="L373" s="263">
        <f>IF(J373&lt;&gt;"",MAX(L$1:L372)+1,"")</f>
        <v>312</v>
      </c>
      <c r="M373" s="294" t="s">
        <v>604</v>
      </c>
      <c r="N373" s="295">
        <v>1</v>
      </c>
      <c r="O373" s="296" t="s">
        <v>0</v>
      </c>
      <c r="P373" s="297"/>
      <c r="Q373" s="298"/>
      <c r="R373" s="294" t="s">
        <v>735</v>
      </c>
      <c r="S373" s="294" t="s">
        <v>553</v>
      </c>
      <c r="T373" s="134"/>
      <c r="V373" s="264">
        <f t="shared" ref="V373:V376" si="1038">N373</f>
        <v>1</v>
      </c>
      <c r="W373" s="264">
        <f t="shared" ref="W373:W376" si="1039">IF(O373="OUI",1,IF(O373="NON",0,IF(O373="Non Mesuré","",0)))</f>
        <v>1</v>
      </c>
      <c r="X373" s="264">
        <f t="shared" ref="X373:X376" si="1040">IF(O373&lt;&gt;"Non Mesuré",V373*W373,"")</f>
        <v>1</v>
      </c>
      <c r="Y373" s="264"/>
      <c r="Z373" s="264">
        <f t="shared" ref="Z373:Z376" si="1041">IF(O373="Non Mesuré",V373,0)</f>
        <v>0</v>
      </c>
      <c r="AA373" s="264"/>
      <c r="AB373" s="264">
        <f t="shared" ref="AB373:AB376" si="1042">V373-Z373</f>
        <v>1</v>
      </c>
      <c r="AC373" s="264"/>
      <c r="AD373" s="265"/>
      <c r="AE373" s="265"/>
      <c r="AF373" s="266" t="str">
        <f t="shared" si="1009"/>
        <v/>
      </c>
      <c r="AG373" s="266"/>
      <c r="AH373" s="266" t="str">
        <f t="shared" si="1010"/>
        <v/>
      </c>
      <c r="AI373" s="266"/>
      <c r="AJ373" s="266" t="str">
        <f t="shared" si="1011"/>
        <v/>
      </c>
      <c r="AK373" s="267"/>
      <c r="AL373" s="268"/>
      <c r="AM373" s="266"/>
      <c r="AN373" s="266" t="str">
        <f t="shared" si="1012"/>
        <v/>
      </c>
      <c r="AO373" s="266"/>
      <c r="AP373" s="266" t="str">
        <f t="shared" si="1013"/>
        <v/>
      </c>
      <c r="AQ373" s="266"/>
      <c r="AR373" s="266" t="str">
        <f t="shared" si="1014"/>
        <v/>
      </c>
      <c r="AS373" s="267"/>
      <c r="AT373" s="268"/>
      <c r="AU373" s="266"/>
      <c r="AV373" s="266" t="str">
        <f t="shared" si="1015"/>
        <v/>
      </c>
      <c r="AW373" s="266"/>
      <c r="AX373" s="266" t="str">
        <f t="shared" si="1016"/>
        <v/>
      </c>
      <c r="AY373" s="266"/>
      <c r="AZ373" s="266" t="str">
        <f t="shared" si="1017"/>
        <v/>
      </c>
      <c r="BA373" s="267"/>
      <c r="BB373" s="268"/>
      <c r="BC373" s="266"/>
      <c r="BD373" s="266" t="str">
        <f t="shared" si="1018"/>
        <v/>
      </c>
      <c r="BE373" s="266"/>
      <c r="BF373" s="266" t="str">
        <f t="shared" si="1019"/>
        <v/>
      </c>
      <c r="BG373" s="266"/>
      <c r="BH373" s="266" t="str">
        <f t="shared" si="1020"/>
        <v/>
      </c>
      <c r="BI373" s="267"/>
      <c r="BJ373" s="268"/>
      <c r="BK373" s="264"/>
      <c r="BL373" s="266">
        <f t="shared" si="1021"/>
        <v>1</v>
      </c>
      <c r="BM373" s="266"/>
      <c r="BN373" s="266">
        <f t="shared" si="1022"/>
        <v>0</v>
      </c>
      <c r="BO373" s="266"/>
      <c r="BP373" s="266">
        <f t="shared" si="1023"/>
        <v>1</v>
      </c>
      <c r="BQ373" s="267"/>
      <c r="BR373" s="268"/>
      <c r="BS373" s="264"/>
      <c r="BT373" s="266" t="str">
        <f t="shared" si="1024"/>
        <v/>
      </c>
      <c r="BU373" s="266"/>
      <c r="BV373" s="266" t="str">
        <f t="shared" si="1025"/>
        <v/>
      </c>
      <c r="BW373" s="266"/>
      <c r="BX373" s="266" t="str">
        <f t="shared" si="1026"/>
        <v/>
      </c>
      <c r="BY373" s="267"/>
      <c r="BZ373" s="268"/>
      <c r="CA373" s="269"/>
      <c r="CB373" s="266" t="str">
        <f t="shared" si="1027"/>
        <v/>
      </c>
      <c r="CC373" s="266"/>
      <c r="CD373" s="266" t="str">
        <f t="shared" si="1028"/>
        <v/>
      </c>
      <c r="CE373" s="266"/>
      <c r="CF373" s="266" t="str">
        <f t="shared" si="1029"/>
        <v/>
      </c>
      <c r="CG373" s="267"/>
      <c r="CJ373" s="266" t="str">
        <f t="shared" si="1030"/>
        <v/>
      </c>
      <c r="CK373" s="266"/>
      <c r="CL373" s="266" t="str">
        <f t="shared" si="1031"/>
        <v/>
      </c>
      <c r="CM373" s="266"/>
      <c r="CN373" s="266" t="str">
        <f t="shared" si="1032"/>
        <v/>
      </c>
      <c r="CO373" s="267"/>
    </row>
    <row r="374" spans="2:94" s="262" customFormat="1" ht="33.75" customHeight="1" x14ac:dyDescent="0.25">
      <c r="B374" s="259" t="s">
        <v>67</v>
      </c>
      <c r="C374" s="276" t="s">
        <v>601</v>
      </c>
      <c r="D374" s="164" t="s">
        <v>602</v>
      </c>
      <c r="E374" s="164"/>
      <c r="F374" s="261">
        <f>VLOOKUP(H374,Feuil1!A$1:B$5,2,0)</f>
        <v>0.2</v>
      </c>
      <c r="G374" s="259">
        <f>IF(H374="Information et Communication",1,IF(H374="Savoir-faire Savoir-être",2,IF(H374="Confort et hygiène",3,IF(H374="Qualité de la prestation",5,IF(H374="Développement Durable",4)))))</f>
        <v>5</v>
      </c>
      <c r="H374" s="274" t="s">
        <v>167</v>
      </c>
      <c r="I374" s="133" t="s">
        <v>603</v>
      </c>
      <c r="J374" s="263">
        <v>108</v>
      </c>
      <c r="K374" s="263">
        <f>IF(J374&gt;71,J374-17,J374)</f>
        <v>91</v>
      </c>
      <c r="L374" s="263">
        <f>IF(J374&lt;&gt;"",MAX(L$1:L373)+1,"")</f>
        <v>313</v>
      </c>
      <c r="M374" s="219" t="s">
        <v>605</v>
      </c>
      <c r="N374" s="299">
        <v>1</v>
      </c>
      <c r="O374" s="221" t="s">
        <v>0</v>
      </c>
      <c r="P374" s="222"/>
      <c r="Q374" s="300" t="str">
        <f t="shared" ref="Q374:Q419" si="1043">IF(ISERROR(SEARCH("Pas de NM possible",R374)),"","oui")</f>
        <v/>
      </c>
      <c r="R374" s="219"/>
      <c r="S374" s="219" t="s">
        <v>553</v>
      </c>
      <c r="T374" s="134"/>
      <c r="V374" s="264">
        <f t="shared" si="1038"/>
        <v>1</v>
      </c>
      <c r="W374" s="264">
        <f t="shared" si="1039"/>
        <v>1</v>
      </c>
      <c r="X374" s="264">
        <f t="shared" si="1040"/>
        <v>1</v>
      </c>
      <c r="Y374" s="264"/>
      <c r="Z374" s="264">
        <f t="shared" si="1041"/>
        <v>0</v>
      </c>
      <c r="AA374" s="264"/>
      <c r="AB374" s="264">
        <f t="shared" si="1042"/>
        <v>1</v>
      </c>
      <c r="AC374" s="264"/>
      <c r="AD374" s="265"/>
      <c r="AE374" s="265"/>
      <c r="AF374" s="266" t="str">
        <f t="shared" si="1009"/>
        <v/>
      </c>
      <c r="AG374" s="266"/>
      <c r="AH374" s="266" t="str">
        <f t="shared" si="1010"/>
        <v/>
      </c>
      <c r="AI374" s="266"/>
      <c r="AJ374" s="266" t="str">
        <f t="shared" si="1011"/>
        <v/>
      </c>
      <c r="AK374" s="267"/>
      <c r="AL374" s="268"/>
      <c r="AM374" s="266"/>
      <c r="AN374" s="266" t="str">
        <f t="shared" si="1012"/>
        <v/>
      </c>
      <c r="AO374" s="266"/>
      <c r="AP374" s="266" t="str">
        <f t="shared" si="1013"/>
        <v/>
      </c>
      <c r="AQ374" s="266"/>
      <c r="AR374" s="266" t="str">
        <f t="shared" si="1014"/>
        <v/>
      </c>
      <c r="AS374" s="267"/>
      <c r="AT374" s="268"/>
      <c r="AU374" s="266"/>
      <c r="AV374" s="266" t="str">
        <f t="shared" si="1015"/>
        <v/>
      </c>
      <c r="AW374" s="266"/>
      <c r="AX374" s="266" t="str">
        <f t="shared" si="1016"/>
        <v/>
      </c>
      <c r="AY374" s="266"/>
      <c r="AZ374" s="266" t="str">
        <f t="shared" si="1017"/>
        <v/>
      </c>
      <c r="BA374" s="267"/>
      <c r="BB374" s="268"/>
      <c r="BC374" s="266"/>
      <c r="BD374" s="266" t="str">
        <f t="shared" si="1018"/>
        <v/>
      </c>
      <c r="BE374" s="266"/>
      <c r="BF374" s="266" t="str">
        <f t="shared" si="1019"/>
        <v/>
      </c>
      <c r="BG374" s="266"/>
      <c r="BH374" s="266" t="str">
        <f t="shared" si="1020"/>
        <v/>
      </c>
      <c r="BI374" s="267"/>
      <c r="BJ374" s="268"/>
      <c r="BK374" s="264"/>
      <c r="BL374" s="266">
        <f t="shared" si="1021"/>
        <v>1</v>
      </c>
      <c r="BM374" s="266"/>
      <c r="BN374" s="266">
        <f t="shared" si="1022"/>
        <v>0</v>
      </c>
      <c r="BO374" s="266"/>
      <c r="BP374" s="266">
        <f t="shared" si="1023"/>
        <v>1</v>
      </c>
      <c r="BQ374" s="267"/>
      <c r="BR374" s="268"/>
      <c r="BS374" s="264"/>
      <c r="BT374" s="266" t="str">
        <f t="shared" si="1024"/>
        <v/>
      </c>
      <c r="BU374" s="266"/>
      <c r="BV374" s="266" t="str">
        <f t="shared" si="1025"/>
        <v/>
      </c>
      <c r="BW374" s="266"/>
      <c r="BX374" s="266" t="str">
        <f t="shared" si="1026"/>
        <v/>
      </c>
      <c r="BY374" s="267"/>
      <c r="BZ374" s="268"/>
      <c r="CA374" s="269"/>
      <c r="CB374" s="266" t="str">
        <f t="shared" si="1027"/>
        <v/>
      </c>
      <c r="CC374" s="266"/>
      <c r="CD374" s="266" t="str">
        <f t="shared" si="1028"/>
        <v/>
      </c>
      <c r="CE374" s="266"/>
      <c r="CF374" s="266" t="str">
        <f t="shared" si="1029"/>
        <v/>
      </c>
      <c r="CG374" s="267"/>
      <c r="CJ374" s="266" t="str">
        <f t="shared" si="1030"/>
        <v/>
      </c>
      <c r="CK374" s="266"/>
      <c r="CL374" s="266" t="str">
        <f t="shared" si="1031"/>
        <v/>
      </c>
      <c r="CM374" s="266"/>
      <c r="CN374" s="266" t="str">
        <f t="shared" si="1032"/>
        <v/>
      </c>
      <c r="CO374" s="267"/>
    </row>
    <row r="375" spans="2:94" s="262" customFormat="1" ht="21" customHeight="1" x14ac:dyDescent="0.25">
      <c r="B375" s="259" t="s">
        <v>56</v>
      </c>
      <c r="C375" s="276" t="s">
        <v>601</v>
      </c>
      <c r="D375" s="164" t="s">
        <v>602</v>
      </c>
      <c r="E375" s="164"/>
      <c r="F375" s="261">
        <f>VLOOKUP(H375,Feuil1!A$1:B$5,2,0)</f>
        <v>0.2</v>
      </c>
      <c r="G375" s="259">
        <f>IF(H375="Information et Communication",1,IF(H375="Savoir-faire Savoir-être",2,IF(H375="Confort et hygiène",3,IF(H375="Qualité de la prestation",5,IF(H375="Développement Durable",4)))))</f>
        <v>5</v>
      </c>
      <c r="H375" s="274" t="s">
        <v>167</v>
      </c>
      <c r="I375" s="133" t="s">
        <v>603</v>
      </c>
      <c r="J375" s="263">
        <v>108</v>
      </c>
      <c r="K375" s="263">
        <f>IF(J375&gt;71,J375-17,J375)</f>
        <v>91</v>
      </c>
      <c r="L375" s="263">
        <f>IF(J375&lt;&gt;"",MAX(L$1:L374)+1,"")</f>
        <v>314</v>
      </c>
      <c r="M375" s="219" t="s">
        <v>606</v>
      </c>
      <c r="N375" s="299">
        <v>1</v>
      </c>
      <c r="O375" s="221" t="s">
        <v>0</v>
      </c>
      <c r="P375" s="222"/>
      <c r="Q375" s="300" t="str">
        <f t="shared" si="1043"/>
        <v/>
      </c>
      <c r="R375" s="219" t="s">
        <v>783</v>
      </c>
      <c r="S375" s="219" t="s">
        <v>553</v>
      </c>
      <c r="T375" s="134"/>
      <c r="V375" s="264">
        <f t="shared" si="1038"/>
        <v>1</v>
      </c>
      <c r="W375" s="264">
        <f t="shared" si="1039"/>
        <v>1</v>
      </c>
      <c r="X375" s="264">
        <f t="shared" si="1040"/>
        <v>1</v>
      </c>
      <c r="Y375" s="264"/>
      <c r="Z375" s="264">
        <f t="shared" si="1041"/>
        <v>0</v>
      </c>
      <c r="AA375" s="264"/>
      <c r="AB375" s="264">
        <f t="shared" si="1042"/>
        <v>1</v>
      </c>
      <c r="AC375" s="264"/>
      <c r="AD375" s="265"/>
      <c r="AE375" s="265"/>
      <c r="AF375" s="266" t="str">
        <f t="shared" si="1009"/>
        <v/>
      </c>
      <c r="AG375" s="266"/>
      <c r="AH375" s="266" t="str">
        <f t="shared" si="1010"/>
        <v/>
      </c>
      <c r="AI375" s="266"/>
      <c r="AJ375" s="266" t="str">
        <f t="shared" si="1011"/>
        <v/>
      </c>
      <c r="AK375" s="267"/>
      <c r="AL375" s="268"/>
      <c r="AM375" s="266"/>
      <c r="AN375" s="266" t="str">
        <f t="shared" si="1012"/>
        <v/>
      </c>
      <c r="AO375" s="266"/>
      <c r="AP375" s="266" t="str">
        <f t="shared" si="1013"/>
        <v/>
      </c>
      <c r="AQ375" s="266"/>
      <c r="AR375" s="266" t="str">
        <f t="shared" si="1014"/>
        <v/>
      </c>
      <c r="AS375" s="267"/>
      <c r="AT375" s="268"/>
      <c r="AU375" s="266"/>
      <c r="AV375" s="266" t="str">
        <f t="shared" si="1015"/>
        <v/>
      </c>
      <c r="AW375" s="266"/>
      <c r="AX375" s="266" t="str">
        <f t="shared" si="1016"/>
        <v/>
      </c>
      <c r="AY375" s="266"/>
      <c r="AZ375" s="266" t="str">
        <f t="shared" si="1017"/>
        <v/>
      </c>
      <c r="BA375" s="267"/>
      <c r="BB375" s="268"/>
      <c r="BC375" s="266"/>
      <c r="BD375" s="266" t="str">
        <f t="shared" si="1018"/>
        <v/>
      </c>
      <c r="BE375" s="266"/>
      <c r="BF375" s="266" t="str">
        <f t="shared" si="1019"/>
        <v/>
      </c>
      <c r="BG375" s="266"/>
      <c r="BH375" s="266" t="str">
        <f t="shared" si="1020"/>
        <v/>
      </c>
      <c r="BI375" s="267"/>
      <c r="BJ375" s="268"/>
      <c r="BK375" s="264"/>
      <c r="BL375" s="266">
        <f t="shared" si="1021"/>
        <v>1</v>
      </c>
      <c r="BM375" s="266"/>
      <c r="BN375" s="266">
        <f t="shared" si="1022"/>
        <v>0</v>
      </c>
      <c r="BO375" s="266"/>
      <c r="BP375" s="266">
        <f t="shared" si="1023"/>
        <v>1</v>
      </c>
      <c r="BQ375" s="267"/>
      <c r="BR375" s="268"/>
      <c r="BS375" s="264"/>
      <c r="BT375" s="266" t="str">
        <f t="shared" si="1024"/>
        <v/>
      </c>
      <c r="BU375" s="266"/>
      <c r="BV375" s="266" t="str">
        <f t="shared" si="1025"/>
        <v/>
      </c>
      <c r="BW375" s="266"/>
      <c r="BX375" s="266" t="str">
        <f t="shared" si="1026"/>
        <v/>
      </c>
      <c r="BY375" s="267"/>
      <c r="BZ375" s="268"/>
      <c r="CA375" s="269"/>
      <c r="CB375" s="266" t="str">
        <f t="shared" si="1027"/>
        <v/>
      </c>
      <c r="CC375" s="266"/>
      <c r="CD375" s="266" t="str">
        <f t="shared" si="1028"/>
        <v/>
      </c>
      <c r="CE375" s="266"/>
      <c r="CF375" s="266" t="str">
        <f t="shared" si="1029"/>
        <v/>
      </c>
      <c r="CG375" s="267"/>
      <c r="CJ375" s="266" t="str">
        <f t="shared" si="1030"/>
        <v/>
      </c>
      <c r="CK375" s="266"/>
      <c r="CL375" s="266" t="str">
        <f t="shared" si="1031"/>
        <v/>
      </c>
      <c r="CM375" s="266"/>
      <c r="CN375" s="266" t="str">
        <f t="shared" si="1032"/>
        <v/>
      </c>
      <c r="CO375" s="267"/>
    </row>
    <row r="376" spans="2:94" s="262" customFormat="1" ht="33.75" customHeight="1" x14ac:dyDescent="0.25">
      <c r="B376" s="259" t="s">
        <v>56</v>
      </c>
      <c r="C376" s="276" t="s">
        <v>601</v>
      </c>
      <c r="D376" s="164" t="s">
        <v>602</v>
      </c>
      <c r="E376" s="164"/>
      <c r="F376" s="261">
        <f>VLOOKUP(H376,Feuil1!A$1:B$5,2,0)</f>
        <v>0.2</v>
      </c>
      <c r="G376" s="259">
        <f>IF(H376="Information et Communication",1,IF(H376="Savoir-faire Savoir-être",2,IF(H376="Confort et hygiène",3,IF(H376="Qualité de la prestation",5,IF(H376="Développement Durable",4)))))</f>
        <v>5</v>
      </c>
      <c r="H376" s="274" t="s">
        <v>167</v>
      </c>
      <c r="I376" s="133" t="s">
        <v>603</v>
      </c>
      <c r="J376" s="263">
        <v>108</v>
      </c>
      <c r="K376" s="263">
        <f>IF(J376&gt;71,J376-17,J376)</f>
        <v>91</v>
      </c>
      <c r="L376" s="263">
        <f>IF(J376&lt;&gt;"",MAX(L$1:L375)+1,"")</f>
        <v>315</v>
      </c>
      <c r="M376" s="305" t="s">
        <v>607</v>
      </c>
      <c r="N376" s="301">
        <v>1</v>
      </c>
      <c r="O376" s="302" t="s">
        <v>0</v>
      </c>
      <c r="P376" s="303"/>
      <c r="Q376" s="304" t="str">
        <f t="shared" si="1043"/>
        <v/>
      </c>
      <c r="R376" s="305" t="s">
        <v>784</v>
      </c>
      <c r="S376" s="305" t="s">
        <v>553</v>
      </c>
      <c r="T376" s="134"/>
      <c r="V376" s="264">
        <f t="shared" si="1038"/>
        <v>1</v>
      </c>
      <c r="W376" s="264">
        <f t="shared" si="1039"/>
        <v>1</v>
      </c>
      <c r="X376" s="264">
        <f t="shared" si="1040"/>
        <v>1</v>
      </c>
      <c r="Y376" s="264"/>
      <c r="Z376" s="264">
        <f t="shared" si="1041"/>
        <v>0</v>
      </c>
      <c r="AA376" s="264"/>
      <c r="AB376" s="264">
        <f t="shared" si="1042"/>
        <v>1</v>
      </c>
      <c r="AC376" s="264"/>
      <c r="AD376" s="265"/>
      <c r="AE376" s="265"/>
      <c r="AF376" s="266" t="str">
        <f t="shared" si="1009"/>
        <v/>
      </c>
      <c r="AG376" s="266"/>
      <c r="AH376" s="266" t="str">
        <f t="shared" si="1010"/>
        <v/>
      </c>
      <c r="AI376" s="266"/>
      <c r="AJ376" s="266" t="str">
        <f t="shared" si="1011"/>
        <v/>
      </c>
      <c r="AK376" s="267"/>
      <c r="AL376" s="268"/>
      <c r="AM376" s="266"/>
      <c r="AN376" s="266" t="str">
        <f t="shared" si="1012"/>
        <v/>
      </c>
      <c r="AO376" s="266"/>
      <c r="AP376" s="266" t="str">
        <f t="shared" si="1013"/>
        <v/>
      </c>
      <c r="AQ376" s="266"/>
      <c r="AR376" s="266" t="str">
        <f t="shared" si="1014"/>
        <v/>
      </c>
      <c r="AS376" s="267"/>
      <c r="AT376" s="268"/>
      <c r="AU376" s="266"/>
      <c r="AV376" s="266" t="str">
        <f t="shared" si="1015"/>
        <v/>
      </c>
      <c r="AW376" s="266"/>
      <c r="AX376" s="266" t="str">
        <f t="shared" si="1016"/>
        <v/>
      </c>
      <c r="AY376" s="266"/>
      <c r="AZ376" s="266" t="str">
        <f t="shared" si="1017"/>
        <v/>
      </c>
      <c r="BA376" s="267"/>
      <c r="BB376" s="268"/>
      <c r="BC376" s="266"/>
      <c r="BD376" s="266" t="str">
        <f t="shared" si="1018"/>
        <v/>
      </c>
      <c r="BE376" s="266"/>
      <c r="BF376" s="266" t="str">
        <f t="shared" si="1019"/>
        <v/>
      </c>
      <c r="BG376" s="266"/>
      <c r="BH376" s="266" t="str">
        <f t="shared" si="1020"/>
        <v/>
      </c>
      <c r="BI376" s="267"/>
      <c r="BJ376" s="268"/>
      <c r="BK376" s="264"/>
      <c r="BL376" s="266">
        <f t="shared" si="1021"/>
        <v>1</v>
      </c>
      <c r="BM376" s="266"/>
      <c r="BN376" s="266">
        <f t="shared" si="1022"/>
        <v>0</v>
      </c>
      <c r="BO376" s="266"/>
      <c r="BP376" s="266">
        <f t="shared" si="1023"/>
        <v>1</v>
      </c>
      <c r="BQ376" s="267"/>
      <c r="BR376" s="268"/>
      <c r="BS376" s="264"/>
      <c r="BT376" s="266" t="str">
        <f t="shared" si="1024"/>
        <v/>
      </c>
      <c r="BU376" s="266"/>
      <c r="BV376" s="266" t="str">
        <f t="shared" si="1025"/>
        <v/>
      </c>
      <c r="BW376" s="266"/>
      <c r="BX376" s="266" t="str">
        <f t="shared" si="1026"/>
        <v/>
      </c>
      <c r="BY376" s="267"/>
      <c r="BZ376" s="268"/>
      <c r="CA376" s="269"/>
      <c r="CB376" s="266" t="str">
        <f t="shared" si="1027"/>
        <v/>
      </c>
      <c r="CC376" s="266"/>
      <c r="CD376" s="266" t="str">
        <f t="shared" si="1028"/>
        <v/>
      </c>
      <c r="CE376" s="266"/>
      <c r="CF376" s="266" t="str">
        <f t="shared" si="1029"/>
        <v/>
      </c>
      <c r="CG376" s="267"/>
      <c r="CJ376" s="266" t="str">
        <f t="shared" si="1030"/>
        <v/>
      </c>
      <c r="CK376" s="266"/>
      <c r="CL376" s="266" t="str">
        <f t="shared" si="1031"/>
        <v/>
      </c>
      <c r="CM376" s="266"/>
      <c r="CN376" s="266" t="str">
        <f t="shared" si="1032"/>
        <v/>
      </c>
      <c r="CO376" s="267"/>
    </row>
    <row r="377" spans="2:94" s="162" customFormat="1" ht="18" customHeight="1" x14ac:dyDescent="0.25">
      <c r="B377" s="113"/>
      <c r="C377" s="276" t="s">
        <v>601</v>
      </c>
      <c r="D377" s="113"/>
      <c r="E377" s="113"/>
      <c r="F377" s="261" t="e">
        <f>VLOOKUP(H377,Feuil1!A$1:B$5,2,0)</f>
        <v>#N/A</v>
      </c>
      <c r="G377" s="113"/>
      <c r="H377" s="217"/>
      <c r="I377" s="171"/>
      <c r="J377" s="138"/>
      <c r="K377" s="263"/>
      <c r="L377" s="263" t="str">
        <f>IF(J377&lt;&gt;"",MAX(L$1:L376)+1,"")</f>
        <v/>
      </c>
      <c r="M377" s="261" t="s">
        <v>608</v>
      </c>
      <c r="N377" s="138"/>
      <c r="O377" s="204"/>
      <c r="P377" s="293"/>
      <c r="Q377" s="202" t="str">
        <f t="shared" si="1043"/>
        <v/>
      </c>
      <c r="R377" s="138"/>
      <c r="S377" s="138"/>
      <c r="T377" s="138"/>
      <c r="U377" s="138"/>
      <c r="V377" s="139"/>
      <c r="W377" s="139"/>
      <c r="X377" s="139"/>
      <c r="Y377" s="139"/>
      <c r="Z377" s="139"/>
      <c r="AA377" s="139"/>
      <c r="AB377" s="139"/>
      <c r="AC377" s="260"/>
      <c r="AD377" s="140"/>
      <c r="AE377" s="148"/>
      <c r="AF377" s="266" t="str">
        <f t="shared" si="1009"/>
        <v/>
      </c>
      <c r="AG377" s="266"/>
      <c r="AH377" s="266" t="str">
        <f t="shared" si="1010"/>
        <v/>
      </c>
      <c r="AI377" s="266"/>
      <c r="AJ377" s="266" t="str">
        <f t="shared" si="1011"/>
        <v/>
      </c>
      <c r="AK377" s="267"/>
      <c r="AL377" s="268"/>
      <c r="AM377" s="266"/>
      <c r="AN377" s="266" t="str">
        <f t="shared" si="1012"/>
        <v/>
      </c>
      <c r="AO377" s="266"/>
      <c r="AP377" s="266" t="str">
        <f t="shared" si="1013"/>
        <v/>
      </c>
      <c r="AQ377" s="266"/>
      <c r="AR377" s="266" t="str">
        <f t="shared" si="1014"/>
        <v/>
      </c>
      <c r="AS377" s="267"/>
      <c r="AT377" s="268"/>
      <c r="AU377" s="266"/>
      <c r="AV377" s="266" t="str">
        <f t="shared" si="1015"/>
        <v/>
      </c>
      <c r="AW377" s="266"/>
      <c r="AX377" s="266" t="str">
        <f t="shared" si="1016"/>
        <v/>
      </c>
      <c r="AY377" s="266"/>
      <c r="AZ377" s="266" t="str">
        <f t="shared" si="1017"/>
        <v/>
      </c>
      <c r="BA377" s="267"/>
      <c r="BB377" s="268"/>
      <c r="BC377" s="266"/>
      <c r="BD377" s="266" t="str">
        <f t="shared" si="1018"/>
        <v/>
      </c>
      <c r="BE377" s="266"/>
      <c r="BF377" s="266" t="str">
        <f t="shared" si="1019"/>
        <v/>
      </c>
      <c r="BG377" s="266"/>
      <c r="BH377" s="266" t="str">
        <f t="shared" si="1020"/>
        <v/>
      </c>
      <c r="BI377" s="267"/>
      <c r="BJ377" s="268"/>
      <c r="BK377" s="264"/>
      <c r="BL377" s="266" t="str">
        <f t="shared" si="1021"/>
        <v/>
      </c>
      <c r="BM377" s="266"/>
      <c r="BN377" s="266" t="str">
        <f t="shared" si="1022"/>
        <v/>
      </c>
      <c r="BO377" s="266"/>
      <c r="BP377" s="266" t="str">
        <f t="shared" si="1023"/>
        <v/>
      </c>
      <c r="BQ377" s="267"/>
      <c r="BR377" s="268"/>
      <c r="BS377" s="264"/>
      <c r="BT377" s="266" t="str">
        <f t="shared" si="1024"/>
        <v/>
      </c>
      <c r="BU377" s="266"/>
      <c r="BV377" s="266" t="str">
        <f t="shared" si="1025"/>
        <v/>
      </c>
      <c r="BW377" s="266"/>
      <c r="BX377" s="266" t="str">
        <f t="shared" si="1026"/>
        <v/>
      </c>
      <c r="BY377" s="267"/>
      <c r="BZ377" s="268"/>
      <c r="CA377" s="269"/>
      <c r="CB377" s="266" t="str">
        <f t="shared" si="1027"/>
        <v/>
      </c>
      <c r="CC377" s="266"/>
      <c r="CD377" s="266" t="str">
        <f t="shared" si="1028"/>
        <v/>
      </c>
      <c r="CE377" s="266"/>
      <c r="CF377" s="266" t="str">
        <f t="shared" si="1029"/>
        <v/>
      </c>
      <c r="CG377" s="267"/>
      <c r="CH377" s="262"/>
      <c r="CI377" s="262"/>
      <c r="CJ377" s="266" t="str">
        <f t="shared" si="1030"/>
        <v/>
      </c>
      <c r="CK377" s="266"/>
      <c r="CL377" s="266" t="str">
        <f t="shared" si="1031"/>
        <v/>
      </c>
      <c r="CM377" s="266"/>
      <c r="CN377" s="266" t="str">
        <f t="shared" si="1032"/>
        <v/>
      </c>
      <c r="CO377" s="267"/>
      <c r="CP377" s="262"/>
    </row>
    <row r="378" spans="2:94" s="262" customFormat="1" ht="20.25" customHeight="1" x14ac:dyDescent="0.25">
      <c r="B378" s="259" t="s">
        <v>56</v>
      </c>
      <c r="C378" s="276" t="s">
        <v>601</v>
      </c>
      <c r="D378" s="261" t="s">
        <v>608</v>
      </c>
      <c r="E378" s="261"/>
      <c r="F378" s="261">
        <f>VLOOKUP(H378,Feuil1!A$1:B$5,2,0)</f>
        <v>0.2</v>
      </c>
      <c r="G378" s="259">
        <f t="shared" ref="G378:G384" si="1044">IF(H378="Information et Communication",1,IF(H378="Savoir-faire Savoir-être",2,IF(H378="Confort et hygiène",3,IF(H378="Qualité de la prestation",5,IF(H378="Développement Durable",4)))))</f>
        <v>5</v>
      </c>
      <c r="H378" s="274" t="s">
        <v>167</v>
      </c>
      <c r="I378" s="133" t="s">
        <v>609</v>
      </c>
      <c r="J378" s="263">
        <v>25</v>
      </c>
      <c r="K378" s="263">
        <f t="shared" ref="K378:K384" si="1045">IF(J378&gt;71,J378-17,J378)</f>
        <v>25</v>
      </c>
      <c r="L378" s="263">
        <f>IF(J378&lt;&gt;"",MAX(L$1:L377)+1,"")</f>
        <v>316</v>
      </c>
      <c r="M378" s="294" t="s">
        <v>610</v>
      </c>
      <c r="N378" s="295">
        <v>3</v>
      </c>
      <c r="O378" s="296" t="s">
        <v>0</v>
      </c>
      <c r="P378" s="297"/>
      <c r="Q378" s="298" t="str">
        <f t="shared" si="1043"/>
        <v>oui</v>
      </c>
      <c r="R378" s="294" t="s">
        <v>188</v>
      </c>
      <c r="S378" s="311" t="s">
        <v>70</v>
      </c>
      <c r="T378" s="134"/>
      <c r="V378" s="264">
        <f t="shared" ref="V378:V384" si="1046">N378</f>
        <v>3</v>
      </c>
      <c r="W378" s="264">
        <f t="shared" ref="W378:W384" si="1047">IF(O378="OUI",1,IF(O378="NON",0,IF(O378="Non Mesuré","",0)))</f>
        <v>1</v>
      </c>
      <c r="X378" s="264">
        <f t="shared" ref="X378:X384" si="1048">IF(O378&lt;&gt;"Non Mesuré",V378*W378,"")</f>
        <v>3</v>
      </c>
      <c r="Y378" s="264"/>
      <c r="Z378" s="264">
        <f t="shared" ref="Z378:Z384" si="1049">IF(O378="Non Mesuré",V378,0)</f>
        <v>0</v>
      </c>
      <c r="AA378" s="264"/>
      <c r="AB378" s="264">
        <f t="shared" ref="AB378:AB384" si="1050">V378-Z378</f>
        <v>3</v>
      </c>
      <c r="AC378" s="264"/>
      <c r="AD378" s="265"/>
      <c r="AE378" s="265"/>
      <c r="AF378" s="266" t="str">
        <f t="shared" si="1009"/>
        <v/>
      </c>
      <c r="AG378" s="266"/>
      <c r="AH378" s="266" t="str">
        <f t="shared" si="1010"/>
        <v/>
      </c>
      <c r="AI378" s="266"/>
      <c r="AJ378" s="266" t="str">
        <f t="shared" si="1011"/>
        <v/>
      </c>
      <c r="AK378" s="267"/>
      <c r="AL378" s="268"/>
      <c r="AM378" s="266"/>
      <c r="AN378" s="266" t="str">
        <f t="shared" si="1012"/>
        <v/>
      </c>
      <c r="AO378" s="266"/>
      <c r="AP378" s="266" t="str">
        <f t="shared" si="1013"/>
        <v/>
      </c>
      <c r="AQ378" s="266"/>
      <c r="AR378" s="266" t="str">
        <f t="shared" si="1014"/>
        <v/>
      </c>
      <c r="AS378" s="267"/>
      <c r="AT378" s="268"/>
      <c r="AU378" s="266"/>
      <c r="AV378" s="266" t="str">
        <f t="shared" si="1015"/>
        <v/>
      </c>
      <c r="AW378" s="266"/>
      <c r="AX378" s="266" t="str">
        <f t="shared" si="1016"/>
        <v/>
      </c>
      <c r="AY378" s="266"/>
      <c r="AZ378" s="266" t="str">
        <f t="shared" si="1017"/>
        <v/>
      </c>
      <c r="BA378" s="267"/>
      <c r="BB378" s="268"/>
      <c r="BC378" s="266"/>
      <c r="BD378" s="266" t="str">
        <f t="shared" si="1018"/>
        <v/>
      </c>
      <c r="BE378" s="266"/>
      <c r="BF378" s="266" t="str">
        <f t="shared" si="1019"/>
        <v/>
      </c>
      <c r="BG378" s="266"/>
      <c r="BH378" s="266" t="str">
        <f t="shared" si="1020"/>
        <v/>
      </c>
      <c r="BI378" s="267"/>
      <c r="BJ378" s="268"/>
      <c r="BK378" s="264"/>
      <c r="BL378" s="266">
        <f t="shared" si="1021"/>
        <v>3</v>
      </c>
      <c r="BM378" s="266"/>
      <c r="BN378" s="266">
        <f t="shared" si="1022"/>
        <v>0</v>
      </c>
      <c r="BO378" s="266"/>
      <c r="BP378" s="266">
        <f t="shared" si="1023"/>
        <v>3</v>
      </c>
      <c r="BQ378" s="267"/>
      <c r="BR378" s="268"/>
      <c r="BS378" s="264"/>
      <c r="BT378" s="266" t="str">
        <f t="shared" si="1024"/>
        <v/>
      </c>
      <c r="BU378" s="266"/>
      <c r="BV378" s="266" t="str">
        <f t="shared" si="1025"/>
        <v/>
      </c>
      <c r="BW378" s="266"/>
      <c r="BX378" s="266" t="str">
        <f t="shared" si="1026"/>
        <v/>
      </c>
      <c r="BY378" s="267"/>
      <c r="BZ378" s="268"/>
      <c r="CA378" s="269"/>
      <c r="CB378" s="266" t="str">
        <f t="shared" si="1027"/>
        <v/>
      </c>
      <c r="CC378" s="266"/>
      <c r="CD378" s="266" t="str">
        <f t="shared" si="1028"/>
        <v/>
      </c>
      <c r="CE378" s="266"/>
      <c r="CF378" s="266" t="str">
        <f t="shared" si="1029"/>
        <v/>
      </c>
      <c r="CG378" s="267"/>
      <c r="CJ378" s="266" t="str">
        <f t="shared" si="1030"/>
        <v/>
      </c>
      <c r="CK378" s="266"/>
      <c r="CL378" s="266" t="str">
        <f t="shared" si="1031"/>
        <v/>
      </c>
      <c r="CM378" s="266"/>
      <c r="CN378" s="266" t="str">
        <f t="shared" si="1032"/>
        <v/>
      </c>
      <c r="CO378" s="267"/>
    </row>
    <row r="379" spans="2:94" s="262" customFormat="1" ht="51" customHeight="1" x14ac:dyDescent="0.25">
      <c r="B379" s="259" t="s">
        <v>67</v>
      </c>
      <c r="C379" s="276" t="s">
        <v>601</v>
      </c>
      <c r="D379" s="261" t="s">
        <v>608</v>
      </c>
      <c r="E379" s="261"/>
      <c r="F379" s="261">
        <f>VLOOKUP(H379,Feuil1!A$1:B$5,2,0)</f>
        <v>0.2</v>
      </c>
      <c r="G379" s="259">
        <f t="shared" si="1044"/>
        <v>5</v>
      </c>
      <c r="H379" s="274" t="s">
        <v>167</v>
      </c>
      <c r="I379" s="133" t="s">
        <v>609</v>
      </c>
      <c r="J379" s="263">
        <v>25</v>
      </c>
      <c r="K379" s="263">
        <f t="shared" si="1045"/>
        <v>25</v>
      </c>
      <c r="L379" s="263">
        <f>IF(J379&lt;&gt;"",MAX(L$1:L378)+1,"")</f>
        <v>317</v>
      </c>
      <c r="M379" s="317" t="s">
        <v>611</v>
      </c>
      <c r="N379" s="299">
        <v>3</v>
      </c>
      <c r="O379" s="221" t="s">
        <v>0</v>
      </c>
      <c r="P379" s="222"/>
      <c r="Q379" s="300" t="str">
        <f t="shared" si="1043"/>
        <v/>
      </c>
      <c r="R379" s="219" t="s">
        <v>752</v>
      </c>
      <c r="S379" s="312" t="s">
        <v>70</v>
      </c>
      <c r="T379" s="134" t="s">
        <v>65</v>
      </c>
      <c r="V379" s="264">
        <f t="shared" si="1046"/>
        <v>3</v>
      </c>
      <c r="W379" s="264">
        <f t="shared" si="1047"/>
        <v>1</v>
      </c>
      <c r="X379" s="264">
        <f t="shared" si="1048"/>
        <v>3</v>
      </c>
      <c r="Y379" s="264"/>
      <c r="Z379" s="264">
        <f t="shared" si="1049"/>
        <v>0</v>
      </c>
      <c r="AA379" s="264"/>
      <c r="AB379" s="264">
        <f t="shared" si="1050"/>
        <v>3</v>
      </c>
      <c r="AC379" s="264"/>
      <c r="AD379" s="265"/>
      <c r="AE379" s="265"/>
      <c r="AF379" s="266" t="str">
        <f t="shared" si="1009"/>
        <v/>
      </c>
      <c r="AG379" s="266"/>
      <c r="AH379" s="266" t="str">
        <f t="shared" si="1010"/>
        <v/>
      </c>
      <c r="AI379" s="266"/>
      <c r="AJ379" s="266" t="str">
        <f t="shared" si="1011"/>
        <v/>
      </c>
      <c r="AK379" s="267"/>
      <c r="AL379" s="268"/>
      <c r="AM379" s="266"/>
      <c r="AN379" s="266" t="str">
        <f t="shared" si="1012"/>
        <v/>
      </c>
      <c r="AO379" s="266"/>
      <c r="AP379" s="266" t="str">
        <f t="shared" si="1013"/>
        <v/>
      </c>
      <c r="AQ379" s="266"/>
      <c r="AR379" s="266" t="str">
        <f t="shared" si="1014"/>
        <v/>
      </c>
      <c r="AS379" s="267"/>
      <c r="AT379" s="268"/>
      <c r="AU379" s="266"/>
      <c r="AV379" s="266" t="str">
        <f t="shared" si="1015"/>
        <v/>
      </c>
      <c r="AW379" s="266"/>
      <c r="AX379" s="266" t="str">
        <f t="shared" si="1016"/>
        <v/>
      </c>
      <c r="AY379" s="266"/>
      <c r="AZ379" s="266" t="str">
        <f t="shared" si="1017"/>
        <v/>
      </c>
      <c r="BA379" s="267"/>
      <c r="BB379" s="268"/>
      <c r="BC379" s="266"/>
      <c r="BD379" s="266" t="str">
        <f t="shared" si="1018"/>
        <v/>
      </c>
      <c r="BE379" s="266"/>
      <c r="BF379" s="266" t="str">
        <f t="shared" si="1019"/>
        <v/>
      </c>
      <c r="BG379" s="266"/>
      <c r="BH379" s="266" t="str">
        <f t="shared" si="1020"/>
        <v/>
      </c>
      <c r="BI379" s="267"/>
      <c r="BJ379" s="268"/>
      <c r="BK379" s="264"/>
      <c r="BL379" s="266">
        <f t="shared" si="1021"/>
        <v>3</v>
      </c>
      <c r="BM379" s="266"/>
      <c r="BN379" s="266">
        <f t="shared" si="1022"/>
        <v>0</v>
      </c>
      <c r="BO379" s="266"/>
      <c r="BP379" s="266">
        <f t="shared" si="1023"/>
        <v>3</v>
      </c>
      <c r="BQ379" s="267"/>
      <c r="BR379" s="268"/>
      <c r="BS379" s="264"/>
      <c r="BT379" s="266" t="str">
        <f t="shared" si="1024"/>
        <v/>
      </c>
      <c r="BU379" s="266"/>
      <c r="BV379" s="266" t="str">
        <f t="shared" si="1025"/>
        <v/>
      </c>
      <c r="BW379" s="266"/>
      <c r="BX379" s="266" t="str">
        <f t="shared" si="1026"/>
        <v/>
      </c>
      <c r="BY379" s="267"/>
      <c r="BZ379" s="268"/>
      <c r="CA379" s="269"/>
      <c r="CB379" s="266" t="str">
        <f t="shared" si="1027"/>
        <v/>
      </c>
      <c r="CC379" s="266"/>
      <c r="CD379" s="266" t="str">
        <f t="shared" si="1028"/>
        <v/>
      </c>
      <c r="CE379" s="266"/>
      <c r="CF379" s="266" t="str">
        <f t="shared" si="1029"/>
        <v/>
      </c>
      <c r="CG379" s="267"/>
      <c r="CJ379" s="266" t="str">
        <f t="shared" si="1030"/>
        <v/>
      </c>
      <c r="CK379" s="266"/>
      <c r="CL379" s="266" t="str">
        <f t="shared" si="1031"/>
        <v/>
      </c>
      <c r="CM379" s="266"/>
      <c r="CN379" s="266" t="str">
        <f t="shared" si="1032"/>
        <v/>
      </c>
      <c r="CO379" s="267"/>
    </row>
    <row r="380" spans="2:94" s="262" customFormat="1" ht="21.75" customHeight="1" x14ac:dyDescent="0.25">
      <c r="B380" s="259" t="s">
        <v>67</v>
      </c>
      <c r="C380" s="276" t="s">
        <v>601</v>
      </c>
      <c r="D380" s="261" t="s">
        <v>608</v>
      </c>
      <c r="E380" s="261"/>
      <c r="F380" s="261">
        <f>VLOOKUP(H380,Feuil1!A$1:B$5,2,0)</f>
        <v>0.2</v>
      </c>
      <c r="G380" s="259">
        <f t="shared" si="1044"/>
        <v>5</v>
      </c>
      <c r="H380" s="274" t="s">
        <v>167</v>
      </c>
      <c r="I380" s="133" t="s">
        <v>612</v>
      </c>
      <c r="J380" s="263">
        <v>105</v>
      </c>
      <c r="K380" s="263">
        <f t="shared" si="1045"/>
        <v>88</v>
      </c>
      <c r="L380" s="263">
        <f>IF(J380&lt;&gt;"",MAX(L$1:L379)+1,"")</f>
        <v>318</v>
      </c>
      <c r="M380" s="243" t="s">
        <v>613</v>
      </c>
      <c r="N380" s="299">
        <v>3</v>
      </c>
      <c r="O380" s="221" t="s">
        <v>0</v>
      </c>
      <c r="P380" s="222"/>
      <c r="Q380" s="300" t="str">
        <f t="shared" si="1043"/>
        <v/>
      </c>
      <c r="R380" s="243" t="s">
        <v>614</v>
      </c>
      <c r="S380" s="312" t="s">
        <v>70</v>
      </c>
      <c r="T380" s="134"/>
      <c r="V380" s="264">
        <f t="shared" si="1046"/>
        <v>3</v>
      </c>
      <c r="W380" s="264">
        <f t="shared" si="1047"/>
        <v>1</v>
      </c>
      <c r="X380" s="264">
        <f t="shared" si="1048"/>
        <v>3</v>
      </c>
      <c r="Y380" s="264"/>
      <c r="Z380" s="264">
        <f t="shared" si="1049"/>
        <v>0</v>
      </c>
      <c r="AA380" s="264"/>
      <c r="AB380" s="264">
        <f t="shared" si="1050"/>
        <v>3</v>
      </c>
      <c r="AC380" s="264"/>
      <c r="AD380" s="265"/>
      <c r="AE380" s="265"/>
      <c r="AF380" s="266" t="str">
        <f t="shared" si="1009"/>
        <v/>
      </c>
      <c r="AG380" s="266"/>
      <c r="AH380" s="266" t="str">
        <f t="shared" si="1010"/>
        <v/>
      </c>
      <c r="AI380" s="266"/>
      <c r="AJ380" s="266" t="str">
        <f t="shared" si="1011"/>
        <v/>
      </c>
      <c r="AK380" s="267"/>
      <c r="AL380" s="268"/>
      <c r="AM380" s="266"/>
      <c r="AN380" s="266" t="str">
        <f t="shared" si="1012"/>
        <v/>
      </c>
      <c r="AO380" s="266"/>
      <c r="AP380" s="266" t="str">
        <f t="shared" si="1013"/>
        <v/>
      </c>
      <c r="AQ380" s="266"/>
      <c r="AR380" s="266" t="str">
        <f t="shared" si="1014"/>
        <v/>
      </c>
      <c r="AS380" s="267"/>
      <c r="AT380" s="268"/>
      <c r="AU380" s="266"/>
      <c r="AV380" s="266" t="str">
        <f t="shared" si="1015"/>
        <v/>
      </c>
      <c r="AW380" s="266"/>
      <c r="AX380" s="266" t="str">
        <f t="shared" si="1016"/>
        <v/>
      </c>
      <c r="AY380" s="266"/>
      <c r="AZ380" s="266" t="str">
        <f t="shared" si="1017"/>
        <v/>
      </c>
      <c r="BA380" s="267"/>
      <c r="BB380" s="268"/>
      <c r="BC380" s="266"/>
      <c r="BD380" s="266" t="str">
        <f t="shared" si="1018"/>
        <v/>
      </c>
      <c r="BE380" s="266"/>
      <c r="BF380" s="266" t="str">
        <f t="shared" si="1019"/>
        <v/>
      </c>
      <c r="BG380" s="266"/>
      <c r="BH380" s="266" t="str">
        <f t="shared" si="1020"/>
        <v/>
      </c>
      <c r="BI380" s="267"/>
      <c r="BJ380" s="268"/>
      <c r="BK380" s="264"/>
      <c r="BL380" s="266">
        <f t="shared" si="1021"/>
        <v>3</v>
      </c>
      <c r="BM380" s="266"/>
      <c r="BN380" s="266">
        <f t="shared" si="1022"/>
        <v>0</v>
      </c>
      <c r="BO380" s="266"/>
      <c r="BP380" s="266">
        <f t="shared" si="1023"/>
        <v>3</v>
      </c>
      <c r="BQ380" s="267"/>
      <c r="BR380" s="268"/>
      <c r="BS380" s="264"/>
      <c r="BT380" s="266" t="str">
        <f t="shared" si="1024"/>
        <v/>
      </c>
      <c r="BU380" s="266"/>
      <c r="BV380" s="266" t="str">
        <f t="shared" si="1025"/>
        <v/>
      </c>
      <c r="BW380" s="266"/>
      <c r="BX380" s="266" t="str">
        <f t="shared" si="1026"/>
        <v/>
      </c>
      <c r="BY380" s="267"/>
      <c r="BZ380" s="268"/>
      <c r="CA380" s="269"/>
      <c r="CB380" s="266" t="str">
        <f t="shared" si="1027"/>
        <v/>
      </c>
      <c r="CC380" s="266"/>
      <c r="CD380" s="266" t="str">
        <f t="shared" si="1028"/>
        <v/>
      </c>
      <c r="CE380" s="266"/>
      <c r="CF380" s="266" t="str">
        <f t="shared" si="1029"/>
        <v/>
      </c>
      <c r="CG380" s="267"/>
      <c r="CJ380" s="266" t="str">
        <f t="shared" si="1030"/>
        <v/>
      </c>
      <c r="CK380" s="266"/>
      <c r="CL380" s="266" t="str">
        <f t="shared" si="1031"/>
        <v/>
      </c>
      <c r="CM380" s="266"/>
      <c r="CN380" s="266" t="str">
        <f t="shared" si="1032"/>
        <v/>
      </c>
      <c r="CO380" s="267"/>
    </row>
    <row r="381" spans="2:94" s="262" customFormat="1" ht="21.75" customHeight="1" x14ac:dyDescent="0.25">
      <c r="B381" s="259" t="s">
        <v>67</v>
      </c>
      <c r="C381" s="276" t="s">
        <v>601</v>
      </c>
      <c r="D381" s="261" t="s">
        <v>608</v>
      </c>
      <c r="E381" s="261"/>
      <c r="F381" s="261">
        <f>VLOOKUP(H381,Feuil1!A$1:B$5,2,0)</f>
        <v>0.2</v>
      </c>
      <c r="G381" s="259">
        <f t="shared" ref="G381" si="1051">IF(H381="Information et Communication",1,IF(H381="Savoir-faire Savoir-être",2,IF(H381="Confort et hygiène",3,IF(H381="Qualité de la prestation",5,IF(H381="Développement Durable",4)))))</f>
        <v>5</v>
      </c>
      <c r="H381" s="274" t="s">
        <v>167</v>
      </c>
      <c r="I381" s="133"/>
      <c r="J381" s="263">
        <v>200</v>
      </c>
      <c r="K381" s="263">
        <v>200</v>
      </c>
      <c r="L381" s="263">
        <f>IF(J381&lt;&gt;"",MAX(L$1:L380)+1,"")</f>
        <v>319</v>
      </c>
      <c r="M381" s="243" t="s">
        <v>743</v>
      </c>
      <c r="N381" s="299">
        <v>3</v>
      </c>
      <c r="O381" s="221" t="s">
        <v>0</v>
      </c>
      <c r="P381" s="222"/>
      <c r="Q381" s="300"/>
      <c r="R381" s="305" t="s">
        <v>704</v>
      </c>
      <c r="S381" s="312" t="s">
        <v>70</v>
      </c>
      <c r="T381" s="134"/>
      <c r="V381" s="264">
        <f t="shared" si="1046"/>
        <v>3</v>
      </c>
      <c r="W381" s="264">
        <f t="shared" si="1047"/>
        <v>1</v>
      </c>
      <c r="X381" s="264">
        <f t="shared" si="1048"/>
        <v>3</v>
      </c>
      <c r="Y381" s="264"/>
      <c r="Z381" s="264">
        <f t="shared" si="1049"/>
        <v>0</v>
      </c>
      <c r="AA381" s="264"/>
      <c r="AB381" s="264">
        <f t="shared" si="1050"/>
        <v>3</v>
      </c>
      <c r="AC381" s="264"/>
      <c r="AD381" s="265"/>
      <c r="AE381" s="265"/>
      <c r="AF381" s="266" t="str">
        <f t="shared" si="1009"/>
        <v/>
      </c>
      <c r="AG381" s="266"/>
      <c r="AH381" s="266" t="str">
        <f t="shared" si="1010"/>
        <v/>
      </c>
      <c r="AI381" s="266"/>
      <c r="AJ381" s="266" t="str">
        <f t="shared" si="1011"/>
        <v/>
      </c>
      <c r="AK381" s="267"/>
      <c r="AL381" s="268"/>
      <c r="AM381" s="266"/>
      <c r="AN381" s="266" t="str">
        <f t="shared" si="1012"/>
        <v/>
      </c>
      <c r="AO381" s="266"/>
      <c r="AP381" s="266" t="str">
        <f t="shared" si="1013"/>
        <v/>
      </c>
      <c r="AQ381" s="266"/>
      <c r="AR381" s="266" t="str">
        <f t="shared" si="1014"/>
        <v/>
      </c>
      <c r="AS381" s="267"/>
      <c r="AT381" s="268"/>
      <c r="AU381" s="266"/>
      <c r="AV381" s="266" t="str">
        <f t="shared" si="1015"/>
        <v/>
      </c>
      <c r="AW381" s="266"/>
      <c r="AX381" s="266" t="str">
        <f t="shared" si="1016"/>
        <v/>
      </c>
      <c r="AY381" s="266"/>
      <c r="AZ381" s="266" t="str">
        <f t="shared" si="1017"/>
        <v/>
      </c>
      <c r="BA381" s="267"/>
      <c r="BB381" s="268"/>
      <c r="BC381" s="266"/>
      <c r="BD381" s="266" t="str">
        <f t="shared" si="1018"/>
        <v/>
      </c>
      <c r="BE381" s="266"/>
      <c r="BF381" s="266" t="str">
        <f t="shared" si="1019"/>
        <v/>
      </c>
      <c r="BG381" s="266"/>
      <c r="BH381" s="266" t="str">
        <f t="shared" si="1020"/>
        <v/>
      </c>
      <c r="BI381" s="267"/>
      <c r="BJ381" s="268"/>
      <c r="BK381" s="264"/>
      <c r="BL381" s="266">
        <f t="shared" si="1021"/>
        <v>3</v>
      </c>
      <c r="BM381" s="266"/>
      <c r="BN381" s="266">
        <f t="shared" si="1022"/>
        <v>0</v>
      </c>
      <c r="BO381" s="266"/>
      <c r="BP381" s="266">
        <f t="shared" si="1023"/>
        <v>3</v>
      </c>
      <c r="BQ381" s="267"/>
      <c r="BR381" s="268"/>
      <c r="BS381" s="264"/>
      <c r="BT381" s="266" t="str">
        <f t="shared" si="1024"/>
        <v/>
      </c>
      <c r="BU381" s="266"/>
      <c r="BV381" s="266" t="str">
        <f t="shared" si="1025"/>
        <v/>
      </c>
      <c r="BW381" s="266"/>
      <c r="BX381" s="266" t="str">
        <f t="shared" si="1026"/>
        <v/>
      </c>
      <c r="BY381" s="267"/>
      <c r="BZ381" s="268"/>
      <c r="CA381" s="269"/>
      <c r="CB381" s="266" t="str">
        <f t="shared" si="1027"/>
        <v/>
      </c>
      <c r="CC381" s="266"/>
      <c r="CD381" s="266" t="str">
        <f t="shared" si="1028"/>
        <v/>
      </c>
      <c r="CE381" s="266"/>
      <c r="CF381" s="266" t="str">
        <f t="shared" si="1029"/>
        <v/>
      </c>
      <c r="CG381" s="267"/>
      <c r="CJ381" s="266" t="str">
        <f t="shared" si="1030"/>
        <v/>
      </c>
      <c r="CK381" s="266"/>
      <c r="CL381" s="266" t="str">
        <f t="shared" si="1031"/>
        <v/>
      </c>
      <c r="CM381" s="266"/>
      <c r="CN381" s="266" t="str">
        <f t="shared" si="1032"/>
        <v/>
      </c>
      <c r="CO381" s="267"/>
    </row>
    <row r="382" spans="2:94" s="262" customFormat="1" ht="51" customHeight="1" x14ac:dyDescent="0.25">
      <c r="B382" s="259" t="s">
        <v>56</v>
      </c>
      <c r="C382" s="276" t="s">
        <v>601</v>
      </c>
      <c r="D382" s="261" t="s">
        <v>608</v>
      </c>
      <c r="E382" s="261"/>
      <c r="F382" s="261">
        <f>VLOOKUP(H382,Feuil1!A$1:B$5,2,0)</f>
        <v>0.2</v>
      </c>
      <c r="G382" s="259">
        <f t="shared" si="1044"/>
        <v>5</v>
      </c>
      <c r="H382" s="274" t="s">
        <v>167</v>
      </c>
      <c r="I382" s="271" t="s">
        <v>615</v>
      </c>
      <c r="J382" s="263">
        <v>109</v>
      </c>
      <c r="K382" s="263">
        <f t="shared" si="1045"/>
        <v>92</v>
      </c>
      <c r="L382" s="263">
        <f>IF(J382&lt;&gt;"",MAX(L$1:L381)+1,"")</f>
        <v>320</v>
      </c>
      <c r="M382" s="385" t="s">
        <v>616</v>
      </c>
      <c r="N382" s="220">
        <v>3</v>
      </c>
      <c r="O382" s="221" t="s">
        <v>0</v>
      </c>
      <c r="P382" s="222"/>
      <c r="Q382" s="300" t="str">
        <f t="shared" si="1043"/>
        <v>oui</v>
      </c>
      <c r="R382" s="219" t="s">
        <v>617</v>
      </c>
      <c r="S382" s="219" t="s">
        <v>61</v>
      </c>
      <c r="T382" s="263" t="s">
        <v>65</v>
      </c>
      <c r="U382" s="263"/>
      <c r="V382" s="264">
        <f t="shared" si="1046"/>
        <v>3</v>
      </c>
      <c r="W382" s="264">
        <f t="shared" si="1047"/>
        <v>1</v>
      </c>
      <c r="X382" s="264">
        <f t="shared" si="1048"/>
        <v>3</v>
      </c>
      <c r="Y382" s="264"/>
      <c r="Z382" s="264">
        <f t="shared" si="1049"/>
        <v>0</v>
      </c>
      <c r="AA382" s="264"/>
      <c r="AB382" s="264">
        <f t="shared" si="1050"/>
        <v>3</v>
      </c>
      <c r="AC382" s="264"/>
      <c r="AD382" s="265"/>
      <c r="AE382" s="265"/>
      <c r="AF382" s="266" t="str">
        <f t="shared" si="1009"/>
        <v/>
      </c>
      <c r="AG382" s="266"/>
      <c r="AH382" s="266" t="str">
        <f t="shared" si="1010"/>
        <v/>
      </c>
      <c r="AI382" s="266"/>
      <c r="AJ382" s="266" t="str">
        <f t="shared" si="1011"/>
        <v/>
      </c>
      <c r="AK382" s="267"/>
      <c r="AL382" s="268"/>
      <c r="AM382" s="266"/>
      <c r="AN382" s="266" t="str">
        <f t="shared" si="1012"/>
        <v/>
      </c>
      <c r="AO382" s="266"/>
      <c r="AP382" s="266" t="str">
        <f t="shared" si="1013"/>
        <v/>
      </c>
      <c r="AQ382" s="266"/>
      <c r="AR382" s="266" t="str">
        <f t="shared" si="1014"/>
        <v/>
      </c>
      <c r="AS382" s="267"/>
      <c r="AT382" s="268"/>
      <c r="AU382" s="266"/>
      <c r="AV382" s="266" t="str">
        <f t="shared" si="1015"/>
        <v/>
      </c>
      <c r="AW382" s="266"/>
      <c r="AX382" s="266" t="str">
        <f t="shared" si="1016"/>
        <v/>
      </c>
      <c r="AY382" s="266"/>
      <c r="AZ382" s="266" t="str">
        <f t="shared" si="1017"/>
        <v/>
      </c>
      <c r="BA382" s="267"/>
      <c r="BB382" s="268"/>
      <c r="BC382" s="266"/>
      <c r="BD382" s="266" t="str">
        <f t="shared" si="1018"/>
        <v/>
      </c>
      <c r="BE382" s="266"/>
      <c r="BF382" s="266" t="str">
        <f t="shared" si="1019"/>
        <v/>
      </c>
      <c r="BG382" s="266"/>
      <c r="BH382" s="266" t="str">
        <f t="shared" si="1020"/>
        <v/>
      </c>
      <c r="BI382" s="267"/>
      <c r="BJ382" s="268"/>
      <c r="BK382" s="264"/>
      <c r="BL382" s="266">
        <f t="shared" si="1021"/>
        <v>3</v>
      </c>
      <c r="BM382" s="266"/>
      <c r="BN382" s="266">
        <f t="shared" si="1022"/>
        <v>0</v>
      </c>
      <c r="BO382" s="266"/>
      <c r="BP382" s="266">
        <f t="shared" si="1023"/>
        <v>3</v>
      </c>
      <c r="BQ382" s="267"/>
      <c r="BR382" s="268"/>
      <c r="BS382" s="264"/>
      <c r="BT382" s="266" t="str">
        <f t="shared" si="1024"/>
        <v/>
      </c>
      <c r="BU382" s="266"/>
      <c r="BV382" s="266" t="str">
        <f t="shared" si="1025"/>
        <v/>
      </c>
      <c r="BW382" s="266"/>
      <c r="BX382" s="266" t="str">
        <f t="shared" si="1026"/>
        <v/>
      </c>
      <c r="BY382" s="267"/>
      <c r="BZ382" s="268"/>
      <c r="CA382" s="269"/>
      <c r="CB382" s="266" t="str">
        <f t="shared" si="1027"/>
        <v/>
      </c>
      <c r="CC382" s="266"/>
      <c r="CD382" s="266" t="str">
        <f t="shared" si="1028"/>
        <v/>
      </c>
      <c r="CE382" s="266"/>
      <c r="CF382" s="266" t="str">
        <f t="shared" si="1029"/>
        <v/>
      </c>
      <c r="CG382" s="267"/>
      <c r="CJ382" s="266" t="str">
        <f t="shared" si="1030"/>
        <v/>
      </c>
      <c r="CK382" s="266"/>
      <c r="CL382" s="266" t="str">
        <f t="shared" si="1031"/>
        <v/>
      </c>
      <c r="CM382" s="266"/>
      <c r="CN382" s="266" t="str">
        <f t="shared" si="1032"/>
        <v/>
      </c>
      <c r="CO382" s="267"/>
    </row>
    <row r="383" spans="2:94" s="262" customFormat="1" ht="36" customHeight="1" x14ac:dyDescent="0.25">
      <c r="B383" s="259" t="s">
        <v>56</v>
      </c>
      <c r="C383" s="276" t="s">
        <v>601</v>
      </c>
      <c r="D383" s="261" t="s">
        <v>608</v>
      </c>
      <c r="E383" s="261"/>
      <c r="F383" s="261">
        <f>VLOOKUP(H383,Feuil1!A$1:B$5,2,0)</f>
        <v>0.2</v>
      </c>
      <c r="G383" s="259">
        <f t="shared" si="1044"/>
        <v>5</v>
      </c>
      <c r="H383" s="274" t="s">
        <v>167</v>
      </c>
      <c r="I383" s="133" t="s">
        <v>618</v>
      </c>
      <c r="J383" s="263">
        <v>108</v>
      </c>
      <c r="K383" s="263">
        <f t="shared" si="1045"/>
        <v>91</v>
      </c>
      <c r="L383" s="263">
        <f>IF(J383&lt;&gt;"",MAX(L$1:L382)+1,"")</f>
        <v>321</v>
      </c>
      <c r="M383" s="315" t="s">
        <v>619</v>
      </c>
      <c r="N383" s="220">
        <v>1</v>
      </c>
      <c r="O383" s="221" t="s">
        <v>0</v>
      </c>
      <c r="P383" s="222"/>
      <c r="Q383" s="300" t="str">
        <f t="shared" si="1043"/>
        <v/>
      </c>
      <c r="R383" s="243" t="s">
        <v>620</v>
      </c>
      <c r="S383" s="219" t="s">
        <v>61</v>
      </c>
      <c r="T383" s="263"/>
      <c r="U383" s="263"/>
      <c r="V383" s="264">
        <f t="shared" si="1046"/>
        <v>1</v>
      </c>
      <c r="W383" s="264">
        <f t="shared" si="1047"/>
        <v>1</v>
      </c>
      <c r="X383" s="264">
        <f t="shared" si="1048"/>
        <v>1</v>
      </c>
      <c r="Y383" s="264"/>
      <c r="Z383" s="264">
        <f t="shared" si="1049"/>
        <v>0</v>
      </c>
      <c r="AA383" s="264"/>
      <c r="AB383" s="264">
        <f t="shared" si="1050"/>
        <v>1</v>
      </c>
      <c r="AC383" s="264"/>
      <c r="AD383" s="265"/>
      <c r="AE383" s="265"/>
      <c r="AF383" s="266" t="str">
        <f t="shared" si="1009"/>
        <v/>
      </c>
      <c r="AG383" s="266"/>
      <c r="AH383" s="266" t="str">
        <f t="shared" si="1010"/>
        <v/>
      </c>
      <c r="AI383" s="266"/>
      <c r="AJ383" s="266" t="str">
        <f t="shared" si="1011"/>
        <v/>
      </c>
      <c r="AK383" s="267"/>
      <c r="AL383" s="268"/>
      <c r="AM383" s="266"/>
      <c r="AN383" s="266" t="str">
        <f t="shared" si="1012"/>
        <v/>
      </c>
      <c r="AO383" s="266"/>
      <c r="AP383" s="266" t="str">
        <f t="shared" si="1013"/>
        <v/>
      </c>
      <c r="AQ383" s="266"/>
      <c r="AR383" s="266" t="str">
        <f t="shared" si="1014"/>
        <v/>
      </c>
      <c r="AS383" s="267"/>
      <c r="AT383" s="268"/>
      <c r="AU383" s="266"/>
      <c r="AV383" s="266" t="str">
        <f t="shared" si="1015"/>
        <v/>
      </c>
      <c r="AW383" s="266"/>
      <c r="AX383" s="266" t="str">
        <f t="shared" si="1016"/>
        <v/>
      </c>
      <c r="AY383" s="266"/>
      <c r="AZ383" s="266" t="str">
        <f t="shared" si="1017"/>
        <v/>
      </c>
      <c r="BA383" s="267"/>
      <c r="BB383" s="268"/>
      <c r="BC383" s="266"/>
      <c r="BD383" s="266" t="str">
        <f t="shared" si="1018"/>
        <v/>
      </c>
      <c r="BE383" s="266"/>
      <c r="BF383" s="266" t="str">
        <f t="shared" si="1019"/>
        <v/>
      </c>
      <c r="BG383" s="266"/>
      <c r="BH383" s="266" t="str">
        <f t="shared" si="1020"/>
        <v/>
      </c>
      <c r="BI383" s="267"/>
      <c r="BJ383" s="268"/>
      <c r="BK383" s="264"/>
      <c r="BL383" s="266">
        <f t="shared" si="1021"/>
        <v>1</v>
      </c>
      <c r="BM383" s="266"/>
      <c r="BN383" s="266">
        <f t="shared" si="1022"/>
        <v>0</v>
      </c>
      <c r="BO383" s="266"/>
      <c r="BP383" s="266">
        <f t="shared" si="1023"/>
        <v>1</v>
      </c>
      <c r="BQ383" s="267"/>
      <c r="BR383" s="268"/>
      <c r="BS383" s="264"/>
      <c r="BT383" s="266" t="str">
        <f t="shared" si="1024"/>
        <v/>
      </c>
      <c r="BU383" s="266"/>
      <c r="BV383" s="266" t="str">
        <f t="shared" si="1025"/>
        <v/>
      </c>
      <c r="BW383" s="266"/>
      <c r="BX383" s="266" t="str">
        <f t="shared" si="1026"/>
        <v/>
      </c>
      <c r="BY383" s="267"/>
      <c r="BZ383" s="268"/>
      <c r="CA383" s="269"/>
      <c r="CB383" s="266" t="str">
        <f t="shared" si="1027"/>
        <v/>
      </c>
      <c r="CC383" s="266"/>
      <c r="CD383" s="266" t="str">
        <f t="shared" si="1028"/>
        <v/>
      </c>
      <c r="CE383" s="266"/>
      <c r="CF383" s="266" t="str">
        <f t="shared" si="1029"/>
        <v/>
      </c>
      <c r="CG383" s="267"/>
      <c r="CJ383" s="266" t="str">
        <f t="shared" si="1030"/>
        <v/>
      </c>
      <c r="CK383" s="266"/>
      <c r="CL383" s="266" t="str">
        <f t="shared" si="1031"/>
        <v/>
      </c>
      <c r="CM383" s="266"/>
      <c r="CN383" s="266" t="str">
        <f t="shared" si="1032"/>
        <v/>
      </c>
      <c r="CO383" s="267"/>
    </row>
    <row r="384" spans="2:94" s="262" customFormat="1" ht="33.75" customHeight="1" x14ac:dyDescent="0.25">
      <c r="B384" s="259" t="s">
        <v>67</v>
      </c>
      <c r="C384" s="276" t="s">
        <v>601</v>
      </c>
      <c r="D384" s="261" t="s">
        <v>608</v>
      </c>
      <c r="E384" s="261"/>
      <c r="F384" s="261">
        <f>VLOOKUP(H384,Feuil1!A$1:B$5,2,0)</f>
        <v>0.2</v>
      </c>
      <c r="G384" s="259">
        <f t="shared" si="1044"/>
        <v>5</v>
      </c>
      <c r="H384" s="274" t="s">
        <v>167</v>
      </c>
      <c r="I384" s="133" t="s">
        <v>603</v>
      </c>
      <c r="J384" s="263">
        <v>108</v>
      </c>
      <c r="K384" s="263">
        <f t="shared" si="1045"/>
        <v>91</v>
      </c>
      <c r="L384" s="263">
        <f>IF(J384&lt;&gt;"",MAX(L$1:L383)+1,"")</f>
        <v>322</v>
      </c>
      <c r="M384" s="305" t="s">
        <v>621</v>
      </c>
      <c r="N384" s="301">
        <v>1</v>
      </c>
      <c r="O384" s="302" t="s">
        <v>0</v>
      </c>
      <c r="P384" s="303"/>
      <c r="Q384" s="304" t="str">
        <f t="shared" si="1043"/>
        <v/>
      </c>
      <c r="R384" s="384" t="s">
        <v>773</v>
      </c>
      <c r="S384" s="305" t="s">
        <v>61</v>
      </c>
      <c r="T384" s="134"/>
      <c r="V384" s="264">
        <f t="shared" si="1046"/>
        <v>1</v>
      </c>
      <c r="W384" s="264">
        <f t="shared" si="1047"/>
        <v>1</v>
      </c>
      <c r="X384" s="264">
        <f t="shared" si="1048"/>
        <v>1</v>
      </c>
      <c r="Y384" s="264"/>
      <c r="Z384" s="264">
        <f t="shared" si="1049"/>
        <v>0</v>
      </c>
      <c r="AA384" s="264"/>
      <c r="AB384" s="264">
        <f t="shared" si="1050"/>
        <v>1</v>
      </c>
      <c r="AC384" s="264"/>
      <c r="AD384" s="265"/>
      <c r="AE384" s="265"/>
      <c r="AF384" s="266" t="str">
        <f t="shared" si="1009"/>
        <v/>
      </c>
      <c r="AG384" s="266"/>
      <c r="AH384" s="266" t="str">
        <f t="shared" si="1010"/>
        <v/>
      </c>
      <c r="AI384" s="266"/>
      <c r="AJ384" s="266" t="str">
        <f t="shared" si="1011"/>
        <v/>
      </c>
      <c r="AK384" s="267"/>
      <c r="AL384" s="268"/>
      <c r="AM384" s="266"/>
      <c r="AN384" s="266" t="str">
        <f t="shared" si="1012"/>
        <v/>
      </c>
      <c r="AO384" s="266"/>
      <c r="AP384" s="266" t="str">
        <f t="shared" si="1013"/>
        <v/>
      </c>
      <c r="AQ384" s="266"/>
      <c r="AR384" s="266" t="str">
        <f t="shared" si="1014"/>
        <v/>
      </c>
      <c r="AS384" s="267"/>
      <c r="AT384" s="268"/>
      <c r="AU384" s="266"/>
      <c r="AV384" s="266" t="str">
        <f t="shared" si="1015"/>
        <v/>
      </c>
      <c r="AW384" s="266"/>
      <c r="AX384" s="266" t="str">
        <f t="shared" si="1016"/>
        <v/>
      </c>
      <c r="AY384" s="266"/>
      <c r="AZ384" s="266" t="str">
        <f t="shared" si="1017"/>
        <v/>
      </c>
      <c r="BA384" s="267"/>
      <c r="BB384" s="268"/>
      <c r="BC384" s="266"/>
      <c r="BD384" s="266" t="str">
        <f t="shared" si="1018"/>
        <v/>
      </c>
      <c r="BE384" s="266"/>
      <c r="BF384" s="266" t="str">
        <f t="shared" si="1019"/>
        <v/>
      </c>
      <c r="BG384" s="266"/>
      <c r="BH384" s="266" t="str">
        <f t="shared" si="1020"/>
        <v/>
      </c>
      <c r="BI384" s="267"/>
      <c r="BJ384" s="268"/>
      <c r="BK384" s="264"/>
      <c r="BL384" s="266">
        <f t="shared" si="1021"/>
        <v>1</v>
      </c>
      <c r="BM384" s="266"/>
      <c r="BN384" s="266">
        <f t="shared" si="1022"/>
        <v>0</v>
      </c>
      <c r="BO384" s="266"/>
      <c r="BP384" s="266">
        <f t="shared" si="1023"/>
        <v>1</v>
      </c>
      <c r="BQ384" s="267"/>
      <c r="BR384" s="268"/>
      <c r="BS384" s="264"/>
      <c r="BT384" s="266" t="str">
        <f t="shared" si="1024"/>
        <v/>
      </c>
      <c r="BU384" s="266"/>
      <c r="BV384" s="266" t="str">
        <f t="shared" si="1025"/>
        <v/>
      </c>
      <c r="BW384" s="266"/>
      <c r="BX384" s="266" t="str">
        <f t="shared" si="1026"/>
        <v/>
      </c>
      <c r="BY384" s="267"/>
      <c r="BZ384" s="268"/>
      <c r="CA384" s="269"/>
      <c r="CB384" s="266" t="str">
        <f t="shared" si="1027"/>
        <v/>
      </c>
      <c r="CC384" s="266"/>
      <c r="CD384" s="266" t="str">
        <f t="shared" si="1028"/>
        <v/>
      </c>
      <c r="CE384" s="266"/>
      <c r="CF384" s="266" t="str">
        <f t="shared" si="1029"/>
        <v/>
      </c>
      <c r="CG384" s="267"/>
      <c r="CJ384" s="266" t="str">
        <f t="shared" si="1030"/>
        <v/>
      </c>
      <c r="CK384" s="266"/>
      <c r="CL384" s="266" t="str">
        <f t="shared" si="1031"/>
        <v/>
      </c>
      <c r="CM384" s="266"/>
      <c r="CN384" s="266" t="str">
        <f t="shared" si="1032"/>
        <v/>
      </c>
      <c r="CO384" s="267"/>
    </row>
    <row r="385" spans="1:138" s="162" customFormat="1" ht="18" customHeight="1" x14ac:dyDescent="0.25">
      <c r="B385" s="113"/>
      <c r="C385" s="276" t="s">
        <v>601</v>
      </c>
      <c r="D385" s="261"/>
      <c r="E385" s="261"/>
      <c r="F385" s="261" t="e">
        <f>VLOOKUP(H385,Feuil1!A$1:B$5,2,0)</f>
        <v>#N/A</v>
      </c>
      <c r="G385" s="113"/>
      <c r="H385" s="218"/>
      <c r="I385" s="163"/>
      <c r="J385" s="138"/>
      <c r="K385" s="263"/>
      <c r="L385" s="263" t="str">
        <f>IF(J385&lt;&gt;"",MAX(L$1:L384)+1,"")</f>
        <v/>
      </c>
      <c r="M385" s="164" t="s">
        <v>622</v>
      </c>
      <c r="N385" s="174"/>
      <c r="O385" s="204"/>
      <c r="P385" s="293"/>
      <c r="Q385" s="202" t="str">
        <f t="shared" si="1043"/>
        <v/>
      </c>
      <c r="R385" s="165"/>
      <c r="S385" s="165"/>
      <c r="T385" s="165"/>
      <c r="V385" s="139"/>
      <c r="W385" s="139"/>
      <c r="X385" s="139"/>
      <c r="Y385" s="139"/>
      <c r="Z385" s="139"/>
      <c r="AA385" s="139"/>
      <c r="AB385" s="139"/>
      <c r="AC385" s="260"/>
      <c r="AD385" s="140"/>
      <c r="AE385" s="148"/>
      <c r="AF385" s="266" t="str">
        <f t="shared" si="1009"/>
        <v/>
      </c>
      <c r="AG385" s="266"/>
      <c r="AH385" s="266" t="str">
        <f t="shared" si="1010"/>
        <v/>
      </c>
      <c r="AI385" s="266"/>
      <c r="AJ385" s="266" t="str">
        <f t="shared" si="1011"/>
        <v/>
      </c>
      <c r="AK385" s="267"/>
      <c r="AL385" s="268"/>
      <c r="AM385" s="266"/>
      <c r="AN385" s="266" t="str">
        <f t="shared" si="1012"/>
        <v/>
      </c>
      <c r="AO385" s="266"/>
      <c r="AP385" s="266" t="str">
        <f t="shared" si="1013"/>
        <v/>
      </c>
      <c r="AQ385" s="266"/>
      <c r="AR385" s="266" t="str">
        <f t="shared" si="1014"/>
        <v/>
      </c>
      <c r="AS385" s="267"/>
      <c r="AT385" s="268"/>
      <c r="AU385" s="266"/>
      <c r="AV385" s="266" t="str">
        <f t="shared" si="1015"/>
        <v/>
      </c>
      <c r="AW385" s="266"/>
      <c r="AX385" s="266" t="str">
        <f t="shared" si="1016"/>
        <v/>
      </c>
      <c r="AY385" s="266"/>
      <c r="AZ385" s="266" t="str">
        <f t="shared" si="1017"/>
        <v/>
      </c>
      <c r="BA385" s="267"/>
      <c r="BB385" s="268"/>
      <c r="BC385" s="266"/>
      <c r="BD385" s="266" t="str">
        <f t="shared" si="1018"/>
        <v/>
      </c>
      <c r="BE385" s="266"/>
      <c r="BF385" s="266" t="str">
        <f t="shared" si="1019"/>
        <v/>
      </c>
      <c r="BG385" s="266"/>
      <c r="BH385" s="266" t="str">
        <f t="shared" si="1020"/>
        <v/>
      </c>
      <c r="BI385" s="267"/>
      <c r="BJ385" s="268"/>
      <c r="BK385" s="264"/>
      <c r="BL385" s="266" t="str">
        <f t="shared" si="1021"/>
        <v/>
      </c>
      <c r="BM385" s="266"/>
      <c r="BN385" s="266" t="str">
        <f t="shared" si="1022"/>
        <v/>
      </c>
      <c r="BO385" s="266"/>
      <c r="BP385" s="266" t="str">
        <f t="shared" si="1023"/>
        <v/>
      </c>
      <c r="BQ385" s="267"/>
      <c r="BR385" s="268"/>
      <c r="BS385" s="264"/>
      <c r="BT385" s="266" t="str">
        <f t="shared" si="1024"/>
        <v/>
      </c>
      <c r="BU385" s="266"/>
      <c r="BV385" s="266" t="str">
        <f t="shared" si="1025"/>
        <v/>
      </c>
      <c r="BW385" s="266"/>
      <c r="BX385" s="266" t="str">
        <f t="shared" si="1026"/>
        <v/>
      </c>
      <c r="BY385" s="267"/>
      <c r="BZ385" s="268"/>
      <c r="CA385" s="269"/>
      <c r="CB385" s="266" t="str">
        <f t="shared" si="1027"/>
        <v/>
      </c>
      <c r="CC385" s="266"/>
      <c r="CD385" s="266" t="str">
        <f t="shared" si="1028"/>
        <v/>
      </c>
      <c r="CE385" s="266"/>
      <c r="CF385" s="266" t="str">
        <f t="shared" si="1029"/>
        <v/>
      </c>
      <c r="CG385" s="267"/>
      <c r="CH385" s="262"/>
      <c r="CI385" s="262"/>
      <c r="CJ385" s="266" t="str">
        <f t="shared" si="1030"/>
        <v/>
      </c>
      <c r="CK385" s="266"/>
      <c r="CL385" s="266" t="str">
        <f t="shared" si="1031"/>
        <v/>
      </c>
      <c r="CM385" s="266"/>
      <c r="CN385" s="266" t="str">
        <f t="shared" si="1032"/>
        <v/>
      </c>
      <c r="CO385" s="267"/>
      <c r="CP385" s="262"/>
    </row>
    <row r="386" spans="1:138" s="272" customFormat="1" ht="33" customHeight="1" x14ac:dyDescent="0.25">
      <c r="B386" s="259" t="s">
        <v>67</v>
      </c>
      <c r="C386" s="276" t="s">
        <v>601</v>
      </c>
      <c r="D386" s="261" t="s">
        <v>622</v>
      </c>
      <c r="E386" s="261"/>
      <c r="F386" s="261">
        <f>VLOOKUP(H386,Feuil1!A$1:B$5,2,0)</f>
        <v>0.2</v>
      </c>
      <c r="G386" s="259">
        <f>IF(H386="Information et Communication",1,IF(H386="Savoir-faire Savoir-être",2,IF(H386="Confort et hygiène",3,IF(H386="Qualité de la prestation",5,IF(H386="Développement Durable",4)))))</f>
        <v>5</v>
      </c>
      <c r="H386" s="274" t="s">
        <v>167</v>
      </c>
      <c r="I386" s="271" t="s">
        <v>623</v>
      </c>
      <c r="J386" s="263">
        <v>110</v>
      </c>
      <c r="K386" s="263">
        <f>IF(J386&gt;71,J386-17,J386)</f>
        <v>93</v>
      </c>
      <c r="L386" s="263">
        <f>IF(J386&lt;&gt;"",MAX(L$1:L385)+1,"")</f>
        <v>323</v>
      </c>
      <c r="M386" s="386" t="s">
        <v>624</v>
      </c>
      <c r="N386" s="295">
        <v>3</v>
      </c>
      <c r="O386" s="296" t="s">
        <v>0</v>
      </c>
      <c r="P386" s="297"/>
      <c r="Q386" s="298" t="str">
        <f t="shared" si="1043"/>
        <v>oui</v>
      </c>
      <c r="R386" s="294" t="s">
        <v>625</v>
      </c>
      <c r="S386" s="294" t="s">
        <v>61</v>
      </c>
      <c r="T386" s="134" t="s">
        <v>65</v>
      </c>
      <c r="V386" s="264">
        <f t="shared" ref="V386:V390" si="1052">N386</f>
        <v>3</v>
      </c>
      <c r="W386" s="264">
        <f t="shared" ref="W386:W390" si="1053">IF(O386="OUI",1,IF(O386="NON",0,IF(O386="Non Mesuré","",0)))</f>
        <v>1</v>
      </c>
      <c r="X386" s="264">
        <f t="shared" ref="X386:X390" si="1054">IF(O386&lt;&gt;"Non Mesuré",V386*W386,"")</f>
        <v>3</v>
      </c>
      <c r="Y386" s="264"/>
      <c r="Z386" s="264">
        <f t="shared" ref="Z386:Z390" si="1055">IF(O386="Non Mesuré",V386,0)</f>
        <v>0</v>
      </c>
      <c r="AA386" s="264"/>
      <c r="AB386" s="264">
        <f t="shared" ref="AB386:AB390" si="1056">V386-Z386</f>
        <v>3</v>
      </c>
      <c r="AC386" s="264"/>
      <c r="AD386" s="265"/>
      <c r="AE386" s="265"/>
      <c r="AF386" s="266" t="str">
        <f t="shared" si="1009"/>
        <v/>
      </c>
      <c r="AG386" s="266"/>
      <c r="AH386" s="266" t="str">
        <f t="shared" si="1010"/>
        <v/>
      </c>
      <c r="AI386" s="266"/>
      <c r="AJ386" s="266" t="str">
        <f t="shared" si="1011"/>
        <v/>
      </c>
      <c r="AK386" s="267"/>
      <c r="AL386" s="268"/>
      <c r="AM386" s="266"/>
      <c r="AN386" s="266" t="str">
        <f t="shared" si="1012"/>
        <v/>
      </c>
      <c r="AO386" s="266"/>
      <c r="AP386" s="266" t="str">
        <f t="shared" si="1013"/>
        <v/>
      </c>
      <c r="AQ386" s="266"/>
      <c r="AR386" s="266" t="str">
        <f t="shared" si="1014"/>
        <v/>
      </c>
      <c r="AS386" s="267"/>
      <c r="AT386" s="268"/>
      <c r="AU386" s="266"/>
      <c r="AV386" s="266" t="str">
        <f t="shared" si="1015"/>
        <v/>
      </c>
      <c r="AW386" s="266"/>
      <c r="AX386" s="266" t="str">
        <f t="shared" si="1016"/>
        <v/>
      </c>
      <c r="AY386" s="266"/>
      <c r="AZ386" s="266" t="str">
        <f t="shared" si="1017"/>
        <v/>
      </c>
      <c r="BA386" s="267"/>
      <c r="BB386" s="268"/>
      <c r="BC386" s="266"/>
      <c r="BD386" s="266" t="str">
        <f t="shared" si="1018"/>
        <v/>
      </c>
      <c r="BE386" s="266"/>
      <c r="BF386" s="266" t="str">
        <f t="shared" si="1019"/>
        <v/>
      </c>
      <c r="BG386" s="266"/>
      <c r="BH386" s="266" t="str">
        <f t="shared" si="1020"/>
        <v/>
      </c>
      <c r="BI386" s="267"/>
      <c r="BJ386" s="268"/>
      <c r="BK386" s="264"/>
      <c r="BL386" s="266">
        <f t="shared" si="1021"/>
        <v>3</v>
      </c>
      <c r="BM386" s="266"/>
      <c r="BN386" s="266">
        <f t="shared" si="1022"/>
        <v>0</v>
      </c>
      <c r="BO386" s="266"/>
      <c r="BP386" s="266">
        <f t="shared" si="1023"/>
        <v>3</v>
      </c>
      <c r="BQ386" s="267"/>
      <c r="BR386" s="268"/>
      <c r="BS386" s="264"/>
      <c r="BT386" s="266" t="str">
        <f t="shared" si="1024"/>
        <v/>
      </c>
      <c r="BU386" s="266"/>
      <c r="BV386" s="266" t="str">
        <f t="shared" si="1025"/>
        <v/>
      </c>
      <c r="BW386" s="266"/>
      <c r="BX386" s="266" t="str">
        <f t="shared" si="1026"/>
        <v/>
      </c>
      <c r="BY386" s="267"/>
      <c r="BZ386" s="268"/>
      <c r="CA386" s="269"/>
      <c r="CB386" s="266" t="str">
        <f t="shared" si="1027"/>
        <v/>
      </c>
      <c r="CC386" s="266"/>
      <c r="CD386" s="266" t="str">
        <f t="shared" si="1028"/>
        <v/>
      </c>
      <c r="CE386" s="266"/>
      <c r="CF386" s="266" t="str">
        <f t="shared" si="1029"/>
        <v/>
      </c>
      <c r="CG386" s="267"/>
      <c r="CH386" s="262"/>
      <c r="CI386" s="262"/>
      <c r="CJ386" s="266" t="str">
        <f t="shared" si="1030"/>
        <v/>
      </c>
      <c r="CK386" s="266"/>
      <c r="CL386" s="266" t="str">
        <f t="shared" si="1031"/>
        <v/>
      </c>
      <c r="CM386" s="266"/>
      <c r="CN386" s="266" t="str">
        <f t="shared" si="1032"/>
        <v/>
      </c>
      <c r="CO386" s="267"/>
      <c r="CP386" s="262"/>
      <c r="CQ386" s="262"/>
      <c r="CR386" s="262"/>
      <c r="CS386" s="262"/>
      <c r="CT386" s="262"/>
      <c r="CU386" s="262"/>
      <c r="CV386" s="262"/>
      <c r="CW386" s="262"/>
      <c r="CX386" s="262"/>
    </row>
    <row r="387" spans="1:138" s="272" customFormat="1" ht="33" customHeight="1" x14ac:dyDescent="0.25">
      <c r="B387" s="259" t="s">
        <v>56</v>
      </c>
      <c r="C387" s="276" t="s">
        <v>601</v>
      </c>
      <c r="D387" s="261" t="s">
        <v>622</v>
      </c>
      <c r="E387" s="261"/>
      <c r="F387" s="261">
        <f>VLOOKUP(H387,Feuil1!A$1:B$5,2,0)</f>
        <v>0.2</v>
      </c>
      <c r="G387" s="259">
        <f>IF(H387="Information et Communication",1,IF(H387="Savoir-faire Savoir-être",2,IF(H387="Confort et hygiène",3,IF(H387="Qualité de la prestation",5,IF(H387="Développement Durable",4)))))</f>
        <v>5</v>
      </c>
      <c r="H387" s="274" t="s">
        <v>167</v>
      </c>
      <c r="I387" s="271" t="s">
        <v>623</v>
      </c>
      <c r="J387" s="263">
        <v>110</v>
      </c>
      <c r="K387" s="263">
        <f>IF(J387&gt;71,J387-17,J387)</f>
        <v>93</v>
      </c>
      <c r="L387" s="263">
        <f>IF(J387&lt;&gt;"",MAX(L$1:L386)+1,"")</f>
        <v>324</v>
      </c>
      <c r="M387" s="219" t="s">
        <v>626</v>
      </c>
      <c r="N387" s="299">
        <v>1</v>
      </c>
      <c r="O387" s="221" t="s">
        <v>0</v>
      </c>
      <c r="P387" s="222"/>
      <c r="Q387" s="300" t="str">
        <f t="shared" si="1043"/>
        <v>oui</v>
      </c>
      <c r="R387" s="219" t="s">
        <v>188</v>
      </c>
      <c r="S387" s="219" t="s">
        <v>61</v>
      </c>
      <c r="T387" s="134"/>
      <c r="V387" s="264">
        <f t="shared" si="1052"/>
        <v>1</v>
      </c>
      <c r="W387" s="264">
        <f t="shared" si="1053"/>
        <v>1</v>
      </c>
      <c r="X387" s="264">
        <f t="shared" si="1054"/>
        <v>1</v>
      </c>
      <c r="Y387" s="264"/>
      <c r="Z387" s="264">
        <f t="shared" si="1055"/>
        <v>0</v>
      </c>
      <c r="AA387" s="264"/>
      <c r="AB387" s="264">
        <f t="shared" si="1056"/>
        <v>1</v>
      </c>
      <c r="AC387" s="264"/>
      <c r="AD387" s="265"/>
      <c r="AE387" s="265"/>
      <c r="AF387" s="266" t="str">
        <f t="shared" si="1009"/>
        <v/>
      </c>
      <c r="AG387" s="266"/>
      <c r="AH387" s="266" t="str">
        <f t="shared" si="1010"/>
        <v/>
      </c>
      <c r="AI387" s="266"/>
      <c r="AJ387" s="266" t="str">
        <f t="shared" si="1011"/>
        <v/>
      </c>
      <c r="AK387" s="267"/>
      <c r="AL387" s="268"/>
      <c r="AM387" s="266"/>
      <c r="AN387" s="266" t="str">
        <f t="shared" si="1012"/>
        <v/>
      </c>
      <c r="AO387" s="266"/>
      <c r="AP387" s="266" t="str">
        <f t="shared" si="1013"/>
        <v/>
      </c>
      <c r="AQ387" s="266"/>
      <c r="AR387" s="266" t="str">
        <f t="shared" si="1014"/>
        <v/>
      </c>
      <c r="AS387" s="267"/>
      <c r="AT387" s="268"/>
      <c r="AU387" s="266"/>
      <c r="AV387" s="266" t="str">
        <f t="shared" si="1015"/>
        <v/>
      </c>
      <c r="AW387" s="266"/>
      <c r="AX387" s="266" t="str">
        <f t="shared" si="1016"/>
        <v/>
      </c>
      <c r="AY387" s="266"/>
      <c r="AZ387" s="266" t="str">
        <f t="shared" si="1017"/>
        <v/>
      </c>
      <c r="BA387" s="267"/>
      <c r="BB387" s="268"/>
      <c r="BC387" s="266"/>
      <c r="BD387" s="266" t="str">
        <f t="shared" si="1018"/>
        <v/>
      </c>
      <c r="BE387" s="266"/>
      <c r="BF387" s="266" t="str">
        <f t="shared" si="1019"/>
        <v/>
      </c>
      <c r="BG387" s="266"/>
      <c r="BH387" s="266" t="str">
        <f t="shared" si="1020"/>
        <v/>
      </c>
      <c r="BI387" s="267"/>
      <c r="BJ387" s="268"/>
      <c r="BK387" s="264"/>
      <c r="BL387" s="266">
        <f t="shared" si="1021"/>
        <v>1</v>
      </c>
      <c r="BM387" s="266"/>
      <c r="BN387" s="266">
        <f t="shared" si="1022"/>
        <v>0</v>
      </c>
      <c r="BO387" s="266"/>
      <c r="BP387" s="266">
        <f t="shared" si="1023"/>
        <v>1</v>
      </c>
      <c r="BQ387" s="267"/>
      <c r="BR387" s="268"/>
      <c r="BS387" s="264"/>
      <c r="BT387" s="266" t="str">
        <f t="shared" si="1024"/>
        <v/>
      </c>
      <c r="BU387" s="266"/>
      <c r="BV387" s="266" t="str">
        <f t="shared" si="1025"/>
        <v/>
      </c>
      <c r="BW387" s="266"/>
      <c r="BX387" s="266" t="str">
        <f t="shared" si="1026"/>
        <v/>
      </c>
      <c r="BY387" s="267"/>
      <c r="BZ387" s="268"/>
      <c r="CA387" s="269"/>
      <c r="CB387" s="266" t="str">
        <f t="shared" si="1027"/>
        <v/>
      </c>
      <c r="CC387" s="266"/>
      <c r="CD387" s="266" t="str">
        <f t="shared" si="1028"/>
        <v/>
      </c>
      <c r="CE387" s="266"/>
      <c r="CF387" s="266" t="str">
        <f t="shared" si="1029"/>
        <v/>
      </c>
      <c r="CG387" s="267"/>
      <c r="CH387" s="262"/>
      <c r="CI387" s="262"/>
      <c r="CJ387" s="266" t="str">
        <f t="shared" si="1030"/>
        <v/>
      </c>
      <c r="CK387" s="266"/>
      <c r="CL387" s="266" t="str">
        <f t="shared" si="1031"/>
        <v/>
      </c>
      <c r="CM387" s="266"/>
      <c r="CN387" s="266" t="str">
        <f t="shared" si="1032"/>
        <v/>
      </c>
      <c r="CO387" s="267"/>
      <c r="CP387" s="262"/>
      <c r="CQ387" s="262"/>
      <c r="CR387" s="262"/>
      <c r="CS387" s="262"/>
      <c r="CT387" s="262"/>
      <c r="CU387" s="262"/>
      <c r="CV387" s="262"/>
      <c r="CW387" s="262"/>
      <c r="CX387" s="262"/>
    </row>
    <row r="388" spans="1:138" s="272" customFormat="1" ht="43.5" customHeight="1" x14ac:dyDescent="0.25">
      <c r="B388" s="259" t="s">
        <v>67</v>
      </c>
      <c r="C388" s="276" t="s">
        <v>601</v>
      </c>
      <c r="D388" s="261" t="s">
        <v>622</v>
      </c>
      <c r="E388" s="261"/>
      <c r="F388" s="261">
        <f>VLOOKUP(H388,Feuil1!A$1:B$5,2,0)</f>
        <v>0.2</v>
      </c>
      <c r="G388" s="259">
        <f>IF(H388="Information et Communication",1,IF(H388="Savoir-faire Savoir-être",2,IF(H388="Confort et hygiène",3,IF(H388="Qualité de la prestation",5,IF(H388="Développement Durable",4)))))</f>
        <v>5</v>
      </c>
      <c r="H388" s="274" t="s">
        <v>167</v>
      </c>
      <c r="I388" s="271" t="s">
        <v>623</v>
      </c>
      <c r="J388" s="263">
        <v>110</v>
      </c>
      <c r="K388" s="263">
        <f>IF(J388&gt;71,J388-17,J388)</f>
        <v>93</v>
      </c>
      <c r="L388" s="263">
        <f>IF(J388&lt;&gt;"",MAX(L$1:L387)+1,"")</f>
        <v>325</v>
      </c>
      <c r="M388" s="315" t="s">
        <v>627</v>
      </c>
      <c r="N388" s="299">
        <v>1</v>
      </c>
      <c r="O388" s="221" t="s">
        <v>0</v>
      </c>
      <c r="P388" s="222"/>
      <c r="Q388" s="300" t="str">
        <f t="shared" si="1043"/>
        <v>oui</v>
      </c>
      <c r="R388" s="219" t="s">
        <v>628</v>
      </c>
      <c r="S388" s="219" t="s">
        <v>61</v>
      </c>
      <c r="T388" s="134"/>
      <c r="V388" s="264">
        <f t="shared" si="1052"/>
        <v>1</v>
      </c>
      <c r="W388" s="264">
        <f t="shared" si="1053"/>
        <v>1</v>
      </c>
      <c r="X388" s="264">
        <f t="shared" si="1054"/>
        <v>1</v>
      </c>
      <c r="Y388" s="264"/>
      <c r="Z388" s="264">
        <f t="shared" si="1055"/>
        <v>0</v>
      </c>
      <c r="AA388" s="264"/>
      <c r="AB388" s="264">
        <f t="shared" si="1056"/>
        <v>1</v>
      </c>
      <c r="AC388" s="264"/>
      <c r="AD388" s="265"/>
      <c r="AE388" s="265"/>
      <c r="AF388" s="266" t="str">
        <f t="shared" si="1009"/>
        <v/>
      </c>
      <c r="AG388" s="266"/>
      <c r="AH388" s="266" t="str">
        <f t="shared" si="1010"/>
        <v/>
      </c>
      <c r="AI388" s="266"/>
      <c r="AJ388" s="266" t="str">
        <f t="shared" si="1011"/>
        <v/>
      </c>
      <c r="AK388" s="267"/>
      <c r="AL388" s="268"/>
      <c r="AM388" s="266"/>
      <c r="AN388" s="266" t="str">
        <f t="shared" si="1012"/>
        <v/>
      </c>
      <c r="AO388" s="266"/>
      <c r="AP388" s="266" t="str">
        <f t="shared" si="1013"/>
        <v/>
      </c>
      <c r="AQ388" s="266"/>
      <c r="AR388" s="266" t="str">
        <f t="shared" si="1014"/>
        <v/>
      </c>
      <c r="AS388" s="267"/>
      <c r="AT388" s="268"/>
      <c r="AU388" s="266"/>
      <c r="AV388" s="266" t="str">
        <f t="shared" si="1015"/>
        <v/>
      </c>
      <c r="AW388" s="266"/>
      <c r="AX388" s="266" t="str">
        <f t="shared" si="1016"/>
        <v/>
      </c>
      <c r="AY388" s="266"/>
      <c r="AZ388" s="266" t="str">
        <f t="shared" si="1017"/>
        <v/>
      </c>
      <c r="BA388" s="267"/>
      <c r="BB388" s="268"/>
      <c r="BC388" s="266"/>
      <c r="BD388" s="266" t="str">
        <f t="shared" si="1018"/>
        <v/>
      </c>
      <c r="BE388" s="266"/>
      <c r="BF388" s="266" t="str">
        <f t="shared" si="1019"/>
        <v/>
      </c>
      <c r="BG388" s="266"/>
      <c r="BH388" s="266" t="str">
        <f t="shared" si="1020"/>
        <v/>
      </c>
      <c r="BI388" s="267"/>
      <c r="BJ388" s="268"/>
      <c r="BK388" s="264"/>
      <c r="BL388" s="266">
        <f t="shared" si="1021"/>
        <v>1</v>
      </c>
      <c r="BM388" s="266"/>
      <c r="BN388" s="266">
        <f t="shared" si="1022"/>
        <v>0</v>
      </c>
      <c r="BO388" s="266"/>
      <c r="BP388" s="266">
        <f t="shared" si="1023"/>
        <v>1</v>
      </c>
      <c r="BQ388" s="267"/>
      <c r="BR388" s="268"/>
      <c r="BS388" s="264"/>
      <c r="BT388" s="266" t="str">
        <f t="shared" si="1024"/>
        <v/>
      </c>
      <c r="BU388" s="266"/>
      <c r="BV388" s="266" t="str">
        <f t="shared" si="1025"/>
        <v/>
      </c>
      <c r="BW388" s="266"/>
      <c r="BX388" s="266" t="str">
        <f t="shared" si="1026"/>
        <v/>
      </c>
      <c r="BY388" s="267"/>
      <c r="BZ388" s="268"/>
      <c r="CA388" s="269"/>
      <c r="CB388" s="266" t="str">
        <f t="shared" si="1027"/>
        <v/>
      </c>
      <c r="CC388" s="266"/>
      <c r="CD388" s="266" t="str">
        <f t="shared" si="1028"/>
        <v/>
      </c>
      <c r="CE388" s="266"/>
      <c r="CF388" s="266" t="str">
        <f t="shared" si="1029"/>
        <v/>
      </c>
      <c r="CG388" s="267"/>
      <c r="CH388" s="262"/>
      <c r="CI388" s="262"/>
      <c r="CJ388" s="266" t="str">
        <f t="shared" si="1030"/>
        <v/>
      </c>
      <c r="CK388" s="266"/>
      <c r="CL388" s="266" t="str">
        <f t="shared" si="1031"/>
        <v/>
      </c>
      <c r="CM388" s="266"/>
      <c r="CN388" s="266" t="str">
        <f t="shared" si="1032"/>
        <v/>
      </c>
      <c r="CO388" s="267"/>
      <c r="CP388" s="262"/>
      <c r="CQ388" s="262"/>
      <c r="CR388" s="262"/>
      <c r="CS388" s="262"/>
      <c r="CT388" s="262"/>
      <c r="CU388" s="262"/>
      <c r="CV388" s="262"/>
      <c r="CW388" s="262"/>
      <c r="CX388" s="262"/>
    </row>
    <row r="389" spans="1:138" s="272" customFormat="1" ht="55.5" customHeight="1" x14ac:dyDescent="0.25">
      <c r="B389" s="259" t="s">
        <v>56</v>
      </c>
      <c r="C389" s="276" t="s">
        <v>601</v>
      </c>
      <c r="D389" s="261" t="s">
        <v>622</v>
      </c>
      <c r="E389" s="261"/>
      <c r="F389" s="261">
        <f>VLOOKUP(H389,Feuil1!A$1:B$5,2,0)</f>
        <v>0.2</v>
      </c>
      <c r="G389" s="259">
        <f>IF(H389="Information et Communication",1,IF(H389="Savoir-faire Savoir-être",2,IF(H389="Confort et hygiène",3,IF(H389="Qualité de la prestation",5,IF(H389="Développement Durable",4)))))</f>
        <v>5</v>
      </c>
      <c r="H389" s="274" t="s">
        <v>167</v>
      </c>
      <c r="I389" s="271" t="s">
        <v>615</v>
      </c>
      <c r="J389" s="263">
        <v>109</v>
      </c>
      <c r="K389" s="263">
        <f>IF(J389&gt;71,J389-17,J389)</f>
        <v>92</v>
      </c>
      <c r="L389" s="263">
        <f>IF(J389&lt;&gt;"",MAX(L$1:L388)+1,"")</f>
        <v>326</v>
      </c>
      <c r="M389" s="387" t="s">
        <v>769</v>
      </c>
      <c r="N389" s="299">
        <v>3</v>
      </c>
      <c r="O389" s="221" t="s">
        <v>0</v>
      </c>
      <c r="P389" s="222"/>
      <c r="Q389" s="300" t="str">
        <f>IF(ISERROR(SEARCH("Pas de NM possible",#REF!)),"","oui")</f>
        <v/>
      </c>
      <c r="R389" s="219" t="s">
        <v>770</v>
      </c>
      <c r="S389" s="219" t="s">
        <v>61</v>
      </c>
      <c r="T389" s="134" t="s">
        <v>65</v>
      </c>
      <c r="V389" s="264">
        <f t="shared" si="1052"/>
        <v>3</v>
      </c>
      <c r="W389" s="264">
        <f t="shared" si="1053"/>
        <v>1</v>
      </c>
      <c r="X389" s="264">
        <f t="shared" si="1054"/>
        <v>3</v>
      </c>
      <c r="Y389" s="264"/>
      <c r="Z389" s="264">
        <f t="shared" si="1055"/>
        <v>0</v>
      </c>
      <c r="AA389" s="264"/>
      <c r="AB389" s="264">
        <f t="shared" si="1056"/>
        <v>3</v>
      </c>
      <c r="AC389" s="264"/>
      <c r="AD389" s="265"/>
      <c r="AE389" s="265"/>
      <c r="AF389" s="266" t="str">
        <f t="shared" si="1009"/>
        <v/>
      </c>
      <c r="AG389" s="266"/>
      <c r="AH389" s="266" t="str">
        <f t="shared" si="1010"/>
        <v/>
      </c>
      <c r="AI389" s="266"/>
      <c r="AJ389" s="266" t="str">
        <f t="shared" si="1011"/>
        <v/>
      </c>
      <c r="AK389" s="267"/>
      <c r="AL389" s="268"/>
      <c r="AM389" s="266"/>
      <c r="AN389" s="266" t="str">
        <f t="shared" si="1012"/>
        <v/>
      </c>
      <c r="AO389" s="266"/>
      <c r="AP389" s="266" t="str">
        <f t="shared" si="1013"/>
        <v/>
      </c>
      <c r="AQ389" s="266"/>
      <c r="AR389" s="266" t="str">
        <f t="shared" si="1014"/>
        <v/>
      </c>
      <c r="AS389" s="267"/>
      <c r="AT389" s="268"/>
      <c r="AU389" s="266"/>
      <c r="AV389" s="266" t="str">
        <f t="shared" si="1015"/>
        <v/>
      </c>
      <c r="AW389" s="266"/>
      <c r="AX389" s="266" t="str">
        <f t="shared" si="1016"/>
        <v/>
      </c>
      <c r="AY389" s="266"/>
      <c r="AZ389" s="266" t="str">
        <f t="shared" si="1017"/>
        <v/>
      </c>
      <c r="BA389" s="267"/>
      <c r="BB389" s="268"/>
      <c r="BC389" s="266"/>
      <c r="BD389" s="266" t="str">
        <f t="shared" si="1018"/>
        <v/>
      </c>
      <c r="BE389" s="266"/>
      <c r="BF389" s="266" t="str">
        <f t="shared" si="1019"/>
        <v/>
      </c>
      <c r="BG389" s="266"/>
      <c r="BH389" s="266" t="str">
        <f t="shared" si="1020"/>
        <v/>
      </c>
      <c r="BI389" s="267"/>
      <c r="BJ389" s="268"/>
      <c r="BK389" s="264"/>
      <c r="BL389" s="266">
        <f t="shared" si="1021"/>
        <v>3</v>
      </c>
      <c r="BM389" s="266"/>
      <c r="BN389" s="266">
        <f t="shared" si="1022"/>
        <v>0</v>
      </c>
      <c r="BO389" s="266"/>
      <c r="BP389" s="266">
        <f t="shared" si="1023"/>
        <v>3</v>
      </c>
      <c r="BQ389" s="267"/>
      <c r="BR389" s="268"/>
      <c r="BS389" s="264"/>
      <c r="BT389" s="266" t="str">
        <f t="shared" si="1024"/>
        <v/>
      </c>
      <c r="BU389" s="266"/>
      <c r="BV389" s="266" t="str">
        <f t="shared" si="1025"/>
        <v/>
      </c>
      <c r="BW389" s="266"/>
      <c r="BX389" s="266" t="str">
        <f t="shared" si="1026"/>
        <v/>
      </c>
      <c r="BY389" s="267"/>
      <c r="BZ389" s="268"/>
      <c r="CA389" s="269"/>
      <c r="CB389" s="266" t="str">
        <f t="shared" si="1027"/>
        <v/>
      </c>
      <c r="CC389" s="266"/>
      <c r="CD389" s="266" t="str">
        <f t="shared" si="1028"/>
        <v/>
      </c>
      <c r="CE389" s="266"/>
      <c r="CF389" s="266" t="str">
        <f t="shared" si="1029"/>
        <v/>
      </c>
      <c r="CG389" s="267"/>
      <c r="CH389" s="262"/>
      <c r="CI389" s="262"/>
      <c r="CJ389" s="266" t="str">
        <f t="shared" si="1030"/>
        <v/>
      </c>
      <c r="CK389" s="266"/>
      <c r="CL389" s="266" t="str">
        <f t="shared" si="1031"/>
        <v/>
      </c>
      <c r="CM389" s="266"/>
      <c r="CN389" s="266" t="str">
        <f t="shared" si="1032"/>
        <v/>
      </c>
      <c r="CO389" s="267"/>
      <c r="CP389" s="262"/>
      <c r="CQ389" s="262"/>
      <c r="CR389" s="262"/>
      <c r="CS389" s="262"/>
      <c r="CT389" s="262"/>
      <c r="CU389" s="262"/>
      <c r="CV389" s="262"/>
      <c r="CW389" s="262"/>
      <c r="CX389" s="262"/>
    </row>
    <row r="390" spans="1:138" s="272" customFormat="1" ht="39" customHeight="1" x14ac:dyDescent="0.25">
      <c r="B390" s="259" t="s">
        <v>56</v>
      </c>
      <c r="C390" s="276" t="s">
        <v>601</v>
      </c>
      <c r="D390" s="261" t="s">
        <v>622</v>
      </c>
      <c r="E390" s="261"/>
      <c r="F390" s="261">
        <f>VLOOKUP(H390,Feuil1!A$1:B$5,2,0)</f>
        <v>0.2</v>
      </c>
      <c r="G390" s="259">
        <f>IF(H390="Information et Communication",1,IF(H390="Savoir-faire Savoir-être",2,IF(H390="Confort et hygiène",3,IF(H390="Qualité de la prestation",5,IF(H390="Développement Durable",4)))))</f>
        <v>5</v>
      </c>
      <c r="H390" s="274" t="s">
        <v>167</v>
      </c>
      <c r="I390" s="271" t="s">
        <v>623</v>
      </c>
      <c r="J390" s="263">
        <v>110</v>
      </c>
      <c r="K390" s="263">
        <f>IF(J390&gt;71,J390-17,J390)</f>
        <v>93</v>
      </c>
      <c r="L390" s="263">
        <f>IF(J390&lt;&gt;"",MAX(L$1:L389)+1,"")</f>
        <v>327</v>
      </c>
      <c r="M390" s="316" t="s">
        <v>629</v>
      </c>
      <c r="N390" s="301">
        <v>1</v>
      </c>
      <c r="O390" s="302" t="s">
        <v>0</v>
      </c>
      <c r="P390" s="303"/>
      <c r="Q390" s="304" t="str">
        <f t="shared" si="1043"/>
        <v>oui</v>
      </c>
      <c r="R390" s="305" t="s">
        <v>630</v>
      </c>
      <c r="S390" s="305" t="s">
        <v>61</v>
      </c>
      <c r="T390" s="134"/>
      <c r="V390" s="264">
        <f t="shared" si="1052"/>
        <v>1</v>
      </c>
      <c r="W390" s="264">
        <f t="shared" si="1053"/>
        <v>1</v>
      </c>
      <c r="X390" s="264">
        <f t="shared" si="1054"/>
        <v>1</v>
      </c>
      <c r="Y390" s="264"/>
      <c r="Z390" s="264">
        <f t="shared" si="1055"/>
        <v>0</v>
      </c>
      <c r="AA390" s="264"/>
      <c r="AB390" s="264">
        <f t="shared" si="1056"/>
        <v>1</v>
      </c>
      <c r="AC390" s="264"/>
      <c r="AD390" s="265"/>
      <c r="AE390" s="265"/>
      <c r="AF390" s="266" t="str">
        <f t="shared" si="1009"/>
        <v/>
      </c>
      <c r="AG390" s="266"/>
      <c r="AH390" s="266" t="str">
        <f t="shared" si="1010"/>
        <v/>
      </c>
      <c r="AI390" s="266"/>
      <c r="AJ390" s="266" t="str">
        <f t="shared" si="1011"/>
        <v/>
      </c>
      <c r="AK390" s="267"/>
      <c r="AL390" s="268"/>
      <c r="AM390" s="266"/>
      <c r="AN390" s="266" t="str">
        <f t="shared" si="1012"/>
        <v/>
      </c>
      <c r="AO390" s="266"/>
      <c r="AP390" s="266" t="str">
        <f t="shared" si="1013"/>
        <v/>
      </c>
      <c r="AQ390" s="266"/>
      <c r="AR390" s="266" t="str">
        <f t="shared" si="1014"/>
        <v/>
      </c>
      <c r="AS390" s="267"/>
      <c r="AT390" s="268"/>
      <c r="AU390" s="266"/>
      <c r="AV390" s="266" t="str">
        <f t="shared" si="1015"/>
        <v/>
      </c>
      <c r="AW390" s="266"/>
      <c r="AX390" s="266" t="str">
        <f t="shared" si="1016"/>
        <v/>
      </c>
      <c r="AY390" s="266"/>
      <c r="AZ390" s="266" t="str">
        <f t="shared" si="1017"/>
        <v/>
      </c>
      <c r="BA390" s="267"/>
      <c r="BB390" s="268"/>
      <c r="BC390" s="266"/>
      <c r="BD390" s="266" t="str">
        <f t="shared" si="1018"/>
        <v/>
      </c>
      <c r="BE390" s="266"/>
      <c r="BF390" s="266" t="str">
        <f t="shared" si="1019"/>
        <v/>
      </c>
      <c r="BG390" s="266"/>
      <c r="BH390" s="266" t="str">
        <f t="shared" si="1020"/>
        <v/>
      </c>
      <c r="BI390" s="267"/>
      <c r="BJ390" s="268"/>
      <c r="BK390" s="264"/>
      <c r="BL390" s="266">
        <f t="shared" si="1021"/>
        <v>1</v>
      </c>
      <c r="BM390" s="266"/>
      <c r="BN390" s="266">
        <f t="shared" si="1022"/>
        <v>0</v>
      </c>
      <c r="BO390" s="266"/>
      <c r="BP390" s="266">
        <f t="shared" si="1023"/>
        <v>1</v>
      </c>
      <c r="BQ390" s="267"/>
      <c r="BR390" s="268"/>
      <c r="BS390" s="264"/>
      <c r="BT390" s="266" t="str">
        <f t="shared" si="1024"/>
        <v/>
      </c>
      <c r="BU390" s="266"/>
      <c r="BV390" s="266" t="str">
        <f t="shared" si="1025"/>
        <v/>
      </c>
      <c r="BW390" s="266"/>
      <c r="BX390" s="266" t="str">
        <f t="shared" si="1026"/>
        <v/>
      </c>
      <c r="BY390" s="267"/>
      <c r="BZ390" s="268"/>
      <c r="CA390" s="269"/>
      <c r="CB390" s="266" t="str">
        <f t="shared" si="1027"/>
        <v/>
      </c>
      <c r="CC390" s="266"/>
      <c r="CD390" s="266" t="str">
        <f t="shared" si="1028"/>
        <v/>
      </c>
      <c r="CE390" s="266"/>
      <c r="CF390" s="266" t="str">
        <f t="shared" si="1029"/>
        <v/>
      </c>
      <c r="CG390" s="267"/>
      <c r="CH390" s="262"/>
      <c r="CI390" s="262"/>
      <c r="CJ390" s="266" t="str">
        <f t="shared" si="1030"/>
        <v/>
      </c>
      <c r="CK390" s="266"/>
      <c r="CL390" s="266" t="str">
        <f t="shared" si="1031"/>
        <v/>
      </c>
      <c r="CM390" s="266"/>
      <c r="CN390" s="266" t="str">
        <f t="shared" si="1032"/>
        <v/>
      </c>
      <c r="CO390" s="267"/>
      <c r="CP390" s="262"/>
      <c r="CQ390" s="262"/>
      <c r="CR390" s="262"/>
      <c r="CS390" s="262"/>
      <c r="CT390" s="262"/>
      <c r="CU390" s="262"/>
      <c r="CV390" s="262"/>
      <c r="CW390" s="262"/>
      <c r="CX390" s="262"/>
    </row>
    <row r="391" spans="1:138" s="126" customFormat="1" ht="18" customHeight="1" x14ac:dyDescent="0.25">
      <c r="B391" s="127"/>
      <c r="C391" s="276" t="s">
        <v>601</v>
      </c>
      <c r="D391" s="127"/>
      <c r="E391" s="127"/>
      <c r="F391" s="261" t="e">
        <f>VLOOKUP(H391,Feuil1!A$1:B$5,2,0)</f>
        <v>#N/A</v>
      </c>
      <c r="G391" s="127"/>
      <c r="H391" s="128"/>
      <c r="I391" s="173"/>
      <c r="J391" s="138"/>
      <c r="K391" s="263"/>
      <c r="L391" s="263" t="str">
        <f>IF(J391&lt;&gt;"",MAX(L$1:L390)+1,"")</f>
        <v/>
      </c>
      <c r="M391" s="261" t="s">
        <v>631</v>
      </c>
      <c r="N391" s="174"/>
      <c r="O391" s="204"/>
      <c r="P391" s="293"/>
      <c r="Q391" s="202" t="str">
        <f t="shared" si="1043"/>
        <v/>
      </c>
      <c r="R391" s="261"/>
      <c r="S391" s="165"/>
      <c r="T391" s="165"/>
      <c r="V391" s="139"/>
      <c r="W391" s="139"/>
      <c r="X391" s="139"/>
      <c r="Y391" s="139"/>
      <c r="Z391" s="139"/>
      <c r="AA391" s="139"/>
      <c r="AB391" s="139"/>
      <c r="AC391" s="260"/>
      <c r="AD391" s="140"/>
      <c r="AE391" s="148"/>
      <c r="AF391" s="266" t="str">
        <f t="shared" si="1009"/>
        <v/>
      </c>
      <c r="AG391" s="266"/>
      <c r="AH391" s="266" t="str">
        <f t="shared" si="1010"/>
        <v/>
      </c>
      <c r="AI391" s="266"/>
      <c r="AJ391" s="266" t="str">
        <f t="shared" si="1011"/>
        <v/>
      </c>
      <c r="AK391" s="267"/>
      <c r="AL391" s="268"/>
      <c r="AM391" s="266"/>
      <c r="AN391" s="266" t="str">
        <f t="shared" si="1012"/>
        <v/>
      </c>
      <c r="AO391" s="266"/>
      <c r="AP391" s="266" t="str">
        <f t="shared" si="1013"/>
        <v/>
      </c>
      <c r="AQ391" s="266"/>
      <c r="AR391" s="266" t="str">
        <f t="shared" si="1014"/>
        <v/>
      </c>
      <c r="AS391" s="267"/>
      <c r="AT391" s="268"/>
      <c r="AU391" s="266"/>
      <c r="AV391" s="266" t="str">
        <f t="shared" si="1015"/>
        <v/>
      </c>
      <c r="AW391" s="266"/>
      <c r="AX391" s="266" t="str">
        <f t="shared" si="1016"/>
        <v/>
      </c>
      <c r="AY391" s="266"/>
      <c r="AZ391" s="266" t="str">
        <f t="shared" si="1017"/>
        <v/>
      </c>
      <c r="BA391" s="267"/>
      <c r="BB391" s="268"/>
      <c r="BC391" s="266"/>
      <c r="BD391" s="266" t="str">
        <f t="shared" si="1018"/>
        <v/>
      </c>
      <c r="BE391" s="266"/>
      <c r="BF391" s="266" t="str">
        <f t="shared" si="1019"/>
        <v/>
      </c>
      <c r="BG391" s="266"/>
      <c r="BH391" s="266" t="str">
        <f t="shared" si="1020"/>
        <v/>
      </c>
      <c r="BI391" s="267"/>
      <c r="BJ391" s="268"/>
      <c r="BK391" s="264"/>
      <c r="BL391" s="266" t="str">
        <f t="shared" si="1021"/>
        <v/>
      </c>
      <c r="BM391" s="266"/>
      <c r="BN391" s="266" t="str">
        <f t="shared" si="1022"/>
        <v/>
      </c>
      <c r="BO391" s="266"/>
      <c r="BP391" s="266" t="str">
        <f t="shared" si="1023"/>
        <v/>
      </c>
      <c r="BQ391" s="267"/>
      <c r="BR391" s="268"/>
      <c r="BS391" s="264"/>
      <c r="BT391" s="266" t="str">
        <f t="shared" si="1024"/>
        <v/>
      </c>
      <c r="BU391" s="266"/>
      <c r="BV391" s="266" t="str">
        <f t="shared" si="1025"/>
        <v/>
      </c>
      <c r="BW391" s="266"/>
      <c r="BX391" s="266" t="str">
        <f t="shared" si="1026"/>
        <v/>
      </c>
      <c r="BY391" s="267"/>
      <c r="BZ391" s="268"/>
      <c r="CA391" s="269"/>
      <c r="CB391" s="266" t="str">
        <f t="shared" si="1027"/>
        <v/>
      </c>
      <c r="CC391" s="266"/>
      <c r="CD391" s="266" t="str">
        <f t="shared" si="1028"/>
        <v/>
      </c>
      <c r="CE391" s="266"/>
      <c r="CF391" s="266" t="str">
        <f t="shared" si="1029"/>
        <v/>
      </c>
      <c r="CG391" s="267"/>
      <c r="CH391" s="262"/>
      <c r="CI391" s="262"/>
      <c r="CJ391" s="266" t="str">
        <f t="shared" si="1030"/>
        <v/>
      </c>
      <c r="CK391" s="266"/>
      <c r="CL391" s="266" t="str">
        <f t="shared" si="1031"/>
        <v/>
      </c>
      <c r="CM391" s="266"/>
      <c r="CN391" s="266" t="str">
        <f t="shared" si="1032"/>
        <v/>
      </c>
      <c r="CO391" s="267"/>
      <c r="CP391" s="262"/>
      <c r="CQ391" s="162"/>
      <c r="CR391" s="162"/>
      <c r="CS391" s="162"/>
      <c r="CT391" s="162"/>
      <c r="CU391" s="162"/>
      <c r="CV391" s="162"/>
      <c r="CW391" s="162"/>
      <c r="CX391" s="162"/>
    </row>
    <row r="392" spans="1:138" s="272" customFormat="1" ht="35.25" customHeight="1" x14ac:dyDescent="0.25">
      <c r="A392" s="262"/>
      <c r="B392" s="259" t="s">
        <v>67</v>
      </c>
      <c r="C392" s="276" t="s">
        <v>601</v>
      </c>
      <c r="D392" s="261" t="s">
        <v>631</v>
      </c>
      <c r="E392" s="261"/>
      <c r="F392" s="261">
        <f>VLOOKUP(H392,Feuil1!A$1:B$5,2,0)</f>
        <v>0.2</v>
      </c>
      <c r="G392" s="259">
        <f>IF(H392="Information et Communication",1,IF(H392="Savoir-faire Savoir-être",2,IF(H392="Confort et hygiène",3,IF(H392="Qualité de la prestation",5,IF(H392="Développement Durable",4)))))</f>
        <v>5</v>
      </c>
      <c r="H392" s="274" t="s">
        <v>167</v>
      </c>
      <c r="I392" s="133" t="s">
        <v>618</v>
      </c>
      <c r="J392" s="263">
        <v>108</v>
      </c>
      <c r="K392" s="263">
        <f>IF(J392&gt;71,J392-17,J392)</f>
        <v>91</v>
      </c>
      <c r="L392" s="263">
        <f>IF(J392&lt;&gt;"",MAX(L$1:L391)+1,"")</f>
        <v>328</v>
      </c>
      <c r="M392" s="314" t="s">
        <v>632</v>
      </c>
      <c r="N392" s="295">
        <v>1</v>
      </c>
      <c r="O392" s="296" t="s">
        <v>0</v>
      </c>
      <c r="P392" s="297"/>
      <c r="Q392" s="298" t="str">
        <f t="shared" si="1043"/>
        <v>oui</v>
      </c>
      <c r="R392" s="294" t="s">
        <v>633</v>
      </c>
      <c r="S392" s="294" t="s">
        <v>61</v>
      </c>
      <c r="T392" s="134"/>
      <c r="V392" s="264">
        <f t="shared" ref="V392:V394" si="1057">N392</f>
        <v>1</v>
      </c>
      <c r="W392" s="264">
        <f t="shared" ref="W392:W394" si="1058">IF(O392="OUI",1,IF(O392="NON",0,IF(O392="Non Mesuré","",0)))</f>
        <v>1</v>
      </c>
      <c r="X392" s="264">
        <f t="shared" ref="X392:X394" si="1059">IF(O392&lt;&gt;"Non Mesuré",V392*W392,"")</f>
        <v>1</v>
      </c>
      <c r="Y392" s="264"/>
      <c r="Z392" s="264">
        <f t="shared" ref="Z392:Z394" si="1060">IF(O392="Non Mesuré",V392,0)</f>
        <v>0</v>
      </c>
      <c r="AA392" s="264"/>
      <c r="AB392" s="264">
        <f t="shared" ref="AB392:AB394" si="1061">V392-Z392</f>
        <v>1</v>
      </c>
      <c r="AC392" s="264"/>
      <c r="AD392" s="265"/>
      <c r="AE392" s="265"/>
      <c r="AF392" s="266" t="str">
        <f t="shared" si="1009"/>
        <v/>
      </c>
      <c r="AG392" s="266"/>
      <c r="AH392" s="266" t="str">
        <f t="shared" si="1010"/>
        <v/>
      </c>
      <c r="AI392" s="266"/>
      <c r="AJ392" s="266" t="str">
        <f t="shared" si="1011"/>
        <v/>
      </c>
      <c r="AK392" s="267"/>
      <c r="AL392" s="268"/>
      <c r="AM392" s="266"/>
      <c r="AN392" s="266" t="str">
        <f t="shared" si="1012"/>
        <v/>
      </c>
      <c r="AO392" s="266"/>
      <c r="AP392" s="266" t="str">
        <f t="shared" si="1013"/>
        <v/>
      </c>
      <c r="AQ392" s="266"/>
      <c r="AR392" s="266" t="str">
        <f t="shared" si="1014"/>
        <v/>
      </c>
      <c r="AS392" s="267"/>
      <c r="AT392" s="268"/>
      <c r="AU392" s="266"/>
      <c r="AV392" s="266" t="str">
        <f t="shared" si="1015"/>
        <v/>
      </c>
      <c r="AW392" s="266"/>
      <c r="AX392" s="266" t="str">
        <f t="shared" si="1016"/>
        <v/>
      </c>
      <c r="AY392" s="266"/>
      <c r="AZ392" s="266" t="str">
        <f t="shared" si="1017"/>
        <v/>
      </c>
      <c r="BA392" s="267"/>
      <c r="BB392" s="268"/>
      <c r="BC392" s="266"/>
      <c r="BD392" s="266" t="str">
        <f t="shared" si="1018"/>
        <v/>
      </c>
      <c r="BE392" s="266"/>
      <c r="BF392" s="266" t="str">
        <f t="shared" si="1019"/>
        <v/>
      </c>
      <c r="BG392" s="266"/>
      <c r="BH392" s="266" t="str">
        <f t="shared" si="1020"/>
        <v/>
      </c>
      <c r="BI392" s="267"/>
      <c r="BJ392" s="268"/>
      <c r="BK392" s="264"/>
      <c r="BL392" s="266">
        <f t="shared" si="1021"/>
        <v>1</v>
      </c>
      <c r="BM392" s="266"/>
      <c r="BN392" s="266">
        <f t="shared" si="1022"/>
        <v>0</v>
      </c>
      <c r="BO392" s="266"/>
      <c r="BP392" s="266">
        <f t="shared" si="1023"/>
        <v>1</v>
      </c>
      <c r="BQ392" s="267"/>
      <c r="BR392" s="268"/>
      <c r="BS392" s="264"/>
      <c r="BT392" s="266" t="str">
        <f t="shared" si="1024"/>
        <v/>
      </c>
      <c r="BU392" s="266"/>
      <c r="BV392" s="266" t="str">
        <f t="shared" si="1025"/>
        <v/>
      </c>
      <c r="BW392" s="266"/>
      <c r="BX392" s="266" t="str">
        <f t="shared" si="1026"/>
        <v/>
      </c>
      <c r="BY392" s="267"/>
      <c r="BZ392" s="268"/>
      <c r="CA392" s="269"/>
      <c r="CB392" s="266" t="str">
        <f t="shared" si="1027"/>
        <v/>
      </c>
      <c r="CC392" s="266"/>
      <c r="CD392" s="266" t="str">
        <f t="shared" si="1028"/>
        <v/>
      </c>
      <c r="CE392" s="266"/>
      <c r="CF392" s="266" t="str">
        <f t="shared" si="1029"/>
        <v/>
      </c>
      <c r="CG392" s="267"/>
      <c r="CH392" s="262"/>
      <c r="CI392" s="262"/>
      <c r="CJ392" s="266" t="str">
        <f t="shared" si="1030"/>
        <v/>
      </c>
      <c r="CK392" s="266"/>
      <c r="CL392" s="266" t="str">
        <f t="shared" si="1031"/>
        <v/>
      </c>
      <c r="CM392" s="266"/>
      <c r="CN392" s="266" t="str">
        <f t="shared" si="1032"/>
        <v/>
      </c>
      <c r="CO392" s="267"/>
      <c r="CP392" s="262"/>
      <c r="CQ392" s="262"/>
      <c r="CR392" s="262"/>
      <c r="CS392" s="262"/>
      <c r="CT392" s="262"/>
      <c r="CU392" s="262"/>
      <c r="CV392" s="262"/>
      <c r="CW392" s="262"/>
      <c r="CX392" s="262"/>
    </row>
    <row r="393" spans="1:138" s="262" customFormat="1" ht="40.5" customHeight="1" x14ac:dyDescent="0.25">
      <c r="B393" s="259" t="s">
        <v>67</v>
      </c>
      <c r="C393" s="276" t="s">
        <v>601</v>
      </c>
      <c r="D393" s="261" t="s">
        <v>631</v>
      </c>
      <c r="E393" s="261"/>
      <c r="F393" s="261">
        <f>VLOOKUP(H393,Feuil1!A$1:B$5,2,0)</f>
        <v>0.2</v>
      </c>
      <c r="G393" s="259">
        <f>IF(H393="Information et Communication",1,IF(H393="Savoir-faire Savoir-être",2,IF(H393="Confort et hygiène",3,IF(H393="Qualité de la prestation",5,IF(H393="Développement Durable",4)))))</f>
        <v>5</v>
      </c>
      <c r="H393" s="274" t="s">
        <v>167</v>
      </c>
      <c r="I393" s="133" t="s">
        <v>603</v>
      </c>
      <c r="J393" s="263">
        <v>108</v>
      </c>
      <c r="K393" s="263">
        <f>IF(J393&gt;71,J393-17,J393)</f>
        <v>91</v>
      </c>
      <c r="L393" s="263">
        <f>IF(J393&lt;&gt;"",MAX(L$1:L392)+1,"")</f>
        <v>329</v>
      </c>
      <c r="M393" s="388" t="s">
        <v>758</v>
      </c>
      <c r="N393" s="220">
        <v>3</v>
      </c>
      <c r="O393" s="221" t="s">
        <v>0</v>
      </c>
      <c r="P393" s="222"/>
      <c r="Q393" s="300" t="str">
        <f t="shared" si="1043"/>
        <v>oui</v>
      </c>
      <c r="R393" s="312" t="s">
        <v>759</v>
      </c>
      <c r="S393" s="219" t="s">
        <v>61</v>
      </c>
      <c r="T393" s="263" t="s">
        <v>65</v>
      </c>
      <c r="U393" s="263"/>
      <c r="V393" s="264">
        <f t="shared" si="1057"/>
        <v>3</v>
      </c>
      <c r="W393" s="264">
        <f t="shared" si="1058"/>
        <v>1</v>
      </c>
      <c r="X393" s="264">
        <f t="shared" si="1059"/>
        <v>3</v>
      </c>
      <c r="Y393" s="264"/>
      <c r="Z393" s="264">
        <f t="shared" si="1060"/>
        <v>0</v>
      </c>
      <c r="AA393" s="264"/>
      <c r="AB393" s="264">
        <f t="shared" si="1061"/>
        <v>3</v>
      </c>
      <c r="AC393" s="264"/>
      <c r="AD393" s="265"/>
      <c r="AE393" s="265"/>
      <c r="AF393" s="266" t="str">
        <f t="shared" si="1009"/>
        <v/>
      </c>
      <c r="AG393" s="266"/>
      <c r="AH393" s="266" t="str">
        <f t="shared" si="1010"/>
        <v/>
      </c>
      <c r="AI393" s="266"/>
      <c r="AJ393" s="266" t="str">
        <f t="shared" si="1011"/>
        <v/>
      </c>
      <c r="AK393" s="267"/>
      <c r="AL393" s="268"/>
      <c r="AM393" s="266"/>
      <c r="AN393" s="266" t="str">
        <f t="shared" si="1012"/>
        <v/>
      </c>
      <c r="AO393" s="266"/>
      <c r="AP393" s="266" t="str">
        <f t="shared" si="1013"/>
        <v/>
      </c>
      <c r="AQ393" s="266"/>
      <c r="AR393" s="266" t="str">
        <f t="shared" si="1014"/>
        <v/>
      </c>
      <c r="AS393" s="267"/>
      <c r="AT393" s="268"/>
      <c r="AU393" s="266"/>
      <c r="AV393" s="266" t="str">
        <f t="shared" si="1015"/>
        <v/>
      </c>
      <c r="AW393" s="266"/>
      <c r="AX393" s="266" t="str">
        <f t="shared" si="1016"/>
        <v/>
      </c>
      <c r="AY393" s="266"/>
      <c r="AZ393" s="266" t="str">
        <f t="shared" si="1017"/>
        <v/>
      </c>
      <c r="BA393" s="267"/>
      <c r="BB393" s="268"/>
      <c r="BC393" s="266"/>
      <c r="BD393" s="266" t="str">
        <f t="shared" si="1018"/>
        <v/>
      </c>
      <c r="BE393" s="266"/>
      <c r="BF393" s="266" t="str">
        <f t="shared" si="1019"/>
        <v/>
      </c>
      <c r="BG393" s="266"/>
      <c r="BH393" s="266" t="str">
        <f t="shared" si="1020"/>
        <v/>
      </c>
      <c r="BI393" s="267"/>
      <c r="BJ393" s="268"/>
      <c r="BK393" s="264"/>
      <c r="BL393" s="266">
        <f t="shared" si="1021"/>
        <v>3</v>
      </c>
      <c r="BM393" s="266"/>
      <c r="BN393" s="266">
        <f t="shared" si="1022"/>
        <v>0</v>
      </c>
      <c r="BO393" s="266"/>
      <c r="BP393" s="266">
        <f t="shared" si="1023"/>
        <v>3</v>
      </c>
      <c r="BQ393" s="267"/>
      <c r="BR393" s="268"/>
      <c r="BS393" s="264"/>
      <c r="BT393" s="266" t="str">
        <f t="shared" si="1024"/>
        <v/>
      </c>
      <c r="BU393" s="266"/>
      <c r="BV393" s="266" t="str">
        <f t="shared" si="1025"/>
        <v/>
      </c>
      <c r="BW393" s="266"/>
      <c r="BX393" s="266" t="str">
        <f t="shared" si="1026"/>
        <v/>
      </c>
      <c r="BY393" s="267"/>
      <c r="BZ393" s="268"/>
      <c r="CA393" s="269"/>
      <c r="CB393" s="266" t="str">
        <f t="shared" si="1027"/>
        <v/>
      </c>
      <c r="CC393" s="266"/>
      <c r="CD393" s="266" t="str">
        <f t="shared" si="1028"/>
        <v/>
      </c>
      <c r="CE393" s="266"/>
      <c r="CF393" s="266" t="str">
        <f t="shared" si="1029"/>
        <v/>
      </c>
      <c r="CG393" s="267"/>
      <c r="CJ393" s="266" t="str">
        <f t="shared" si="1030"/>
        <v/>
      </c>
      <c r="CK393" s="266"/>
      <c r="CL393" s="266" t="str">
        <f t="shared" si="1031"/>
        <v/>
      </c>
      <c r="CM393" s="266"/>
      <c r="CN393" s="266" t="str">
        <f t="shared" si="1032"/>
        <v/>
      </c>
      <c r="CO393" s="267"/>
    </row>
    <row r="394" spans="1:138" s="262" customFormat="1" ht="40.5" customHeight="1" x14ac:dyDescent="0.25">
      <c r="A394" s="279"/>
      <c r="B394" s="280" t="s">
        <v>56</v>
      </c>
      <c r="C394" s="276" t="s">
        <v>601</v>
      </c>
      <c r="D394" s="277" t="s">
        <v>631</v>
      </c>
      <c r="E394" s="280"/>
      <c r="F394" s="259">
        <v>0.2</v>
      </c>
      <c r="G394" s="259">
        <v>5</v>
      </c>
      <c r="H394" s="275" t="s">
        <v>167</v>
      </c>
      <c r="I394" s="271"/>
      <c r="J394" s="263">
        <v>200</v>
      </c>
      <c r="L394" s="263">
        <f>IF(J394&lt;&gt;"",MAX(L$1:L393)+1,"")</f>
        <v>330</v>
      </c>
      <c r="M394" s="281" t="s">
        <v>760</v>
      </c>
      <c r="N394" s="282">
        <v>1</v>
      </c>
      <c r="O394" s="302" t="s">
        <v>0</v>
      </c>
      <c r="P394" s="303"/>
      <c r="Q394" s="278" t="s">
        <v>761</v>
      </c>
      <c r="R394" s="283" t="s">
        <v>762</v>
      </c>
      <c r="S394" s="284" t="s">
        <v>61</v>
      </c>
      <c r="T394" s="272"/>
      <c r="U394" s="273"/>
      <c r="V394" s="264">
        <f t="shared" si="1057"/>
        <v>1</v>
      </c>
      <c r="W394" s="264">
        <f t="shared" si="1058"/>
        <v>1</v>
      </c>
      <c r="X394" s="264">
        <f t="shared" si="1059"/>
        <v>1</v>
      </c>
      <c r="Y394" s="264"/>
      <c r="Z394" s="264">
        <f t="shared" si="1060"/>
        <v>0</v>
      </c>
      <c r="AA394" s="264"/>
      <c r="AB394" s="264">
        <f t="shared" si="1061"/>
        <v>1</v>
      </c>
      <c r="AC394" s="264"/>
      <c r="AD394" s="265"/>
      <c r="AE394" s="265"/>
      <c r="AF394" s="266" t="str">
        <f t="shared" si="1009"/>
        <v/>
      </c>
      <c r="AG394" s="266"/>
      <c r="AH394" s="266" t="str">
        <f t="shared" si="1010"/>
        <v/>
      </c>
      <c r="AI394" s="266"/>
      <c r="AJ394" s="266" t="str">
        <f t="shared" si="1011"/>
        <v/>
      </c>
      <c r="AK394" s="267"/>
      <c r="AL394" s="268"/>
      <c r="AM394" s="266"/>
      <c r="AN394" s="266" t="str">
        <f t="shared" si="1012"/>
        <v/>
      </c>
      <c r="AO394" s="266"/>
      <c r="AP394" s="266" t="str">
        <f t="shared" si="1013"/>
        <v/>
      </c>
      <c r="AQ394" s="266"/>
      <c r="AR394" s="266" t="str">
        <f t="shared" si="1014"/>
        <v/>
      </c>
      <c r="AS394" s="267"/>
      <c r="AT394" s="268"/>
      <c r="AU394" s="266"/>
      <c r="AV394" s="266" t="str">
        <f t="shared" si="1015"/>
        <v/>
      </c>
      <c r="AW394" s="266"/>
      <c r="AX394" s="266" t="str">
        <f t="shared" si="1016"/>
        <v/>
      </c>
      <c r="AY394" s="266"/>
      <c r="AZ394" s="266" t="str">
        <f t="shared" si="1017"/>
        <v/>
      </c>
      <c r="BA394" s="267"/>
      <c r="BB394" s="268"/>
      <c r="BC394" s="266"/>
      <c r="BD394" s="266" t="str">
        <f t="shared" si="1018"/>
        <v/>
      </c>
      <c r="BE394" s="266"/>
      <c r="BF394" s="266" t="str">
        <f t="shared" si="1019"/>
        <v/>
      </c>
      <c r="BG394" s="266"/>
      <c r="BH394" s="266" t="str">
        <f t="shared" si="1020"/>
        <v/>
      </c>
      <c r="BI394" s="267"/>
      <c r="BJ394" s="268"/>
      <c r="BK394" s="264"/>
      <c r="BL394" s="266">
        <f t="shared" si="1021"/>
        <v>1</v>
      </c>
      <c r="BM394" s="266"/>
      <c r="BN394" s="266">
        <f t="shared" si="1022"/>
        <v>0</v>
      </c>
      <c r="BO394" s="266"/>
      <c r="BP394" s="266">
        <f t="shared" si="1023"/>
        <v>1</v>
      </c>
      <c r="BQ394" s="267"/>
      <c r="BR394" s="268"/>
      <c r="BS394" s="264"/>
      <c r="BT394" s="266" t="str">
        <f t="shared" si="1024"/>
        <v/>
      </c>
      <c r="BU394" s="266"/>
      <c r="BV394" s="266" t="str">
        <f t="shared" si="1025"/>
        <v/>
      </c>
      <c r="BW394" s="266"/>
      <c r="BX394" s="266" t="str">
        <f t="shared" si="1026"/>
        <v/>
      </c>
      <c r="BY394" s="267"/>
      <c r="BZ394" s="268"/>
      <c r="CA394" s="269"/>
      <c r="CB394" s="266" t="str">
        <f t="shared" si="1027"/>
        <v/>
      </c>
      <c r="CC394" s="266"/>
      <c r="CD394" s="266" t="str">
        <f t="shared" si="1028"/>
        <v/>
      </c>
      <c r="CE394" s="266"/>
      <c r="CF394" s="266" t="str">
        <f t="shared" si="1029"/>
        <v/>
      </c>
      <c r="CG394" s="267"/>
      <c r="CJ394" s="266" t="str">
        <f t="shared" si="1030"/>
        <v/>
      </c>
      <c r="CK394" s="266"/>
      <c r="CL394" s="266" t="str">
        <f t="shared" si="1031"/>
        <v/>
      </c>
      <c r="CM394" s="266"/>
      <c r="CN394" s="266" t="str">
        <f t="shared" si="1032"/>
        <v/>
      </c>
      <c r="CO394" s="267"/>
      <c r="CR394" s="279"/>
      <c r="CS394" s="279"/>
      <c r="CT394" s="279"/>
      <c r="CU394" s="279"/>
      <c r="CV394" s="279"/>
      <c r="CW394" s="279"/>
      <c r="CX394" s="279"/>
      <c r="CY394" s="279"/>
      <c r="CZ394" s="279"/>
      <c r="DA394" s="279"/>
      <c r="DB394" s="279"/>
      <c r="DC394" s="279"/>
      <c r="DD394" s="279"/>
      <c r="DE394" s="279"/>
      <c r="DF394" s="279"/>
      <c r="DG394" s="279"/>
      <c r="DH394" s="279"/>
      <c r="DI394" s="279"/>
      <c r="DJ394" s="279"/>
      <c r="DK394" s="279"/>
      <c r="DL394" s="279"/>
      <c r="DM394" s="279"/>
      <c r="DN394" s="279"/>
      <c r="DO394" s="279"/>
      <c r="DP394" s="279"/>
      <c r="DQ394" s="279"/>
      <c r="DR394" s="285"/>
      <c r="DS394" s="279"/>
      <c r="DT394" s="279"/>
      <c r="DU394" s="279"/>
      <c r="DV394" s="279"/>
      <c r="DW394" s="279"/>
      <c r="DX394" s="279"/>
      <c r="DY394" s="279"/>
      <c r="DZ394" s="279"/>
      <c r="EA394" s="279"/>
      <c r="EB394" s="279"/>
      <c r="EC394" s="279"/>
      <c r="ED394" s="279"/>
      <c r="EE394" s="279"/>
      <c r="EF394" s="279"/>
      <c r="EG394" s="279"/>
      <c r="EH394" s="279"/>
    </row>
    <row r="395" spans="1:138" s="262" customFormat="1" ht="30" customHeight="1" x14ac:dyDescent="0.25">
      <c r="B395" s="259"/>
      <c r="C395" s="259"/>
      <c r="D395" s="259"/>
      <c r="E395" s="259"/>
      <c r="F395" s="261" t="e">
        <f>VLOOKUP(H395,Feuil1!A$1:B$5,2,0)</f>
        <v>#N/A</v>
      </c>
      <c r="G395" s="259"/>
      <c r="H395" s="214"/>
      <c r="I395" s="147"/>
      <c r="J395" s="263"/>
      <c r="K395" s="263"/>
      <c r="L395" s="263" t="str">
        <f>IF(J395&lt;&gt;"",MAX(L$1:L394)+1,"")</f>
        <v/>
      </c>
      <c r="M395" s="368" t="s">
        <v>634</v>
      </c>
      <c r="N395" s="369" t="s">
        <v>29</v>
      </c>
      <c r="O395" s="370" t="s">
        <v>30</v>
      </c>
      <c r="P395" s="441" t="s">
        <v>31</v>
      </c>
      <c r="Q395" s="374" t="str">
        <f t="shared" si="1043"/>
        <v/>
      </c>
      <c r="R395" s="372" t="s">
        <v>32</v>
      </c>
      <c r="S395" s="373" t="s">
        <v>686</v>
      </c>
      <c r="T395" s="134"/>
      <c r="V395" s="264"/>
      <c r="W395" s="264"/>
      <c r="X395" s="264"/>
      <c r="Y395" s="264">
        <f>SUM(X373:X394)</f>
        <v>35</v>
      </c>
      <c r="Z395" s="264"/>
      <c r="AA395" s="264">
        <f>SUM(Z373:Z394)</f>
        <v>0</v>
      </c>
      <c r="AB395" s="264"/>
      <c r="AC395" s="264">
        <f>SUM(AB373:AB394)</f>
        <v>35</v>
      </c>
      <c r="AD395" s="265">
        <f>Y395/AC395</f>
        <v>1</v>
      </c>
      <c r="AE395" s="265"/>
      <c r="AF395" s="266" t="str">
        <f t="shared" si="1009"/>
        <v/>
      </c>
      <c r="AG395" s="266"/>
      <c r="AH395" s="266" t="str">
        <f t="shared" si="1010"/>
        <v/>
      </c>
      <c r="AI395" s="266"/>
      <c r="AJ395" s="266" t="str">
        <f t="shared" si="1011"/>
        <v/>
      </c>
      <c r="AK395" s="267"/>
      <c r="AL395" s="268"/>
      <c r="AM395" s="266"/>
      <c r="AN395" s="266" t="str">
        <f t="shared" si="1012"/>
        <v/>
      </c>
      <c r="AO395" s="266"/>
      <c r="AP395" s="266" t="str">
        <f t="shared" si="1013"/>
        <v/>
      </c>
      <c r="AQ395" s="266"/>
      <c r="AR395" s="266" t="str">
        <f t="shared" si="1014"/>
        <v/>
      </c>
      <c r="AS395" s="267"/>
      <c r="AT395" s="268"/>
      <c r="AU395" s="266"/>
      <c r="AV395" s="266" t="str">
        <f t="shared" si="1015"/>
        <v/>
      </c>
      <c r="AW395" s="266"/>
      <c r="AX395" s="266" t="str">
        <f t="shared" si="1016"/>
        <v/>
      </c>
      <c r="AY395" s="266"/>
      <c r="AZ395" s="266" t="str">
        <f t="shared" si="1017"/>
        <v/>
      </c>
      <c r="BA395" s="267"/>
      <c r="BB395" s="268"/>
      <c r="BC395" s="266"/>
      <c r="BD395" s="266" t="str">
        <f t="shared" si="1018"/>
        <v/>
      </c>
      <c r="BE395" s="266"/>
      <c r="BF395" s="266" t="str">
        <f t="shared" si="1019"/>
        <v/>
      </c>
      <c r="BG395" s="266"/>
      <c r="BH395" s="266" t="str">
        <f t="shared" si="1020"/>
        <v/>
      </c>
      <c r="BI395" s="267"/>
      <c r="BJ395" s="268"/>
      <c r="BK395" s="264"/>
      <c r="BL395" s="266" t="str">
        <f t="shared" si="1021"/>
        <v/>
      </c>
      <c r="BM395" s="266"/>
      <c r="BN395" s="266" t="str">
        <f t="shared" si="1022"/>
        <v/>
      </c>
      <c r="BO395" s="266"/>
      <c r="BP395" s="266" t="str">
        <f t="shared" si="1023"/>
        <v/>
      </c>
      <c r="BQ395" s="267"/>
      <c r="BR395" s="268"/>
      <c r="BS395" s="264"/>
      <c r="BT395" s="266" t="str">
        <f t="shared" si="1024"/>
        <v/>
      </c>
      <c r="BU395" s="266"/>
      <c r="BV395" s="266" t="str">
        <f t="shared" si="1025"/>
        <v/>
      </c>
      <c r="BW395" s="266"/>
      <c r="BX395" s="266" t="str">
        <f t="shared" si="1026"/>
        <v/>
      </c>
      <c r="BY395" s="267"/>
      <c r="BZ395" s="268"/>
      <c r="CA395" s="269"/>
      <c r="CB395" s="266" t="str">
        <f t="shared" si="1027"/>
        <v/>
      </c>
      <c r="CC395" s="266"/>
      <c r="CD395" s="266" t="str">
        <f t="shared" si="1028"/>
        <v/>
      </c>
      <c r="CE395" s="266"/>
      <c r="CF395" s="266" t="str">
        <f t="shared" si="1029"/>
        <v/>
      </c>
      <c r="CG395" s="267"/>
      <c r="CJ395" s="266" t="str">
        <f t="shared" si="1030"/>
        <v/>
      </c>
      <c r="CK395" s="266"/>
      <c r="CL395" s="266" t="str">
        <f t="shared" si="1031"/>
        <v/>
      </c>
      <c r="CM395" s="266"/>
      <c r="CN395" s="266" t="str">
        <f t="shared" si="1032"/>
        <v/>
      </c>
      <c r="CO395" s="267"/>
    </row>
    <row r="396" spans="1:138" s="162" customFormat="1" ht="39" customHeight="1" x14ac:dyDescent="0.25">
      <c r="B396" s="113"/>
      <c r="C396" s="113"/>
      <c r="D396" s="113"/>
      <c r="E396" s="113"/>
      <c r="F396" s="261" t="e">
        <f>VLOOKUP(H396,Feuil1!A$1:B$5,2,0)</f>
        <v>#N/A</v>
      </c>
      <c r="G396" s="113"/>
      <c r="H396" s="217"/>
      <c r="I396" s="171"/>
      <c r="J396" s="138"/>
      <c r="K396" s="263"/>
      <c r="L396" s="263" t="str">
        <f>IF(J396&lt;&gt;"",MAX(L$1:L395)+1,"")</f>
        <v/>
      </c>
      <c r="M396" s="164" t="s">
        <v>635</v>
      </c>
      <c r="N396" s="172"/>
      <c r="O396" s="205"/>
      <c r="P396" s="427"/>
      <c r="Q396" s="202" t="str">
        <f t="shared" si="1043"/>
        <v/>
      </c>
      <c r="R396" s="261" t="s">
        <v>721</v>
      </c>
      <c r="S396" s="165"/>
      <c r="T396" s="165"/>
      <c r="V396" s="155"/>
      <c r="W396" s="155"/>
      <c r="X396" s="155"/>
      <c r="Y396" s="146"/>
      <c r="Z396" s="155"/>
      <c r="AA396" s="155"/>
      <c r="AB396" s="155"/>
      <c r="AC396" s="155"/>
      <c r="AD396" s="156"/>
      <c r="AE396" s="148"/>
      <c r="AF396" s="266" t="str">
        <f t="shared" si="1009"/>
        <v/>
      </c>
      <c r="AG396" s="266"/>
      <c r="AH396" s="266" t="str">
        <f t="shared" si="1010"/>
        <v/>
      </c>
      <c r="AI396" s="266"/>
      <c r="AJ396" s="266" t="str">
        <f t="shared" si="1011"/>
        <v/>
      </c>
      <c r="AK396" s="267"/>
      <c r="AL396" s="268"/>
      <c r="AM396" s="266"/>
      <c r="AN396" s="266" t="str">
        <f t="shared" si="1012"/>
        <v/>
      </c>
      <c r="AO396" s="266"/>
      <c r="AP396" s="266" t="str">
        <f t="shared" si="1013"/>
        <v/>
      </c>
      <c r="AQ396" s="266"/>
      <c r="AR396" s="266" t="str">
        <f t="shared" si="1014"/>
        <v/>
      </c>
      <c r="AS396" s="267"/>
      <c r="AT396" s="268"/>
      <c r="AU396" s="266"/>
      <c r="AV396" s="266" t="str">
        <f t="shared" si="1015"/>
        <v/>
      </c>
      <c r="AW396" s="266"/>
      <c r="AX396" s="266" t="str">
        <f t="shared" si="1016"/>
        <v/>
      </c>
      <c r="AY396" s="266"/>
      <c r="AZ396" s="266" t="str">
        <f t="shared" si="1017"/>
        <v/>
      </c>
      <c r="BA396" s="267"/>
      <c r="BB396" s="268"/>
      <c r="BC396" s="266"/>
      <c r="BD396" s="266" t="str">
        <f t="shared" si="1018"/>
        <v/>
      </c>
      <c r="BE396" s="266"/>
      <c r="BF396" s="266" t="str">
        <f t="shared" si="1019"/>
        <v/>
      </c>
      <c r="BG396" s="266"/>
      <c r="BH396" s="266" t="str">
        <f t="shared" si="1020"/>
        <v/>
      </c>
      <c r="BI396" s="267"/>
      <c r="BJ396" s="268"/>
      <c r="BK396" s="264"/>
      <c r="BL396" s="266" t="str">
        <f t="shared" si="1021"/>
        <v/>
      </c>
      <c r="BM396" s="266"/>
      <c r="BN396" s="266" t="str">
        <f t="shared" si="1022"/>
        <v/>
      </c>
      <c r="BO396" s="266"/>
      <c r="BP396" s="266" t="str">
        <f t="shared" si="1023"/>
        <v/>
      </c>
      <c r="BQ396" s="267"/>
      <c r="BR396" s="268"/>
      <c r="BS396" s="264"/>
      <c r="BT396" s="266" t="str">
        <f t="shared" si="1024"/>
        <v/>
      </c>
      <c r="BU396" s="266"/>
      <c r="BV396" s="266" t="str">
        <f t="shared" si="1025"/>
        <v/>
      </c>
      <c r="BW396" s="266"/>
      <c r="BX396" s="266" t="str">
        <f t="shared" si="1026"/>
        <v/>
      </c>
      <c r="BY396" s="267"/>
      <c r="BZ396" s="268"/>
      <c r="CA396" s="269"/>
      <c r="CB396" s="266" t="str">
        <f t="shared" si="1027"/>
        <v/>
      </c>
      <c r="CC396" s="266"/>
      <c r="CD396" s="266" t="str">
        <f t="shared" si="1028"/>
        <v/>
      </c>
      <c r="CE396" s="266"/>
      <c r="CF396" s="266" t="str">
        <f t="shared" si="1029"/>
        <v/>
      </c>
      <c r="CG396" s="267"/>
      <c r="CH396" s="262"/>
      <c r="CI396" s="262"/>
      <c r="CJ396" s="266" t="str">
        <f t="shared" si="1030"/>
        <v/>
      </c>
      <c r="CK396" s="266"/>
      <c r="CL396" s="266" t="str">
        <f t="shared" si="1031"/>
        <v/>
      </c>
      <c r="CM396" s="266"/>
      <c r="CN396" s="266" t="str">
        <f t="shared" si="1032"/>
        <v/>
      </c>
      <c r="CO396" s="267"/>
      <c r="CP396" s="262"/>
    </row>
    <row r="397" spans="1:138" s="262" customFormat="1" ht="41.25" customHeight="1" x14ac:dyDescent="0.25">
      <c r="B397" s="259" t="s">
        <v>67</v>
      </c>
      <c r="C397" s="276" t="s">
        <v>634</v>
      </c>
      <c r="D397" s="164" t="s">
        <v>635</v>
      </c>
      <c r="E397" s="164"/>
      <c r="F397" s="261">
        <f>VLOOKUP(H397,Feuil1!A$1:B$5,2,0)</f>
        <v>0.1</v>
      </c>
      <c r="G397" s="259">
        <f>IF(H397="Information et Communication",1,IF(H397="Savoir-faire Savoir-être",2,IF(H397="Confort et hygiène",3,IF(H397="Qualité de la prestation",5,IF(H397="Développement Durable",4)))))</f>
        <v>4</v>
      </c>
      <c r="H397" s="274" t="s">
        <v>102</v>
      </c>
      <c r="I397" s="133" t="s">
        <v>637</v>
      </c>
      <c r="J397" s="263">
        <v>112</v>
      </c>
      <c r="K397" s="263">
        <f>IF(J397&gt;71,J397-17,J397)</f>
        <v>95</v>
      </c>
      <c r="L397" s="263">
        <f>IF(J397&lt;&gt;"",MAX(L$1:L396)+1,"")</f>
        <v>331</v>
      </c>
      <c r="M397" s="294" t="s">
        <v>638</v>
      </c>
      <c r="N397" s="295">
        <v>1</v>
      </c>
      <c r="O397" s="296" t="s">
        <v>0</v>
      </c>
      <c r="P397" s="297"/>
      <c r="Q397" s="298" t="str">
        <f t="shared" si="1043"/>
        <v/>
      </c>
      <c r="R397" s="294" t="s">
        <v>722</v>
      </c>
      <c r="S397" s="294" t="s">
        <v>70</v>
      </c>
      <c r="T397" s="134"/>
      <c r="V397" s="264">
        <f t="shared" ref="V397:V398" si="1062">N397</f>
        <v>1</v>
      </c>
      <c r="W397" s="264">
        <f t="shared" ref="W397:W398" si="1063">IF(O397="OUI",1,IF(O397="NON",0,IF(O397="Non Mesuré","",0)))</f>
        <v>1</v>
      </c>
      <c r="X397" s="264">
        <f t="shared" ref="X397:X398" si="1064">IF(O397&lt;&gt;"Non Mesuré",V397*W397,"")</f>
        <v>1</v>
      </c>
      <c r="Y397" s="264"/>
      <c r="Z397" s="264">
        <f t="shared" ref="Z397:Z398" si="1065">IF(O397="Non Mesuré",V397,0)</f>
        <v>0</v>
      </c>
      <c r="AA397" s="264"/>
      <c r="AB397" s="264">
        <f t="shared" ref="AB397:AB398" si="1066">V397-Z397</f>
        <v>1</v>
      </c>
      <c r="AC397" s="264"/>
      <c r="AD397" s="265"/>
      <c r="AE397" s="265"/>
      <c r="AF397" s="266" t="str">
        <f t="shared" si="1009"/>
        <v/>
      </c>
      <c r="AG397" s="266"/>
      <c r="AH397" s="266" t="str">
        <f t="shared" si="1010"/>
        <v/>
      </c>
      <c r="AI397" s="266"/>
      <c r="AJ397" s="266" t="str">
        <f t="shared" si="1011"/>
        <v/>
      </c>
      <c r="AK397" s="267"/>
      <c r="AL397" s="268"/>
      <c r="AM397" s="266"/>
      <c r="AN397" s="266" t="str">
        <f t="shared" si="1012"/>
        <v/>
      </c>
      <c r="AO397" s="266"/>
      <c r="AP397" s="266" t="str">
        <f t="shared" si="1013"/>
        <v/>
      </c>
      <c r="AQ397" s="266"/>
      <c r="AR397" s="266" t="str">
        <f t="shared" si="1014"/>
        <v/>
      </c>
      <c r="AS397" s="267"/>
      <c r="AT397" s="268"/>
      <c r="AU397" s="266"/>
      <c r="AV397" s="266" t="str">
        <f t="shared" si="1015"/>
        <v/>
      </c>
      <c r="AW397" s="266"/>
      <c r="AX397" s="266" t="str">
        <f t="shared" si="1016"/>
        <v/>
      </c>
      <c r="AY397" s="266"/>
      <c r="AZ397" s="266" t="str">
        <f t="shared" si="1017"/>
        <v/>
      </c>
      <c r="BA397" s="267"/>
      <c r="BB397" s="268"/>
      <c r="BC397" s="266"/>
      <c r="BD397" s="266">
        <f t="shared" si="1018"/>
        <v>1</v>
      </c>
      <c r="BE397" s="266"/>
      <c r="BF397" s="266">
        <f t="shared" si="1019"/>
        <v>0</v>
      </c>
      <c r="BG397" s="266"/>
      <c r="BH397" s="266">
        <f t="shared" si="1020"/>
        <v>1</v>
      </c>
      <c r="BI397" s="267"/>
      <c r="BJ397" s="268"/>
      <c r="BK397" s="264"/>
      <c r="BL397" s="266" t="str">
        <f t="shared" si="1021"/>
        <v/>
      </c>
      <c r="BM397" s="266"/>
      <c r="BN397" s="266" t="str">
        <f t="shared" si="1022"/>
        <v/>
      </c>
      <c r="BO397" s="266"/>
      <c r="BP397" s="266" t="str">
        <f t="shared" si="1023"/>
        <v/>
      </c>
      <c r="BQ397" s="267"/>
      <c r="BR397" s="268"/>
      <c r="BS397" s="264"/>
      <c r="BT397" s="266" t="str">
        <f t="shared" si="1024"/>
        <v/>
      </c>
      <c r="BU397" s="266"/>
      <c r="BV397" s="266" t="str">
        <f t="shared" si="1025"/>
        <v/>
      </c>
      <c r="BW397" s="266"/>
      <c r="BX397" s="266" t="str">
        <f t="shared" si="1026"/>
        <v/>
      </c>
      <c r="BY397" s="267"/>
      <c r="BZ397" s="268"/>
      <c r="CA397" s="269"/>
      <c r="CB397" s="266" t="str">
        <f t="shared" si="1027"/>
        <v/>
      </c>
      <c r="CC397" s="266"/>
      <c r="CD397" s="266" t="str">
        <f t="shared" si="1028"/>
        <v/>
      </c>
      <c r="CE397" s="266"/>
      <c r="CF397" s="266" t="str">
        <f t="shared" si="1029"/>
        <v/>
      </c>
      <c r="CG397" s="267"/>
      <c r="CJ397" s="266" t="str">
        <f t="shared" si="1030"/>
        <v/>
      </c>
      <c r="CK397" s="266"/>
      <c r="CL397" s="266" t="str">
        <f t="shared" si="1031"/>
        <v/>
      </c>
      <c r="CM397" s="266"/>
      <c r="CN397" s="266" t="str">
        <f t="shared" si="1032"/>
        <v/>
      </c>
      <c r="CO397" s="267"/>
    </row>
    <row r="398" spans="1:138" s="262" customFormat="1" ht="41.25" customHeight="1" x14ac:dyDescent="0.25">
      <c r="B398" s="259" t="s">
        <v>67</v>
      </c>
      <c r="C398" s="276" t="s">
        <v>634</v>
      </c>
      <c r="D398" s="164" t="s">
        <v>635</v>
      </c>
      <c r="E398" s="164"/>
      <c r="F398" s="261">
        <f>VLOOKUP(H398,Feuil1!A$1:B$5,2,0)</f>
        <v>0.1</v>
      </c>
      <c r="G398" s="259">
        <f>IF(H398="Information et Communication",1,IF(H398="Savoir-faire Savoir-être",2,IF(H398="Confort et hygiène",3,IF(H398="Qualité de la prestation",5,IF(H398="Développement Durable",4)))))</f>
        <v>4</v>
      </c>
      <c r="H398" s="274" t="s">
        <v>102</v>
      </c>
      <c r="I398" s="133" t="s">
        <v>639</v>
      </c>
      <c r="J398" s="263">
        <v>113</v>
      </c>
      <c r="K398" s="263">
        <f>IF(J398&gt;71,J398-17,J398)</f>
        <v>96</v>
      </c>
      <c r="L398" s="263">
        <f>IF(J398&lt;&gt;"",MAX(L$1:L397)+1,"")</f>
        <v>332</v>
      </c>
      <c r="M398" s="305" t="s">
        <v>640</v>
      </c>
      <c r="N398" s="301">
        <v>1</v>
      </c>
      <c r="O398" s="302" t="s">
        <v>0</v>
      </c>
      <c r="P398" s="303"/>
      <c r="Q398" s="304" t="str">
        <f t="shared" si="1043"/>
        <v/>
      </c>
      <c r="R398" s="305" t="s">
        <v>722</v>
      </c>
      <c r="S398" s="305" t="s">
        <v>70</v>
      </c>
      <c r="T398" s="134"/>
      <c r="V398" s="264">
        <f t="shared" si="1062"/>
        <v>1</v>
      </c>
      <c r="W398" s="264">
        <f t="shared" si="1063"/>
        <v>1</v>
      </c>
      <c r="X398" s="264">
        <f t="shared" si="1064"/>
        <v>1</v>
      </c>
      <c r="Y398" s="264"/>
      <c r="Z398" s="264">
        <f t="shared" si="1065"/>
        <v>0</v>
      </c>
      <c r="AA398" s="264"/>
      <c r="AB398" s="264">
        <f t="shared" si="1066"/>
        <v>1</v>
      </c>
      <c r="AC398" s="264"/>
      <c r="AD398" s="265"/>
      <c r="AE398" s="265"/>
      <c r="AF398" s="266" t="str">
        <f t="shared" si="1009"/>
        <v/>
      </c>
      <c r="AG398" s="266"/>
      <c r="AH398" s="266" t="str">
        <f t="shared" si="1010"/>
        <v/>
      </c>
      <c r="AI398" s="266"/>
      <c r="AJ398" s="266" t="str">
        <f t="shared" si="1011"/>
        <v/>
      </c>
      <c r="AK398" s="267"/>
      <c r="AL398" s="268"/>
      <c r="AM398" s="266"/>
      <c r="AN398" s="266" t="str">
        <f t="shared" si="1012"/>
        <v/>
      </c>
      <c r="AO398" s="266"/>
      <c r="AP398" s="266" t="str">
        <f t="shared" si="1013"/>
        <v/>
      </c>
      <c r="AQ398" s="266"/>
      <c r="AR398" s="266" t="str">
        <f t="shared" si="1014"/>
        <v/>
      </c>
      <c r="AS398" s="267"/>
      <c r="AT398" s="268"/>
      <c r="AU398" s="266"/>
      <c r="AV398" s="266" t="str">
        <f t="shared" si="1015"/>
        <v/>
      </c>
      <c r="AW398" s="266"/>
      <c r="AX398" s="266" t="str">
        <f t="shared" si="1016"/>
        <v/>
      </c>
      <c r="AY398" s="266"/>
      <c r="AZ398" s="266" t="str">
        <f t="shared" si="1017"/>
        <v/>
      </c>
      <c r="BA398" s="267"/>
      <c r="BB398" s="268"/>
      <c r="BC398" s="266"/>
      <c r="BD398" s="266">
        <f t="shared" si="1018"/>
        <v>1</v>
      </c>
      <c r="BE398" s="266"/>
      <c r="BF398" s="266">
        <f t="shared" si="1019"/>
        <v>0</v>
      </c>
      <c r="BG398" s="266"/>
      <c r="BH398" s="266">
        <f t="shared" si="1020"/>
        <v>1</v>
      </c>
      <c r="BI398" s="267"/>
      <c r="BJ398" s="268"/>
      <c r="BK398" s="264"/>
      <c r="BL398" s="266" t="str">
        <f t="shared" si="1021"/>
        <v/>
      </c>
      <c r="BM398" s="266"/>
      <c r="BN398" s="266" t="str">
        <f t="shared" si="1022"/>
        <v/>
      </c>
      <c r="BO398" s="266"/>
      <c r="BP398" s="266" t="str">
        <f t="shared" si="1023"/>
        <v/>
      </c>
      <c r="BQ398" s="267"/>
      <c r="BR398" s="268"/>
      <c r="BS398" s="264"/>
      <c r="BT398" s="266" t="str">
        <f t="shared" si="1024"/>
        <v/>
      </c>
      <c r="BU398" s="266"/>
      <c r="BV398" s="266" t="str">
        <f t="shared" si="1025"/>
        <v/>
      </c>
      <c r="BW398" s="266"/>
      <c r="BX398" s="266" t="str">
        <f t="shared" si="1026"/>
        <v/>
      </c>
      <c r="BY398" s="267"/>
      <c r="BZ398" s="268"/>
      <c r="CA398" s="269"/>
      <c r="CB398" s="266" t="str">
        <f t="shared" si="1027"/>
        <v/>
      </c>
      <c r="CC398" s="266"/>
      <c r="CD398" s="266" t="str">
        <f t="shared" si="1028"/>
        <v/>
      </c>
      <c r="CE398" s="266"/>
      <c r="CF398" s="266" t="str">
        <f t="shared" si="1029"/>
        <v/>
      </c>
      <c r="CG398" s="267"/>
      <c r="CJ398" s="266" t="str">
        <f t="shared" si="1030"/>
        <v/>
      </c>
      <c r="CK398" s="266"/>
      <c r="CL398" s="266" t="str">
        <f t="shared" si="1031"/>
        <v/>
      </c>
      <c r="CM398" s="266"/>
      <c r="CN398" s="266" t="str">
        <f t="shared" si="1032"/>
        <v/>
      </c>
      <c r="CO398" s="267"/>
    </row>
    <row r="399" spans="1:138" s="162" customFormat="1" ht="18" customHeight="1" x14ac:dyDescent="0.25">
      <c r="B399" s="113"/>
      <c r="C399" s="276" t="s">
        <v>634</v>
      </c>
      <c r="D399" s="113"/>
      <c r="E399" s="113"/>
      <c r="F399" s="261" t="e">
        <f>VLOOKUP(H399,Feuil1!A$1:B$5,2,0)</f>
        <v>#N/A</v>
      </c>
      <c r="G399" s="113"/>
      <c r="H399" s="217"/>
      <c r="I399" s="171"/>
      <c r="J399" s="138"/>
      <c r="K399" s="263"/>
      <c r="L399" s="263" t="str">
        <f>IF(J399&lt;&gt;"",MAX(L$1:L398)+1,"")</f>
        <v/>
      </c>
      <c r="M399" s="164" t="s">
        <v>641</v>
      </c>
      <c r="N399" s="172"/>
      <c r="O399" s="205"/>
      <c r="P399" s="427"/>
      <c r="Q399" s="202" t="str">
        <f t="shared" si="1043"/>
        <v/>
      </c>
      <c r="R399" s="246"/>
      <c r="S399" s="165"/>
      <c r="T399" s="165"/>
      <c r="V399" s="139"/>
      <c r="W399" s="139"/>
      <c r="X399" s="139"/>
      <c r="Y399" s="139"/>
      <c r="Z399" s="139"/>
      <c r="AA399" s="139"/>
      <c r="AB399" s="139"/>
      <c r="AC399" s="260"/>
      <c r="AD399" s="140"/>
      <c r="AE399" s="148"/>
      <c r="AF399" s="266" t="str">
        <f t="shared" si="1009"/>
        <v/>
      </c>
      <c r="AG399" s="266"/>
      <c r="AH399" s="266" t="str">
        <f t="shared" si="1010"/>
        <v/>
      </c>
      <c r="AI399" s="266"/>
      <c r="AJ399" s="266" t="str">
        <f t="shared" si="1011"/>
        <v/>
      </c>
      <c r="AK399" s="267"/>
      <c r="AL399" s="268"/>
      <c r="AM399" s="266"/>
      <c r="AN399" s="266" t="str">
        <f t="shared" si="1012"/>
        <v/>
      </c>
      <c r="AO399" s="266"/>
      <c r="AP399" s="266" t="str">
        <f t="shared" si="1013"/>
        <v/>
      </c>
      <c r="AQ399" s="266"/>
      <c r="AR399" s="266" t="str">
        <f t="shared" si="1014"/>
        <v/>
      </c>
      <c r="AS399" s="267"/>
      <c r="AT399" s="268"/>
      <c r="AU399" s="266"/>
      <c r="AV399" s="266" t="str">
        <f t="shared" si="1015"/>
        <v/>
      </c>
      <c r="AW399" s="266"/>
      <c r="AX399" s="266" t="str">
        <f t="shared" si="1016"/>
        <v/>
      </c>
      <c r="AY399" s="266"/>
      <c r="AZ399" s="266" t="str">
        <f t="shared" si="1017"/>
        <v/>
      </c>
      <c r="BA399" s="267"/>
      <c r="BB399" s="268"/>
      <c r="BC399" s="266"/>
      <c r="BD399" s="266" t="str">
        <f t="shared" si="1018"/>
        <v/>
      </c>
      <c r="BE399" s="266"/>
      <c r="BF399" s="266" t="str">
        <f t="shared" si="1019"/>
        <v/>
      </c>
      <c r="BG399" s="266"/>
      <c r="BH399" s="266" t="str">
        <f t="shared" si="1020"/>
        <v/>
      </c>
      <c r="BI399" s="267"/>
      <c r="BJ399" s="268"/>
      <c r="BK399" s="264"/>
      <c r="BL399" s="266" t="str">
        <f t="shared" si="1021"/>
        <v/>
      </c>
      <c r="BM399" s="266"/>
      <c r="BN399" s="266" t="str">
        <f t="shared" si="1022"/>
        <v/>
      </c>
      <c r="BO399" s="266"/>
      <c r="BP399" s="266" t="str">
        <f t="shared" si="1023"/>
        <v/>
      </c>
      <c r="BQ399" s="267"/>
      <c r="BR399" s="268"/>
      <c r="BS399" s="264"/>
      <c r="BT399" s="266" t="str">
        <f t="shared" si="1024"/>
        <v/>
      </c>
      <c r="BU399" s="266"/>
      <c r="BV399" s="266" t="str">
        <f t="shared" si="1025"/>
        <v/>
      </c>
      <c r="BW399" s="266"/>
      <c r="BX399" s="266" t="str">
        <f t="shared" si="1026"/>
        <v/>
      </c>
      <c r="BY399" s="267"/>
      <c r="BZ399" s="268"/>
      <c r="CA399" s="269"/>
      <c r="CB399" s="266" t="str">
        <f t="shared" si="1027"/>
        <v/>
      </c>
      <c r="CC399" s="266"/>
      <c r="CD399" s="266" t="str">
        <f t="shared" si="1028"/>
        <v/>
      </c>
      <c r="CE399" s="266"/>
      <c r="CF399" s="266" t="str">
        <f t="shared" si="1029"/>
        <v/>
      </c>
      <c r="CG399" s="267"/>
      <c r="CH399" s="262"/>
      <c r="CI399" s="262"/>
      <c r="CJ399" s="266" t="str">
        <f t="shared" si="1030"/>
        <v/>
      </c>
      <c r="CK399" s="266"/>
      <c r="CL399" s="266" t="str">
        <f t="shared" si="1031"/>
        <v/>
      </c>
      <c r="CM399" s="266"/>
      <c r="CN399" s="266" t="str">
        <f t="shared" si="1032"/>
        <v/>
      </c>
      <c r="CO399" s="267"/>
      <c r="CP399" s="262"/>
    </row>
    <row r="400" spans="1:138" s="262" customFormat="1" ht="42" customHeight="1" x14ac:dyDescent="0.25">
      <c r="B400" s="259" t="s">
        <v>56</v>
      </c>
      <c r="C400" s="276" t="s">
        <v>634</v>
      </c>
      <c r="D400" s="164" t="s">
        <v>641</v>
      </c>
      <c r="E400" s="164"/>
      <c r="F400" s="261">
        <f>VLOOKUP(H400,Feuil1!A$1:B$5,2,0)</f>
        <v>0.1</v>
      </c>
      <c r="G400" s="259">
        <f t="shared" ref="G400:G406" si="1067">IF(H400="Information et Communication",1,IF(H400="Savoir-faire Savoir-être",2,IF(H400="Confort et hygiène",3,IF(H400="Qualité de la prestation",5,IF(H400="Développement Durable",4)))))</f>
        <v>4</v>
      </c>
      <c r="H400" s="274" t="s">
        <v>102</v>
      </c>
      <c r="I400" s="133" t="s">
        <v>642</v>
      </c>
      <c r="J400" s="263">
        <v>112</v>
      </c>
      <c r="K400" s="263">
        <f t="shared" ref="K400:K406" si="1068">IF(J400&gt;71,J400-17,J400)</f>
        <v>95</v>
      </c>
      <c r="L400" s="263">
        <f>IF(J400&lt;&gt;"",MAX(L$1:L399)+1,"")</f>
        <v>333</v>
      </c>
      <c r="M400" s="294" t="s">
        <v>643</v>
      </c>
      <c r="N400" s="295">
        <v>1</v>
      </c>
      <c r="O400" s="296" t="s">
        <v>0</v>
      </c>
      <c r="P400" s="297"/>
      <c r="Q400" s="298" t="str">
        <f t="shared" si="1043"/>
        <v/>
      </c>
      <c r="R400" s="294" t="s">
        <v>723</v>
      </c>
      <c r="S400" s="294" t="s">
        <v>644</v>
      </c>
      <c r="T400" s="134"/>
      <c r="V400" s="264">
        <f t="shared" ref="V400:V406" si="1069">N400</f>
        <v>1</v>
      </c>
      <c r="W400" s="264">
        <f t="shared" ref="W400:W406" si="1070">IF(O400="OUI",1,IF(O400="NON",0,IF(O400="Non Mesuré","",0)))</f>
        <v>1</v>
      </c>
      <c r="X400" s="264">
        <f t="shared" ref="X400:X406" si="1071">IF(O400&lt;&gt;"Non Mesuré",V400*W400,"")</f>
        <v>1</v>
      </c>
      <c r="Y400" s="264"/>
      <c r="Z400" s="264">
        <f t="shared" ref="Z400:Z406" si="1072">IF(O400="Non Mesuré",V400,0)</f>
        <v>0</v>
      </c>
      <c r="AA400" s="264"/>
      <c r="AB400" s="264">
        <f t="shared" ref="AB400:AB406" si="1073">V400-Z400</f>
        <v>1</v>
      </c>
      <c r="AC400" s="264"/>
      <c r="AD400" s="265"/>
      <c r="AE400" s="265"/>
      <c r="AF400" s="266" t="str">
        <f t="shared" si="1009"/>
        <v/>
      </c>
      <c r="AG400" s="266"/>
      <c r="AH400" s="266" t="str">
        <f t="shared" si="1010"/>
        <v/>
      </c>
      <c r="AI400" s="266"/>
      <c r="AJ400" s="266" t="str">
        <f t="shared" si="1011"/>
        <v/>
      </c>
      <c r="AK400" s="267"/>
      <c r="AL400" s="268"/>
      <c r="AM400" s="266"/>
      <c r="AN400" s="266" t="str">
        <f t="shared" si="1012"/>
        <v/>
      </c>
      <c r="AO400" s="266"/>
      <c r="AP400" s="266" t="str">
        <f t="shared" si="1013"/>
        <v/>
      </c>
      <c r="AQ400" s="266"/>
      <c r="AR400" s="266" t="str">
        <f t="shared" si="1014"/>
        <v/>
      </c>
      <c r="AS400" s="267"/>
      <c r="AT400" s="268"/>
      <c r="AU400" s="266"/>
      <c r="AV400" s="266" t="str">
        <f t="shared" si="1015"/>
        <v/>
      </c>
      <c r="AW400" s="266"/>
      <c r="AX400" s="266" t="str">
        <f t="shared" si="1016"/>
        <v/>
      </c>
      <c r="AY400" s="266"/>
      <c r="AZ400" s="266" t="str">
        <f t="shared" si="1017"/>
        <v/>
      </c>
      <c r="BA400" s="267"/>
      <c r="BB400" s="268"/>
      <c r="BC400" s="266"/>
      <c r="BD400" s="266">
        <f t="shared" si="1018"/>
        <v>1</v>
      </c>
      <c r="BE400" s="266"/>
      <c r="BF400" s="266">
        <f t="shared" si="1019"/>
        <v>0</v>
      </c>
      <c r="BG400" s="266"/>
      <c r="BH400" s="266">
        <f t="shared" si="1020"/>
        <v>1</v>
      </c>
      <c r="BI400" s="267"/>
      <c r="BJ400" s="268"/>
      <c r="BK400" s="264"/>
      <c r="BL400" s="266" t="str">
        <f t="shared" si="1021"/>
        <v/>
      </c>
      <c r="BM400" s="266"/>
      <c r="BN400" s="266" t="str">
        <f t="shared" si="1022"/>
        <v/>
      </c>
      <c r="BO400" s="266"/>
      <c r="BP400" s="266" t="str">
        <f t="shared" si="1023"/>
        <v/>
      </c>
      <c r="BQ400" s="267"/>
      <c r="BR400" s="268"/>
      <c r="BS400" s="264"/>
      <c r="BT400" s="266" t="str">
        <f t="shared" si="1024"/>
        <v/>
      </c>
      <c r="BU400" s="266"/>
      <c r="BV400" s="266" t="str">
        <f t="shared" si="1025"/>
        <v/>
      </c>
      <c r="BW400" s="266"/>
      <c r="BX400" s="266" t="str">
        <f t="shared" si="1026"/>
        <v/>
      </c>
      <c r="BY400" s="267"/>
      <c r="BZ400" s="268"/>
      <c r="CA400" s="269"/>
      <c r="CB400" s="266" t="str">
        <f t="shared" si="1027"/>
        <v/>
      </c>
      <c r="CC400" s="266"/>
      <c r="CD400" s="266" t="str">
        <f t="shared" si="1028"/>
        <v/>
      </c>
      <c r="CE400" s="266"/>
      <c r="CF400" s="266" t="str">
        <f t="shared" si="1029"/>
        <v/>
      </c>
      <c r="CG400" s="267"/>
      <c r="CJ400" s="266" t="str">
        <f t="shared" si="1030"/>
        <v/>
      </c>
      <c r="CK400" s="266"/>
      <c r="CL400" s="266" t="str">
        <f t="shared" si="1031"/>
        <v/>
      </c>
      <c r="CM400" s="266"/>
      <c r="CN400" s="266" t="str">
        <f t="shared" si="1032"/>
        <v/>
      </c>
      <c r="CO400" s="267"/>
    </row>
    <row r="401" spans="2:122" s="262" customFormat="1" ht="60.75" customHeight="1" x14ac:dyDescent="0.25">
      <c r="B401" s="259" t="s">
        <v>67</v>
      </c>
      <c r="C401" s="276" t="s">
        <v>634</v>
      </c>
      <c r="D401" s="164" t="s">
        <v>641</v>
      </c>
      <c r="E401" s="164"/>
      <c r="F401" s="261">
        <f>VLOOKUP(H401,Feuil1!A$1:B$5,2,0)</f>
        <v>0.1</v>
      </c>
      <c r="G401" s="259">
        <f t="shared" si="1067"/>
        <v>4</v>
      </c>
      <c r="H401" s="274" t="s">
        <v>102</v>
      </c>
      <c r="I401" s="133" t="s">
        <v>642</v>
      </c>
      <c r="J401" s="263">
        <v>112</v>
      </c>
      <c r="K401" s="263">
        <f t="shared" si="1068"/>
        <v>95</v>
      </c>
      <c r="L401" s="263">
        <f>IF(J401&lt;&gt;"",MAX(L$1:L400)+1,"")</f>
        <v>334</v>
      </c>
      <c r="M401" s="219" t="s">
        <v>645</v>
      </c>
      <c r="N401" s="299">
        <v>1</v>
      </c>
      <c r="O401" s="221" t="s">
        <v>0</v>
      </c>
      <c r="P401" s="222"/>
      <c r="Q401" s="300" t="str">
        <f t="shared" si="1043"/>
        <v/>
      </c>
      <c r="R401" s="219" t="s">
        <v>724</v>
      </c>
      <c r="S401" s="219" t="s">
        <v>553</v>
      </c>
      <c r="T401" s="134"/>
      <c r="V401" s="264">
        <f t="shared" si="1069"/>
        <v>1</v>
      </c>
      <c r="W401" s="264">
        <f t="shared" si="1070"/>
        <v>1</v>
      </c>
      <c r="X401" s="264">
        <f t="shared" si="1071"/>
        <v>1</v>
      </c>
      <c r="Y401" s="264"/>
      <c r="Z401" s="264">
        <f t="shared" si="1072"/>
        <v>0</v>
      </c>
      <c r="AA401" s="264"/>
      <c r="AB401" s="264">
        <f t="shared" si="1073"/>
        <v>1</v>
      </c>
      <c r="AC401" s="264"/>
      <c r="AD401" s="265"/>
      <c r="AE401" s="265"/>
      <c r="AF401" s="266" t="str">
        <f t="shared" si="1009"/>
        <v/>
      </c>
      <c r="AG401" s="266"/>
      <c r="AH401" s="266" t="str">
        <f t="shared" si="1010"/>
        <v/>
      </c>
      <c r="AI401" s="266"/>
      <c r="AJ401" s="266" t="str">
        <f t="shared" si="1011"/>
        <v/>
      </c>
      <c r="AK401" s="267"/>
      <c r="AL401" s="268"/>
      <c r="AM401" s="266"/>
      <c r="AN401" s="266" t="str">
        <f t="shared" si="1012"/>
        <v/>
      </c>
      <c r="AO401" s="266"/>
      <c r="AP401" s="266" t="str">
        <f t="shared" si="1013"/>
        <v/>
      </c>
      <c r="AQ401" s="266"/>
      <c r="AR401" s="266" t="str">
        <f t="shared" si="1014"/>
        <v/>
      </c>
      <c r="AS401" s="267"/>
      <c r="AT401" s="268"/>
      <c r="AU401" s="266"/>
      <c r="AV401" s="266" t="str">
        <f t="shared" si="1015"/>
        <v/>
      </c>
      <c r="AW401" s="266"/>
      <c r="AX401" s="266" t="str">
        <f t="shared" si="1016"/>
        <v/>
      </c>
      <c r="AY401" s="266"/>
      <c r="AZ401" s="266" t="str">
        <f t="shared" si="1017"/>
        <v/>
      </c>
      <c r="BA401" s="267"/>
      <c r="BB401" s="268"/>
      <c r="BC401" s="266"/>
      <c r="BD401" s="266">
        <f t="shared" si="1018"/>
        <v>1</v>
      </c>
      <c r="BE401" s="266"/>
      <c r="BF401" s="266">
        <f t="shared" si="1019"/>
        <v>0</v>
      </c>
      <c r="BG401" s="266"/>
      <c r="BH401" s="266">
        <f t="shared" si="1020"/>
        <v>1</v>
      </c>
      <c r="BI401" s="267"/>
      <c r="BJ401" s="268"/>
      <c r="BK401" s="264"/>
      <c r="BL401" s="266" t="str">
        <f t="shared" si="1021"/>
        <v/>
      </c>
      <c r="BM401" s="266"/>
      <c r="BN401" s="266" t="str">
        <f t="shared" si="1022"/>
        <v/>
      </c>
      <c r="BO401" s="266"/>
      <c r="BP401" s="266" t="str">
        <f t="shared" si="1023"/>
        <v/>
      </c>
      <c r="BQ401" s="267"/>
      <c r="BR401" s="268"/>
      <c r="BS401" s="264"/>
      <c r="BT401" s="266" t="str">
        <f t="shared" si="1024"/>
        <v/>
      </c>
      <c r="BU401" s="266"/>
      <c r="BV401" s="266" t="str">
        <f t="shared" si="1025"/>
        <v/>
      </c>
      <c r="BW401" s="266"/>
      <c r="BX401" s="266" t="str">
        <f t="shared" si="1026"/>
        <v/>
      </c>
      <c r="BY401" s="267"/>
      <c r="BZ401" s="268"/>
      <c r="CA401" s="269"/>
      <c r="CB401" s="266" t="str">
        <f t="shared" si="1027"/>
        <v/>
      </c>
      <c r="CC401" s="266"/>
      <c r="CD401" s="266" t="str">
        <f t="shared" si="1028"/>
        <v/>
      </c>
      <c r="CE401" s="266"/>
      <c r="CF401" s="266" t="str">
        <f t="shared" si="1029"/>
        <v/>
      </c>
      <c r="CG401" s="267"/>
      <c r="CJ401" s="266" t="str">
        <f t="shared" si="1030"/>
        <v/>
      </c>
      <c r="CK401" s="266"/>
      <c r="CL401" s="266" t="str">
        <f t="shared" si="1031"/>
        <v/>
      </c>
      <c r="CM401" s="266"/>
      <c r="CN401" s="266" t="str">
        <f t="shared" si="1032"/>
        <v/>
      </c>
      <c r="CO401" s="267"/>
    </row>
    <row r="402" spans="2:122" s="262" customFormat="1" ht="87.75" customHeight="1" x14ac:dyDescent="0.25">
      <c r="B402" s="259" t="s">
        <v>67</v>
      </c>
      <c r="C402" s="276" t="s">
        <v>634</v>
      </c>
      <c r="D402" s="164" t="s">
        <v>641</v>
      </c>
      <c r="E402" s="164"/>
      <c r="F402" s="261">
        <f>VLOOKUP(H402,Feuil1!A$1:B$5,2,0)</f>
        <v>0.1</v>
      </c>
      <c r="G402" s="259">
        <f t="shared" si="1067"/>
        <v>4</v>
      </c>
      <c r="H402" s="274" t="s">
        <v>102</v>
      </c>
      <c r="I402" s="133" t="s">
        <v>646</v>
      </c>
      <c r="J402" s="263">
        <v>113</v>
      </c>
      <c r="K402" s="263">
        <f t="shared" si="1068"/>
        <v>96</v>
      </c>
      <c r="L402" s="263">
        <f>IF(J402&lt;&gt;"",MAX(L$1:L401)+1,"")</f>
        <v>335</v>
      </c>
      <c r="M402" s="219" t="s">
        <v>647</v>
      </c>
      <c r="N402" s="299">
        <v>1</v>
      </c>
      <c r="O402" s="221" t="s">
        <v>0</v>
      </c>
      <c r="P402" s="222"/>
      <c r="Q402" s="300" t="str">
        <f t="shared" si="1043"/>
        <v/>
      </c>
      <c r="R402" s="219" t="s">
        <v>725</v>
      </c>
      <c r="S402" s="219" t="s">
        <v>70</v>
      </c>
      <c r="T402" s="134"/>
      <c r="V402" s="264">
        <f t="shared" si="1069"/>
        <v>1</v>
      </c>
      <c r="W402" s="264">
        <f t="shared" si="1070"/>
        <v>1</v>
      </c>
      <c r="X402" s="264">
        <f t="shared" si="1071"/>
        <v>1</v>
      </c>
      <c r="Y402" s="264"/>
      <c r="Z402" s="264">
        <f t="shared" si="1072"/>
        <v>0</v>
      </c>
      <c r="AA402" s="264"/>
      <c r="AB402" s="264">
        <f t="shared" si="1073"/>
        <v>1</v>
      </c>
      <c r="AC402" s="264"/>
      <c r="AD402" s="265"/>
      <c r="AE402" s="265"/>
      <c r="AF402" s="266" t="str">
        <f t="shared" si="1009"/>
        <v/>
      </c>
      <c r="AG402" s="266"/>
      <c r="AH402" s="266" t="str">
        <f t="shared" si="1010"/>
        <v/>
      </c>
      <c r="AI402" s="266"/>
      <c r="AJ402" s="266" t="str">
        <f t="shared" si="1011"/>
        <v/>
      </c>
      <c r="AK402" s="267"/>
      <c r="AL402" s="268"/>
      <c r="AM402" s="266"/>
      <c r="AN402" s="266" t="str">
        <f t="shared" si="1012"/>
        <v/>
      </c>
      <c r="AO402" s="266"/>
      <c r="AP402" s="266" t="str">
        <f t="shared" si="1013"/>
        <v/>
      </c>
      <c r="AQ402" s="266"/>
      <c r="AR402" s="266" t="str">
        <f t="shared" si="1014"/>
        <v/>
      </c>
      <c r="AS402" s="267"/>
      <c r="AT402" s="268"/>
      <c r="AU402" s="266"/>
      <c r="AV402" s="266" t="str">
        <f t="shared" si="1015"/>
        <v/>
      </c>
      <c r="AW402" s="266"/>
      <c r="AX402" s="266" t="str">
        <f t="shared" si="1016"/>
        <v/>
      </c>
      <c r="AY402" s="266"/>
      <c r="AZ402" s="266" t="str">
        <f t="shared" si="1017"/>
        <v/>
      </c>
      <c r="BA402" s="267"/>
      <c r="BB402" s="268"/>
      <c r="BC402" s="266"/>
      <c r="BD402" s="266">
        <f t="shared" si="1018"/>
        <v>1</v>
      </c>
      <c r="BE402" s="266"/>
      <c r="BF402" s="266">
        <f t="shared" si="1019"/>
        <v>0</v>
      </c>
      <c r="BG402" s="266"/>
      <c r="BH402" s="266">
        <f t="shared" si="1020"/>
        <v>1</v>
      </c>
      <c r="BI402" s="267"/>
      <c r="BJ402" s="268"/>
      <c r="BK402" s="264"/>
      <c r="BL402" s="266" t="str">
        <f t="shared" si="1021"/>
        <v/>
      </c>
      <c r="BM402" s="266"/>
      <c r="BN402" s="266" t="str">
        <f t="shared" si="1022"/>
        <v/>
      </c>
      <c r="BO402" s="266"/>
      <c r="BP402" s="266" t="str">
        <f t="shared" si="1023"/>
        <v/>
      </c>
      <c r="BQ402" s="267"/>
      <c r="BR402" s="268"/>
      <c r="BS402" s="264"/>
      <c r="BT402" s="266" t="str">
        <f t="shared" si="1024"/>
        <v/>
      </c>
      <c r="BU402" s="266"/>
      <c r="BV402" s="266" t="str">
        <f t="shared" si="1025"/>
        <v/>
      </c>
      <c r="BW402" s="266"/>
      <c r="BX402" s="266" t="str">
        <f t="shared" si="1026"/>
        <v/>
      </c>
      <c r="BY402" s="267"/>
      <c r="BZ402" s="268"/>
      <c r="CA402" s="269"/>
      <c r="CB402" s="266" t="str">
        <f t="shared" si="1027"/>
        <v/>
      </c>
      <c r="CC402" s="266"/>
      <c r="CD402" s="266" t="str">
        <f t="shared" si="1028"/>
        <v/>
      </c>
      <c r="CE402" s="266"/>
      <c r="CF402" s="266" t="str">
        <f t="shared" si="1029"/>
        <v/>
      </c>
      <c r="CG402" s="267"/>
      <c r="CJ402" s="266" t="str">
        <f t="shared" si="1030"/>
        <v/>
      </c>
      <c r="CK402" s="266"/>
      <c r="CL402" s="266" t="str">
        <f t="shared" si="1031"/>
        <v/>
      </c>
      <c r="CM402" s="266"/>
      <c r="CN402" s="266" t="str">
        <f t="shared" si="1032"/>
        <v/>
      </c>
      <c r="CO402" s="267"/>
    </row>
    <row r="403" spans="2:122" s="262" customFormat="1" ht="66.75" customHeight="1" x14ac:dyDescent="0.25">
      <c r="B403" s="259" t="s">
        <v>67</v>
      </c>
      <c r="C403" s="276" t="s">
        <v>634</v>
      </c>
      <c r="D403" s="164" t="s">
        <v>641</v>
      </c>
      <c r="E403" s="164"/>
      <c r="F403" s="261">
        <f>VLOOKUP(H403,Feuil1!A$1:B$5,2,0)</f>
        <v>0.1</v>
      </c>
      <c r="G403" s="259">
        <f t="shared" si="1067"/>
        <v>4</v>
      </c>
      <c r="H403" s="274" t="s">
        <v>102</v>
      </c>
      <c r="I403" s="133" t="s">
        <v>648</v>
      </c>
      <c r="J403" s="263">
        <v>113</v>
      </c>
      <c r="K403" s="263">
        <f t="shared" si="1068"/>
        <v>96</v>
      </c>
      <c r="L403" s="263">
        <f>IF(J403&lt;&gt;"",MAX(L$1:L402)+1,"")</f>
        <v>336</v>
      </c>
      <c r="M403" s="219" t="s">
        <v>649</v>
      </c>
      <c r="N403" s="299">
        <v>1</v>
      </c>
      <c r="O403" s="221" t="s">
        <v>0</v>
      </c>
      <c r="P403" s="222"/>
      <c r="Q403" s="300" t="str">
        <f t="shared" si="1043"/>
        <v/>
      </c>
      <c r="R403" s="219" t="s">
        <v>768</v>
      </c>
      <c r="S403" s="219" t="s">
        <v>553</v>
      </c>
      <c r="T403" s="134"/>
      <c r="V403" s="264">
        <f t="shared" si="1069"/>
        <v>1</v>
      </c>
      <c r="W403" s="264">
        <f t="shared" si="1070"/>
        <v>1</v>
      </c>
      <c r="X403" s="264">
        <f t="shared" si="1071"/>
        <v>1</v>
      </c>
      <c r="Y403" s="264"/>
      <c r="Z403" s="264">
        <f t="shared" si="1072"/>
        <v>0</v>
      </c>
      <c r="AA403" s="264"/>
      <c r="AB403" s="264">
        <f t="shared" si="1073"/>
        <v>1</v>
      </c>
      <c r="AC403" s="264"/>
      <c r="AD403" s="265"/>
      <c r="AE403" s="265"/>
      <c r="AF403" s="266" t="str">
        <f t="shared" si="1009"/>
        <v/>
      </c>
      <c r="AG403" s="266"/>
      <c r="AH403" s="266" t="str">
        <f t="shared" si="1010"/>
        <v/>
      </c>
      <c r="AI403" s="266"/>
      <c r="AJ403" s="266" t="str">
        <f t="shared" si="1011"/>
        <v/>
      </c>
      <c r="AK403" s="267"/>
      <c r="AL403" s="268"/>
      <c r="AM403" s="266"/>
      <c r="AN403" s="266" t="str">
        <f t="shared" si="1012"/>
        <v/>
      </c>
      <c r="AO403" s="266"/>
      <c r="AP403" s="266" t="str">
        <f t="shared" si="1013"/>
        <v/>
      </c>
      <c r="AQ403" s="266"/>
      <c r="AR403" s="266" t="str">
        <f t="shared" si="1014"/>
        <v/>
      </c>
      <c r="AS403" s="267"/>
      <c r="AT403" s="268"/>
      <c r="AU403" s="266"/>
      <c r="AV403" s="266" t="str">
        <f t="shared" si="1015"/>
        <v/>
      </c>
      <c r="AW403" s="266"/>
      <c r="AX403" s="266" t="str">
        <f t="shared" si="1016"/>
        <v/>
      </c>
      <c r="AY403" s="266"/>
      <c r="AZ403" s="266" t="str">
        <f t="shared" si="1017"/>
        <v/>
      </c>
      <c r="BA403" s="267"/>
      <c r="BB403" s="268"/>
      <c r="BC403" s="266"/>
      <c r="BD403" s="266">
        <f t="shared" si="1018"/>
        <v>1</v>
      </c>
      <c r="BE403" s="266"/>
      <c r="BF403" s="266">
        <f t="shared" si="1019"/>
        <v>0</v>
      </c>
      <c r="BG403" s="266"/>
      <c r="BH403" s="266">
        <f t="shared" si="1020"/>
        <v>1</v>
      </c>
      <c r="BI403" s="267"/>
      <c r="BJ403" s="268"/>
      <c r="BK403" s="264"/>
      <c r="BL403" s="266" t="str">
        <f t="shared" si="1021"/>
        <v/>
      </c>
      <c r="BM403" s="266"/>
      <c r="BN403" s="266" t="str">
        <f t="shared" si="1022"/>
        <v/>
      </c>
      <c r="BO403" s="266"/>
      <c r="BP403" s="266" t="str">
        <f t="shared" si="1023"/>
        <v/>
      </c>
      <c r="BQ403" s="267"/>
      <c r="BR403" s="268"/>
      <c r="BS403" s="264"/>
      <c r="BT403" s="266" t="str">
        <f t="shared" si="1024"/>
        <v/>
      </c>
      <c r="BU403" s="266"/>
      <c r="BV403" s="266" t="str">
        <f t="shared" si="1025"/>
        <v/>
      </c>
      <c r="BW403" s="266"/>
      <c r="BX403" s="266" t="str">
        <f t="shared" si="1026"/>
        <v/>
      </c>
      <c r="BY403" s="267"/>
      <c r="BZ403" s="268"/>
      <c r="CA403" s="269"/>
      <c r="CB403" s="266" t="str">
        <f t="shared" si="1027"/>
        <v/>
      </c>
      <c r="CC403" s="266"/>
      <c r="CD403" s="266" t="str">
        <f t="shared" si="1028"/>
        <v/>
      </c>
      <c r="CE403" s="266"/>
      <c r="CF403" s="266" t="str">
        <f t="shared" si="1029"/>
        <v/>
      </c>
      <c r="CG403" s="267"/>
      <c r="CJ403" s="266" t="str">
        <f t="shared" si="1030"/>
        <v/>
      </c>
      <c r="CK403" s="266"/>
      <c r="CL403" s="266" t="str">
        <f t="shared" si="1031"/>
        <v/>
      </c>
      <c r="CM403" s="266"/>
      <c r="CN403" s="266" t="str">
        <f t="shared" si="1032"/>
        <v/>
      </c>
      <c r="CO403" s="267"/>
    </row>
    <row r="404" spans="2:122" s="262" customFormat="1" ht="41.25" customHeight="1" x14ac:dyDescent="0.25">
      <c r="B404" s="259" t="s">
        <v>56</v>
      </c>
      <c r="C404" s="276" t="s">
        <v>634</v>
      </c>
      <c r="D404" s="164" t="s">
        <v>641</v>
      </c>
      <c r="E404" s="164"/>
      <c r="F404" s="261">
        <f>VLOOKUP(H404,Feuil1!A$1:B$5,2,0)</f>
        <v>0.1</v>
      </c>
      <c r="G404" s="259">
        <f t="shared" si="1067"/>
        <v>4</v>
      </c>
      <c r="H404" s="274" t="s">
        <v>102</v>
      </c>
      <c r="I404" s="133" t="s">
        <v>650</v>
      </c>
      <c r="J404" s="263">
        <v>111</v>
      </c>
      <c r="K404" s="263">
        <f t="shared" si="1068"/>
        <v>94</v>
      </c>
      <c r="L404" s="263">
        <f>IF(J404&lt;&gt;"",MAX(L$1:L403)+1,"")</f>
        <v>337</v>
      </c>
      <c r="M404" s="219" t="s">
        <v>651</v>
      </c>
      <c r="N404" s="299">
        <v>1</v>
      </c>
      <c r="O404" s="221" t="s">
        <v>0</v>
      </c>
      <c r="P404" s="222"/>
      <c r="Q404" s="300" t="str">
        <f t="shared" si="1043"/>
        <v/>
      </c>
      <c r="R404" s="219" t="s">
        <v>726</v>
      </c>
      <c r="S404" s="219" t="s">
        <v>70</v>
      </c>
      <c r="T404" s="134"/>
      <c r="V404" s="264">
        <f t="shared" si="1069"/>
        <v>1</v>
      </c>
      <c r="W404" s="264">
        <f t="shared" si="1070"/>
        <v>1</v>
      </c>
      <c r="X404" s="264">
        <f t="shared" si="1071"/>
        <v>1</v>
      </c>
      <c r="Y404" s="264"/>
      <c r="Z404" s="264">
        <f t="shared" si="1072"/>
        <v>0</v>
      </c>
      <c r="AA404" s="264"/>
      <c r="AB404" s="264">
        <f t="shared" si="1073"/>
        <v>1</v>
      </c>
      <c r="AC404" s="264"/>
      <c r="AD404" s="265"/>
      <c r="AE404" s="265"/>
      <c r="AF404" s="266" t="str">
        <f t="shared" si="1009"/>
        <v/>
      </c>
      <c r="AG404" s="266"/>
      <c r="AH404" s="266" t="str">
        <f t="shared" si="1010"/>
        <v/>
      </c>
      <c r="AI404" s="266"/>
      <c r="AJ404" s="266" t="str">
        <f t="shared" si="1011"/>
        <v/>
      </c>
      <c r="AK404" s="267"/>
      <c r="AL404" s="268"/>
      <c r="AM404" s="266"/>
      <c r="AN404" s="266" t="str">
        <f t="shared" si="1012"/>
        <v/>
      </c>
      <c r="AO404" s="266"/>
      <c r="AP404" s="266" t="str">
        <f t="shared" si="1013"/>
        <v/>
      </c>
      <c r="AQ404" s="266"/>
      <c r="AR404" s="266" t="str">
        <f t="shared" si="1014"/>
        <v/>
      </c>
      <c r="AS404" s="267"/>
      <c r="AT404" s="268"/>
      <c r="AU404" s="266"/>
      <c r="AV404" s="266" t="str">
        <f t="shared" si="1015"/>
        <v/>
      </c>
      <c r="AW404" s="266"/>
      <c r="AX404" s="266" t="str">
        <f t="shared" si="1016"/>
        <v/>
      </c>
      <c r="AY404" s="266"/>
      <c r="AZ404" s="266" t="str">
        <f t="shared" si="1017"/>
        <v/>
      </c>
      <c r="BA404" s="267"/>
      <c r="BB404" s="268"/>
      <c r="BC404" s="266"/>
      <c r="BD404" s="266">
        <f t="shared" si="1018"/>
        <v>1</v>
      </c>
      <c r="BE404" s="266"/>
      <c r="BF404" s="266">
        <f t="shared" si="1019"/>
        <v>0</v>
      </c>
      <c r="BG404" s="266"/>
      <c r="BH404" s="266">
        <f t="shared" si="1020"/>
        <v>1</v>
      </c>
      <c r="BI404" s="267"/>
      <c r="BJ404" s="268"/>
      <c r="BK404" s="264"/>
      <c r="BL404" s="266" t="str">
        <f t="shared" si="1021"/>
        <v/>
      </c>
      <c r="BM404" s="266"/>
      <c r="BN404" s="266" t="str">
        <f t="shared" si="1022"/>
        <v/>
      </c>
      <c r="BO404" s="266"/>
      <c r="BP404" s="266" t="str">
        <f t="shared" si="1023"/>
        <v/>
      </c>
      <c r="BQ404" s="267"/>
      <c r="BR404" s="268"/>
      <c r="BS404" s="264"/>
      <c r="BT404" s="266" t="str">
        <f t="shared" si="1024"/>
        <v/>
      </c>
      <c r="BU404" s="266"/>
      <c r="BV404" s="266" t="str">
        <f t="shared" si="1025"/>
        <v/>
      </c>
      <c r="BW404" s="266"/>
      <c r="BX404" s="266" t="str">
        <f t="shared" si="1026"/>
        <v/>
      </c>
      <c r="BY404" s="267"/>
      <c r="BZ404" s="268"/>
      <c r="CA404" s="269"/>
      <c r="CB404" s="266" t="str">
        <f t="shared" si="1027"/>
        <v/>
      </c>
      <c r="CC404" s="266"/>
      <c r="CD404" s="266" t="str">
        <f t="shared" si="1028"/>
        <v/>
      </c>
      <c r="CE404" s="266"/>
      <c r="CF404" s="266" t="str">
        <f t="shared" si="1029"/>
        <v/>
      </c>
      <c r="CG404" s="267"/>
      <c r="CJ404" s="266" t="str">
        <f t="shared" si="1030"/>
        <v/>
      </c>
      <c r="CK404" s="266"/>
      <c r="CL404" s="266" t="str">
        <f t="shared" si="1031"/>
        <v/>
      </c>
      <c r="CM404" s="266"/>
      <c r="CN404" s="266" t="str">
        <f t="shared" si="1032"/>
        <v/>
      </c>
      <c r="CO404" s="267"/>
    </row>
    <row r="405" spans="2:122" s="262" customFormat="1" ht="33.75" customHeight="1" x14ac:dyDescent="0.25">
      <c r="B405" s="259" t="s">
        <v>56</v>
      </c>
      <c r="C405" s="276" t="s">
        <v>634</v>
      </c>
      <c r="D405" s="164" t="s">
        <v>641</v>
      </c>
      <c r="E405" s="164"/>
      <c r="F405" s="261">
        <f>VLOOKUP(H405,Feuil1!A$1:B$5,2,0)</f>
        <v>0.1</v>
      </c>
      <c r="G405" s="259">
        <f t="shared" si="1067"/>
        <v>4</v>
      </c>
      <c r="H405" s="274" t="s">
        <v>102</v>
      </c>
      <c r="I405" s="133" t="s">
        <v>650</v>
      </c>
      <c r="J405" s="263">
        <v>111</v>
      </c>
      <c r="K405" s="263">
        <f t="shared" si="1068"/>
        <v>94</v>
      </c>
      <c r="L405" s="263">
        <f>IF(J405&lt;&gt;"",MAX(L$1:L404)+1,"")</f>
        <v>338</v>
      </c>
      <c r="M405" s="219" t="s">
        <v>652</v>
      </c>
      <c r="N405" s="299">
        <v>1</v>
      </c>
      <c r="O405" s="221" t="s">
        <v>0</v>
      </c>
      <c r="P405" s="222"/>
      <c r="Q405" s="300" t="str">
        <f t="shared" si="1043"/>
        <v/>
      </c>
      <c r="R405" s="219" t="s">
        <v>727</v>
      </c>
      <c r="S405" s="219" t="s">
        <v>70</v>
      </c>
      <c r="T405" s="134"/>
      <c r="V405" s="264">
        <f t="shared" si="1069"/>
        <v>1</v>
      </c>
      <c r="W405" s="264">
        <f t="shared" si="1070"/>
        <v>1</v>
      </c>
      <c r="X405" s="264">
        <f t="shared" si="1071"/>
        <v>1</v>
      </c>
      <c r="Y405" s="264"/>
      <c r="Z405" s="264">
        <f t="shared" si="1072"/>
        <v>0</v>
      </c>
      <c r="AA405" s="264"/>
      <c r="AB405" s="264">
        <f t="shared" si="1073"/>
        <v>1</v>
      </c>
      <c r="AC405" s="264"/>
      <c r="AD405" s="265"/>
      <c r="AE405" s="265"/>
      <c r="AF405" s="266" t="str">
        <f t="shared" si="1009"/>
        <v/>
      </c>
      <c r="AG405" s="266"/>
      <c r="AH405" s="266" t="str">
        <f t="shared" si="1010"/>
        <v/>
      </c>
      <c r="AI405" s="266"/>
      <c r="AJ405" s="266" t="str">
        <f t="shared" si="1011"/>
        <v/>
      </c>
      <c r="AK405" s="267"/>
      <c r="AL405" s="268"/>
      <c r="AM405" s="266"/>
      <c r="AN405" s="266" t="str">
        <f t="shared" si="1012"/>
        <v/>
      </c>
      <c r="AO405" s="266"/>
      <c r="AP405" s="266" t="str">
        <f t="shared" si="1013"/>
        <v/>
      </c>
      <c r="AQ405" s="266"/>
      <c r="AR405" s="266" t="str">
        <f t="shared" si="1014"/>
        <v/>
      </c>
      <c r="AS405" s="267"/>
      <c r="AT405" s="268"/>
      <c r="AU405" s="266"/>
      <c r="AV405" s="266" t="str">
        <f t="shared" si="1015"/>
        <v/>
      </c>
      <c r="AW405" s="266"/>
      <c r="AX405" s="266" t="str">
        <f t="shared" si="1016"/>
        <v/>
      </c>
      <c r="AY405" s="266"/>
      <c r="AZ405" s="266" t="str">
        <f t="shared" si="1017"/>
        <v/>
      </c>
      <c r="BA405" s="267"/>
      <c r="BB405" s="268"/>
      <c r="BC405" s="266"/>
      <c r="BD405" s="266">
        <f t="shared" si="1018"/>
        <v>1</v>
      </c>
      <c r="BE405" s="266"/>
      <c r="BF405" s="266">
        <f t="shared" si="1019"/>
        <v>0</v>
      </c>
      <c r="BG405" s="266"/>
      <c r="BH405" s="266">
        <f t="shared" si="1020"/>
        <v>1</v>
      </c>
      <c r="BI405" s="267"/>
      <c r="BJ405" s="268"/>
      <c r="BK405" s="264"/>
      <c r="BL405" s="266" t="str">
        <f t="shared" si="1021"/>
        <v/>
      </c>
      <c r="BM405" s="266"/>
      <c r="BN405" s="266" t="str">
        <f t="shared" si="1022"/>
        <v/>
      </c>
      <c r="BO405" s="266"/>
      <c r="BP405" s="266" t="str">
        <f t="shared" si="1023"/>
        <v/>
      </c>
      <c r="BQ405" s="267"/>
      <c r="BR405" s="268"/>
      <c r="BS405" s="264"/>
      <c r="BT405" s="266" t="str">
        <f t="shared" si="1024"/>
        <v/>
      </c>
      <c r="BU405" s="266"/>
      <c r="BV405" s="266" t="str">
        <f t="shared" si="1025"/>
        <v/>
      </c>
      <c r="BW405" s="266"/>
      <c r="BX405" s="266" t="str">
        <f t="shared" si="1026"/>
        <v/>
      </c>
      <c r="BY405" s="267"/>
      <c r="BZ405" s="268"/>
      <c r="CA405" s="269"/>
      <c r="CB405" s="266" t="str">
        <f t="shared" si="1027"/>
        <v/>
      </c>
      <c r="CC405" s="266"/>
      <c r="CD405" s="266" t="str">
        <f t="shared" si="1028"/>
        <v/>
      </c>
      <c r="CE405" s="266"/>
      <c r="CF405" s="266" t="str">
        <f t="shared" si="1029"/>
        <v/>
      </c>
      <c r="CG405" s="267"/>
      <c r="CJ405" s="266" t="str">
        <f t="shared" si="1030"/>
        <v/>
      </c>
      <c r="CK405" s="266"/>
      <c r="CL405" s="266" t="str">
        <f t="shared" si="1031"/>
        <v/>
      </c>
      <c r="CM405" s="266"/>
      <c r="CN405" s="266" t="str">
        <f t="shared" si="1032"/>
        <v/>
      </c>
      <c r="CO405" s="267"/>
    </row>
    <row r="406" spans="2:122" s="262" customFormat="1" ht="134.25" customHeight="1" x14ac:dyDescent="0.25">
      <c r="B406" s="259" t="s">
        <v>56</v>
      </c>
      <c r="C406" s="276" t="s">
        <v>634</v>
      </c>
      <c r="D406" s="164" t="s">
        <v>641</v>
      </c>
      <c r="E406" s="164"/>
      <c r="F406" s="261">
        <f>VLOOKUP(H406,Feuil1!A$1:B$5,2,0)</f>
        <v>0.1</v>
      </c>
      <c r="G406" s="259">
        <f t="shared" si="1067"/>
        <v>4</v>
      </c>
      <c r="H406" s="274" t="s">
        <v>102</v>
      </c>
      <c r="I406" s="133" t="s">
        <v>653</v>
      </c>
      <c r="J406" s="263">
        <v>114</v>
      </c>
      <c r="K406" s="263">
        <f t="shared" si="1068"/>
        <v>97</v>
      </c>
      <c r="L406" s="263">
        <f>IF(J406&lt;&gt;"",MAX(L$1:L405)+1,"")</f>
        <v>339</v>
      </c>
      <c r="M406" s="305" t="s">
        <v>654</v>
      </c>
      <c r="N406" s="301">
        <v>1</v>
      </c>
      <c r="O406" s="302" t="s">
        <v>0</v>
      </c>
      <c r="P406" s="303"/>
      <c r="Q406" s="304" t="str">
        <f t="shared" si="1043"/>
        <v/>
      </c>
      <c r="R406" s="305" t="s">
        <v>728</v>
      </c>
      <c r="S406" s="305" t="s">
        <v>70</v>
      </c>
      <c r="T406" s="134"/>
      <c r="V406" s="264">
        <f t="shared" si="1069"/>
        <v>1</v>
      </c>
      <c r="W406" s="264">
        <f t="shared" si="1070"/>
        <v>1</v>
      </c>
      <c r="X406" s="264">
        <f t="shared" si="1071"/>
        <v>1</v>
      </c>
      <c r="Y406" s="264"/>
      <c r="Z406" s="264">
        <f t="shared" si="1072"/>
        <v>0</v>
      </c>
      <c r="AA406" s="264"/>
      <c r="AB406" s="264">
        <f t="shared" si="1073"/>
        <v>1</v>
      </c>
      <c r="AC406" s="264"/>
      <c r="AD406" s="265"/>
      <c r="AE406" s="265"/>
      <c r="AF406" s="266" t="str">
        <f t="shared" si="1009"/>
        <v/>
      </c>
      <c r="AG406" s="266"/>
      <c r="AH406" s="266" t="str">
        <f t="shared" si="1010"/>
        <v/>
      </c>
      <c r="AI406" s="266"/>
      <c r="AJ406" s="266" t="str">
        <f t="shared" si="1011"/>
        <v/>
      </c>
      <c r="AK406" s="267"/>
      <c r="AL406" s="268"/>
      <c r="AM406" s="266"/>
      <c r="AN406" s="266" t="str">
        <f t="shared" si="1012"/>
        <v/>
      </c>
      <c r="AO406" s="266"/>
      <c r="AP406" s="266" t="str">
        <f t="shared" si="1013"/>
        <v/>
      </c>
      <c r="AQ406" s="266"/>
      <c r="AR406" s="266" t="str">
        <f t="shared" si="1014"/>
        <v/>
      </c>
      <c r="AS406" s="267"/>
      <c r="AT406" s="268"/>
      <c r="AU406" s="266"/>
      <c r="AV406" s="266" t="str">
        <f t="shared" si="1015"/>
        <v/>
      </c>
      <c r="AW406" s="266"/>
      <c r="AX406" s="266" t="str">
        <f t="shared" si="1016"/>
        <v/>
      </c>
      <c r="AY406" s="266"/>
      <c r="AZ406" s="266" t="str">
        <f t="shared" si="1017"/>
        <v/>
      </c>
      <c r="BA406" s="267"/>
      <c r="BB406" s="268"/>
      <c r="BC406" s="266"/>
      <c r="BD406" s="266">
        <f t="shared" si="1018"/>
        <v>1</v>
      </c>
      <c r="BE406" s="266"/>
      <c r="BF406" s="266">
        <f t="shared" si="1019"/>
        <v>0</v>
      </c>
      <c r="BG406" s="266"/>
      <c r="BH406" s="266">
        <f t="shared" si="1020"/>
        <v>1</v>
      </c>
      <c r="BI406" s="267"/>
      <c r="BJ406" s="268"/>
      <c r="BK406" s="264"/>
      <c r="BL406" s="266" t="str">
        <f t="shared" si="1021"/>
        <v/>
      </c>
      <c r="BM406" s="266"/>
      <c r="BN406" s="266" t="str">
        <f t="shared" si="1022"/>
        <v/>
      </c>
      <c r="BO406" s="266"/>
      <c r="BP406" s="266" t="str">
        <f t="shared" si="1023"/>
        <v/>
      </c>
      <c r="BQ406" s="267"/>
      <c r="BR406" s="268"/>
      <c r="BS406" s="264"/>
      <c r="BT406" s="266" t="str">
        <f t="shared" si="1024"/>
        <v/>
      </c>
      <c r="BU406" s="266"/>
      <c r="BV406" s="266" t="str">
        <f t="shared" si="1025"/>
        <v/>
      </c>
      <c r="BW406" s="266"/>
      <c r="BX406" s="266" t="str">
        <f t="shared" si="1026"/>
        <v/>
      </c>
      <c r="BY406" s="267"/>
      <c r="BZ406" s="268"/>
      <c r="CA406" s="269"/>
      <c r="CB406" s="266" t="str">
        <f t="shared" si="1027"/>
        <v/>
      </c>
      <c r="CC406" s="266"/>
      <c r="CD406" s="266" t="str">
        <f t="shared" si="1028"/>
        <v/>
      </c>
      <c r="CE406" s="266"/>
      <c r="CF406" s="266" t="str">
        <f t="shared" si="1029"/>
        <v/>
      </c>
      <c r="CG406" s="267"/>
      <c r="CJ406" s="266" t="str">
        <f t="shared" si="1030"/>
        <v/>
      </c>
      <c r="CK406" s="266"/>
      <c r="CL406" s="266" t="str">
        <f t="shared" si="1031"/>
        <v/>
      </c>
      <c r="CM406" s="266"/>
      <c r="CN406" s="266" t="str">
        <f t="shared" si="1032"/>
        <v/>
      </c>
      <c r="CO406" s="267"/>
    </row>
    <row r="407" spans="2:122" s="162" customFormat="1" ht="18" customHeight="1" x14ac:dyDescent="0.25">
      <c r="B407" s="113"/>
      <c r="C407" s="236" t="str">
        <f t="shared" ref="C407" si="1074">$L$377</f>
        <v/>
      </c>
      <c r="D407" s="245"/>
      <c r="E407" s="113"/>
      <c r="F407" s="259" t="e">
        <v>#N/A</v>
      </c>
      <c r="G407" s="259"/>
      <c r="H407" s="128"/>
      <c r="I407" s="173"/>
      <c r="J407" s="138"/>
      <c r="K407" s="263" t="str">
        <f>IF(J407&lt;&gt;"",MAX(K$1:K406)+1,"")</f>
        <v/>
      </c>
      <c r="L407" s="263" t="str">
        <f>IF(J407&lt;&gt;"",MAX(L$1:L406)+1,"")</f>
        <v/>
      </c>
      <c r="M407" s="247" t="s">
        <v>655</v>
      </c>
      <c r="N407" s="248"/>
      <c r="O407" s="249"/>
      <c r="P407" s="410"/>
      <c r="Q407" s="250" t="str">
        <f t="shared" ref="Q407" si="1075">IF(ISERROR(SEARCH("Pas de NM possible",R407)),"","oui")</f>
        <v/>
      </c>
      <c r="R407" s="251"/>
      <c r="S407" s="252"/>
      <c r="T407" s="126"/>
      <c r="U407" s="253"/>
      <c r="V407" s="139"/>
      <c r="W407" s="139"/>
      <c r="X407" s="139"/>
      <c r="Y407" s="139"/>
      <c r="Z407" s="139"/>
      <c r="AA407" s="139"/>
      <c r="AB407" s="260"/>
      <c r="AC407" s="140"/>
      <c r="AD407" s="148"/>
      <c r="AE407" s="229" t="str">
        <f t="shared" ref="AE407" si="1076">IF(G407=1,W407,"")</f>
        <v/>
      </c>
      <c r="AF407" s="229"/>
      <c r="AG407" s="229" t="str">
        <f t="shared" ref="AG407" si="1077">IF(G407=1,Y407,"")</f>
        <v/>
      </c>
      <c r="AH407" s="229"/>
      <c r="AI407" s="229" t="str">
        <f t="shared" ref="AI407" si="1078">IF(G407=1,AA407,"")</f>
        <v/>
      </c>
      <c r="AJ407" s="230"/>
      <c r="AK407" s="231"/>
      <c r="AL407" s="229"/>
      <c r="AM407" s="229" t="str">
        <f t="shared" ref="AM407" si="1079">IF(G407=2,W407,"")</f>
        <v/>
      </c>
      <c r="AN407" s="229"/>
      <c r="AO407" s="229" t="str">
        <f t="shared" ref="AO407" si="1080">IF(G407=2,Y407,"")</f>
        <v/>
      </c>
      <c r="AP407" s="229"/>
      <c r="AQ407" s="229" t="str">
        <f t="shared" ref="AQ407" si="1081">IF(G407=2,AA407,"")</f>
        <v/>
      </c>
      <c r="AR407" s="230"/>
      <c r="AS407" s="231"/>
      <c r="AT407" s="229"/>
      <c r="AU407" s="229" t="str">
        <f t="shared" ref="AU407" si="1082">IF(G407=3,W407,"")</f>
        <v/>
      </c>
      <c r="AV407" s="229"/>
      <c r="AW407" s="229" t="str">
        <f t="shared" ref="AW407" si="1083">IF(G407=3,Y407,"")</f>
        <v/>
      </c>
      <c r="AX407" s="229"/>
      <c r="AY407" s="229" t="str">
        <f t="shared" ref="AY407" si="1084">IF(G407=3,AA407,"")</f>
        <v/>
      </c>
      <c r="AZ407" s="230"/>
      <c r="BA407" s="231"/>
      <c r="BB407" s="229"/>
      <c r="BC407" s="229" t="str">
        <f t="shared" ref="BC407" si="1085">IF(G407=4,W407,"")</f>
        <v/>
      </c>
      <c r="BD407" s="229"/>
      <c r="BE407" s="229" t="str">
        <f t="shared" ref="BE407" si="1086">IF(G407=4,Y407,"")</f>
        <v/>
      </c>
      <c r="BF407" s="229"/>
      <c r="BG407" s="229" t="str">
        <f t="shared" ref="BG407" si="1087">IF(G407=4,AA407,"")</f>
        <v/>
      </c>
      <c r="BH407" s="230"/>
      <c r="BI407" s="231"/>
      <c r="BJ407" s="139"/>
      <c r="BK407" s="229" t="str">
        <f t="shared" ref="BK407" si="1088">IF(G407=5,W407,"")</f>
        <v/>
      </c>
      <c r="BL407" s="229"/>
      <c r="BM407" s="229" t="str">
        <f t="shared" ref="BM407" si="1089">IF(G407=5,Y407,"")</f>
        <v/>
      </c>
      <c r="BN407" s="229"/>
      <c r="BO407" s="229" t="str">
        <f t="shared" ref="BO407" si="1090">IF(G407=5,AA407,"")</f>
        <v/>
      </c>
      <c r="BP407" s="230"/>
      <c r="BQ407" s="231"/>
      <c r="BR407" s="139"/>
      <c r="BS407" s="229" t="str">
        <f t="shared" ref="BS407" si="1091">IF(A407=31,W407,"")</f>
        <v/>
      </c>
      <c r="BT407" s="229"/>
      <c r="BU407" s="229" t="str">
        <f t="shared" ref="BU407" si="1092">IF(A407=31,Y407,"")</f>
        <v/>
      </c>
      <c r="BV407" s="229"/>
      <c r="BW407" s="229" t="str">
        <f t="shared" ref="BW407" si="1093">IF(A407=31,AA407,"")</f>
        <v/>
      </c>
      <c r="BX407" s="230"/>
      <c r="BY407" s="231"/>
      <c r="BZ407" s="160"/>
      <c r="CA407" s="229" t="str">
        <f t="shared" ref="CA407" si="1094">IF(A407=32,W407,"")</f>
        <v/>
      </c>
      <c r="CB407" s="229"/>
      <c r="CC407" s="229" t="str">
        <f t="shared" ref="CC407" si="1095">IF(A407=32,Y407,"")</f>
        <v/>
      </c>
      <c r="CD407" s="229"/>
      <c r="CE407" s="229" t="str">
        <f t="shared" ref="CE407" si="1096">IF(A407=32,AA407,"")</f>
        <v/>
      </c>
      <c r="CF407" s="230"/>
      <c r="CI407" s="229" t="str">
        <f t="shared" ref="CI407" si="1097">IF(A407=33,W407,"")</f>
        <v/>
      </c>
      <c r="CJ407" s="229"/>
      <c r="CK407" s="229" t="str">
        <f t="shared" ref="CK407" si="1098">IF(A407=33,Y407,"")</f>
        <v/>
      </c>
      <c r="CL407" s="229"/>
      <c r="CM407" s="229" t="str">
        <f t="shared" ref="CM407" si="1099">IF(A407=33,AA407,"")</f>
        <v/>
      </c>
      <c r="CN407" s="230"/>
      <c r="DR407" s="138" t="str">
        <f>IF(J407&lt;&gt;"",MAX(K$1:K406)+1,"")</f>
        <v/>
      </c>
    </row>
    <row r="408" spans="2:122" s="262" customFormat="1" ht="31.5" customHeight="1" x14ac:dyDescent="0.25">
      <c r="B408" s="259" t="s">
        <v>67</v>
      </c>
      <c r="C408" s="276" t="s">
        <v>634</v>
      </c>
      <c r="D408" s="245" t="s">
        <v>655</v>
      </c>
      <c r="E408" s="259"/>
      <c r="F408" s="259">
        <v>0.35</v>
      </c>
      <c r="G408" s="259">
        <f>IF(H408="Information et Communication",1,IF(H408="Savoir-faire Savoir-être",2,IF(H408="Confort et hygiène",3,IF(H408="Qualité de la prestation",5,IF(H408="Développement Durable",4)))))</f>
        <v>2</v>
      </c>
      <c r="H408" s="134" t="s">
        <v>109</v>
      </c>
      <c r="I408" s="254" t="s">
        <v>729</v>
      </c>
      <c r="J408" s="263">
        <v>19</v>
      </c>
      <c r="K408" s="263">
        <v>19</v>
      </c>
      <c r="L408" s="263">
        <f>IF(J408&lt;&gt;"",MAX(L$1:L407)+1,"")</f>
        <v>340</v>
      </c>
      <c r="M408" s="323" t="s">
        <v>636</v>
      </c>
      <c r="N408" s="324">
        <v>1</v>
      </c>
      <c r="O408" s="320" t="s">
        <v>0</v>
      </c>
      <c r="P408" s="321"/>
      <c r="Q408" s="325" t="str">
        <f>IF(ISERROR(SEARCH("Pas de NM possible",R408)),"","oui")</f>
        <v/>
      </c>
      <c r="R408" s="323" t="s">
        <v>730</v>
      </c>
      <c r="S408" s="326" t="s">
        <v>61</v>
      </c>
      <c r="T408" s="272"/>
      <c r="U408" s="273"/>
      <c r="V408" s="264">
        <f>N408</f>
        <v>1</v>
      </c>
      <c r="W408" s="264">
        <f>IF(O408="OUI",1,IF(O408="NON",0,IF(O408="Non Mesuré","",0)))</f>
        <v>1</v>
      </c>
      <c r="X408" s="264">
        <f>IF(O408&lt;&gt;"Non Mesuré",V408*W408,"")</f>
        <v>1</v>
      </c>
      <c r="Y408" s="264"/>
      <c r="Z408" s="264">
        <f>IF(O408="Non Mesuré",V408,0)</f>
        <v>0</v>
      </c>
      <c r="AA408" s="264"/>
      <c r="AB408" s="264">
        <f>V408-Z408</f>
        <v>1</v>
      </c>
      <c r="AC408" s="264"/>
      <c r="AD408" s="265"/>
      <c r="AE408" s="265"/>
      <c r="AF408" s="266" t="str">
        <f>IF(G408=1,X408,"")</f>
        <v/>
      </c>
      <c r="AG408" s="266"/>
      <c r="AH408" s="266" t="str">
        <f>IF(G408=1,Z408,"")</f>
        <v/>
      </c>
      <c r="AI408" s="266"/>
      <c r="AJ408" s="266" t="str">
        <f>IF(G408=1,AB408,"")</f>
        <v/>
      </c>
      <c r="AK408" s="267"/>
      <c r="AL408" s="268"/>
      <c r="AM408" s="266"/>
      <c r="AN408" s="266">
        <f>IF(G408=2,X408,"")</f>
        <v>1</v>
      </c>
      <c r="AO408" s="266"/>
      <c r="AP408" s="266">
        <f>IF(G408=2,Z408,"")</f>
        <v>0</v>
      </c>
      <c r="AQ408" s="266"/>
      <c r="AR408" s="266">
        <f>IF(G408=2,AB408,"")</f>
        <v>1</v>
      </c>
      <c r="AS408" s="267"/>
      <c r="AT408" s="268"/>
      <c r="AU408" s="266"/>
      <c r="AV408" s="266" t="str">
        <f>IF(G408=3,X408,"")</f>
        <v/>
      </c>
      <c r="AW408" s="266"/>
      <c r="AX408" s="266" t="str">
        <f>IF(G408=3,Z408,"")</f>
        <v/>
      </c>
      <c r="AY408" s="266"/>
      <c r="AZ408" s="266" t="str">
        <f>IF(G408=3,AB408,"")</f>
        <v/>
      </c>
      <c r="BA408" s="267"/>
      <c r="BB408" s="268"/>
      <c r="BC408" s="266"/>
      <c r="BD408" s="266" t="str">
        <f>IF(G408=4,X408,"")</f>
        <v/>
      </c>
      <c r="BE408" s="266"/>
      <c r="BF408" s="266" t="str">
        <f>IF(G408=4,Z408,"")</f>
        <v/>
      </c>
      <c r="BG408" s="266"/>
      <c r="BH408" s="266" t="str">
        <f>IF(G408=4,AB408,"")</f>
        <v/>
      </c>
      <c r="BI408" s="267"/>
      <c r="BJ408" s="268"/>
      <c r="BK408" s="264"/>
      <c r="BL408" s="266" t="str">
        <f>IF(G408=5,X408,"")</f>
        <v/>
      </c>
      <c r="BM408" s="266"/>
      <c r="BN408" s="266" t="str">
        <f>IF(G408=5,Z408,"")</f>
        <v/>
      </c>
      <c r="BO408" s="266"/>
      <c r="BP408" s="266" t="str">
        <f>IF(G408=5,AB408,"")</f>
        <v/>
      </c>
      <c r="BQ408" s="267"/>
      <c r="BR408" s="268"/>
      <c r="BS408" s="264"/>
      <c r="BT408" s="266" t="str">
        <f>IF(A408=31,X408,"")</f>
        <v/>
      </c>
      <c r="BU408" s="266"/>
      <c r="BV408" s="266" t="str">
        <f>IF(A408=31,Z408,"")</f>
        <v/>
      </c>
      <c r="BW408" s="266"/>
      <c r="BX408" s="266" t="str">
        <f>IF(A408=31,AB408,"")</f>
        <v/>
      </c>
      <c r="BY408" s="267"/>
      <c r="BZ408" s="268"/>
      <c r="CA408" s="269"/>
      <c r="CB408" s="266" t="str">
        <f>IF(A408=32,X408,"")</f>
        <v/>
      </c>
      <c r="CC408" s="266"/>
      <c r="CD408" s="266" t="str">
        <f>IF(A408=32,Z408,"")</f>
        <v/>
      </c>
      <c r="CE408" s="266"/>
      <c r="CF408" s="266" t="str">
        <f>IF(A408=32,AB408,"")</f>
        <v/>
      </c>
      <c r="CG408" s="267"/>
      <c r="CJ408" s="266" t="str">
        <f>IF(A408=33,X408,"")</f>
        <v/>
      </c>
      <c r="CK408" s="266"/>
      <c r="CL408" s="266" t="str">
        <f>IF(A408=33,Z408,"")</f>
        <v/>
      </c>
      <c r="CM408" s="266"/>
      <c r="CN408" s="266" t="str">
        <f>IF(A408=33,AB408,"")</f>
        <v/>
      </c>
      <c r="CO408" s="267"/>
      <c r="DR408" s="263">
        <f>IF(J408&lt;&gt;"",MAX(K$1:K397)+1,"")</f>
        <v>201</v>
      </c>
    </row>
    <row r="409" spans="2:122" s="262" customFormat="1" ht="30" customHeight="1" x14ac:dyDescent="0.25">
      <c r="B409" s="259"/>
      <c r="C409" s="259"/>
      <c r="D409" s="259"/>
      <c r="E409" s="259"/>
      <c r="F409" s="261" t="e">
        <f>VLOOKUP(H409,Feuil1!A$1:B$5,2,0)</f>
        <v>#N/A</v>
      </c>
      <c r="G409" s="259"/>
      <c r="H409" s="214"/>
      <c r="I409" s="147"/>
      <c r="J409" s="263"/>
      <c r="K409" s="263"/>
      <c r="L409" s="263" t="str">
        <f>IF(J409&lt;&gt;"",MAX(L$1:L408)+1,"")</f>
        <v/>
      </c>
      <c r="M409" s="368" t="s">
        <v>634</v>
      </c>
      <c r="N409" s="369" t="s">
        <v>29</v>
      </c>
      <c r="O409" s="370" t="s">
        <v>30</v>
      </c>
      <c r="P409" s="425" t="s">
        <v>31</v>
      </c>
      <c r="Q409" s="374" t="str">
        <f t="shared" ref="Q409" si="1100">IF(ISERROR(SEARCH("Pas de NM possible",R409)),"","oui")</f>
        <v/>
      </c>
      <c r="R409" s="375" t="s">
        <v>32</v>
      </c>
      <c r="S409" s="373" t="s">
        <v>686</v>
      </c>
      <c r="T409" s="134"/>
      <c r="V409" s="264"/>
      <c r="W409" s="264"/>
      <c r="X409" s="264"/>
      <c r="Y409" s="264"/>
      <c r="Z409" s="264"/>
      <c r="AA409" s="264"/>
      <c r="AB409" s="264"/>
      <c r="AC409" s="264"/>
      <c r="AD409" s="265"/>
      <c r="AE409" s="265"/>
      <c r="AF409" s="266" t="str">
        <f t="shared" ref="AF409" si="1101">IF(G409=1,X409,"")</f>
        <v/>
      </c>
      <c r="AG409" s="266"/>
      <c r="AH409" s="266" t="str">
        <f t="shared" ref="AH409" si="1102">IF(G409=1,Z409,"")</f>
        <v/>
      </c>
      <c r="AI409" s="266"/>
      <c r="AJ409" s="266" t="str">
        <f t="shared" ref="AJ409" si="1103">IF(G409=1,AB409,"")</f>
        <v/>
      </c>
      <c r="AK409" s="267"/>
      <c r="AL409" s="268"/>
      <c r="AM409" s="266"/>
      <c r="AN409" s="266" t="str">
        <f t="shared" ref="AN409" si="1104">IF(G409=2,X409,"")</f>
        <v/>
      </c>
      <c r="AO409" s="266"/>
      <c r="AP409" s="266" t="str">
        <f t="shared" ref="AP409" si="1105">IF(G409=2,Z409,"")</f>
        <v/>
      </c>
      <c r="AQ409" s="266"/>
      <c r="AR409" s="266" t="str">
        <f t="shared" ref="AR409" si="1106">IF(G409=2,AB409,"")</f>
        <v/>
      </c>
      <c r="AS409" s="267"/>
      <c r="AT409" s="268"/>
      <c r="AU409" s="266"/>
      <c r="AV409" s="266" t="str">
        <f t="shared" ref="AV409" si="1107">IF(G409=3,X409,"")</f>
        <v/>
      </c>
      <c r="AW409" s="266"/>
      <c r="AX409" s="266" t="str">
        <f t="shared" ref="AX409" si="1108">IF(G409=3,Z409,"")</f>
        <v/>
      </c>
      <c r="AY409" s="266"/>
      <c r="AZ409" s="266" t="str">
        <f t="shared" ref="AZ409" si="1109">IF(G409=3,AB409,"")</f>
        <v/>
      </c>
      <c r="BA409" s="267"/>
      <c r="BB409" s="268"/>
      <c r="BC409" s="266"/>
      <c r="BD409" s="266" t="str">
        <f t="shared" ref="BD409" si="1110">IF(G409=4,X409,"")</f>
        <v/>
      </c>
      <c r="BE409" s="266"/>
      <c r="BF409" s="266" t="str">
        <f t="shared" ref="BF409" si="1111">IF(G409=4,Z409,"")</f>
        <v/>
      </c>
      <c r="BG409" s="266"/>
      <c r="BH409" s="266" t="str">
        <f t="shared" ref="BH409" si="1112">IF(G409=4,AB409,"")</f>
        <v/>
      </c>
      <c r="BI409" s="267"/>
      <c r="BJ409" s="268"/>
      <c r="BK409" s="264"/>
      <c r="BL409" s="266" t="str">
        <f t="shared" ref="BL409" si="1113">IF(G409=5,X409,"")</f>
        <v/>
      </c>
      <c r="BM409" s="266"/>
      <c r="BN409" s="266" t="str">
        <f t="shared" ref="BN409" si="1114">IF(G409=5,Z409,"")</f>
        <v/>
      </c>
      <c r="BO409" s="266"/>
      <c r="BP409" s="266" t="str">
        <f t="shared" ref="BP409" si="1115">IF(G409=5,AB409,"")</f>
        <v/>
      </c>
      <c r="BQ409" s="267"/>
      <c r="BR409" s="268"/>
      <c r="BS409" s="264"/>
      <c r="BT409" s="266" t="str">
        <f t="shared" ref="BT409" si="1116">IF(A409=31,X409,"")</f>
        <v/>
      </c>
      <c r="BU409" s="266"/>
      <c r="BV409" s="266" t="str">
        <f t="shared" ref="BV409" si="1117">IF(A409=31,Z409,"")</f>
        <v/>
      </c>
      <c r="BW409" s="266"/>
      <c r="BX409" s="266" t="str">
        <f t="shared" ref="BX409" si="1118">IF(A409=31,AB409,"")</f>
        <v/>
      </c>
      <c r="BY409" s="267"/>
      <c r="BZ409" s="268"/>
      <c r="CA409" s="269"/>
      <c r="CB409" s="266" t="str">
        <f t="shared" ref="CB409" si="1119">IF(A409=32,X409,"")</f>
        <v/>
      </c>
      <c r="CC409" s="266"/>
      <c r="CD409" s="266" t="str">
        <f t="shared" ref="CD409" si="1120">IF(A409=32,Z409,"")</f>
        <v/>
      </c>
      <c r="CE409" s="266"/>
      <c r="CF409" s="266" t="str">
        <f t="shared" ref="CF409" si="1121">IF(A409=32,AB409,"")</f>
        <v/>
      </c>
      <c r="CG409" s="267"/>
      <c r="CJ409" s="266" t="str">
        <f t="shared" ref="CJ409" si="1122">IF(A409=33,X409,"")</f>
        <v/>
      </c>
      <c r="CK409" s="266"/>
      <c r="CL409" s="266" t="str">
        <f t="shared" ref="CL409" si="1123">IF(A409=33,Z409,"")</f>
        <v/>
      </c>
      <c r="CM409" s="266"/>
      <c r="CN409" s="266" t="str">
        <f t="shared" ref="CN409" si="1124">IF(A409=33,AB409,"")</f>
        <v/>
      </c>
      <c r="CO409" s="267"/>
    </row>
    <row r="410" spans="2:122" s="162" customFormat="1" ht="18" customHeight="1" x14ac:dyDescent="0.25">
      <c r="B410" s="113"/>
      <c r="C410" s="276" t="s">
        <v>634</v>
      </c>
      <c r="D410" s="113"/>
      <c r="E410" s="113"/>
      <c r="F410" s="261" t="e">
        <f>VLOOKUP(H410,Feuil1!A$1:B$5,2,0)</f>
        <v>#N/A</v>
      </c>
      <c r="G410" s="113"/>
      <c r="H410" s="217"/>
      <c r="I410" s="171"/>
      <c r="J410" s="138"/>
      <c r="K410" s="263"/>
      <c r="L410" s="263" t="str">
        <f>IF(J410&lt;&gt;"",MAX(L$1:L409)+1,"")</f>
        <v/>
      </c>
      <c r="M410" s="164" t="s">
        <v>656</v>
      </c>
      <c r="N410" s="172"/>
      <c r="O410" s="205"/>
      <c r="P410" s="427"/>
      <c r="Q410" s="202" t="str">
        <f t="shared" ref="Q410:Q417" si="1125">IF(ISERROR(SEARCH("Pas de NM possible",R411)),"","oui")</f>
        <v/>
      </c>
      <c r="S410" s="165"/>
      <c r="T410" s="165"/>
      <c r="V410" s="139"/>
      <c r="W410" s="139"/>
      <c r="X410" s="139"/>
      <c r="Y410" s="139"/>
      <c r="Z410" s="139"/>
      <c r="AA410" s="139"/>
      <c r="AB410" s="139"/>
      <c r="AC410" s="139"/>
      <c r="AD410" s="140"/>
      <c r="AE410" s="141"/>
      <c r="AF410" s="266" t="str">
        <f t="shared" si="1009"/>
        <v/>
      </c>
      <c r="AG410" s="266"/>
      <c r="AH410" s="266" t="str">
        <f t="shared" si="1010"/>
        <v/>
      </c>
      <c r="AI410" s="266"/>
      <c r="AJ410" s="266" t="str">
        <f t="shared" si="1011"/>
        <v/>
      </c>
      <c r="AK410" s="267"/>
      <c r="AL410" s="268"/>
      <c r="AM410" s="266"/>
      <c r="AN410" s="266" t="str">
        <f t="shared" si="1012"/>
        <v/>
      </c>
      <c r="AO410" s="266"/>
      <c r="AP410" s="266" t="str">
        <f t="shared" si="1013"/>
        <v/>
      </c>
      <c r="AQ410" s="266"/>
      <c r="AR410" s="266" t="str">
        <f t="shared" si="1014"/>
        <v/>
      </c>
      <c r="AS410" s="267"/>
      <c r="AT410" s="268"/>
      <c r="AU410" s="266"/>
      <c r="AV410" s="266" t="str">
        <f t="shared" si="1015"/>
        <v/>
      </c>
      <c r="AW410" s="266"/>
      <c r="AX410" s="266" t="str">
        <f t="shared" si="1016"/>
        <v/>
      </c>
      <c r="AY410" s="266"/>
      <c r="AZ410" s="266" t="str">
        <f t="shared" si="1017"/>
        <v/>
      </c>
      <c r="BA410" s="267"/>
      <c r="BB410" s="268"/>
      <c r="BC410" s="266"/>
      <c r="BD410" s="266" t="str">
        <f t="shared" si="1018"/>
        <v/>
      </c>
      <c r="BE410" s="266"/>
      <c r="BF410" s="266" t="str">
        <f t="shared" si="1019"/>
        <v/>
      </c>
      <c r="BG410" s="266"/>
      <c r="BH410" s="266" t="str">
        <f t="shared" si="1020"/>
        <v/>
      </c>
      <c r="BI410" s="267"/>
      <c r="BJ410" s="268"/>
      <c r="BK410" s="264"/>
      <c r="BL410" s="266" t="str">
        <f t="shared" si="1021"/>
        <v/>
      </c>
      <c r="BM410" s="266"/>
      <c r="BN410" s="266" t="str">
        <f t="shared" si="1022"/>
        <v/>
      </c>
      <c r="BO410" s="266"/>
      <c r="BP410" s="266" t="str">
        <f t="shared" si="1023"/>
        <v/>
      </c>
      <c r="BQ410" s="267"/>
      <c r="BR410" s="268"/>
      <c r="BS410" s="264"/>
      <c r="BT410" s="266" t="str">
        <f t="shared" si="1024"/>
        <v/>
      </c>
      <c r="BU410" s="266"/>
      <c r="BV410" s="266" t="str">
        <f t="shared" si="1025"/>
        <v/>
      </c>
      <c r="BW410" s="266"/>
      <c r="BX410" s="266" t="str">
        <f t="shared" si="1026"/>
        <v/>
      </c>
      <c r="BY410" s="267"/>
      <c r="BZ410" s="268"/>
      <c r="CA410" s="269"/>
      <c r="CB410" s="266" t="str">
        <f t="shared" si="1027"/>
        <v/>
      </c>
      <c r="CC410" s="266"/>
      <c r="CD410" s="266" t="str">
        <f t="shared" si="1028"/>
        <v/>
      </c>
      <c r="CE410" s="266"/>
      <c r="CF410" s="266" t="str">
        <f t="shared" si="1029"/>
        <v/>
      </c>
      <c r="CG410" s="267"/>
      <c r="CH410" s="262"/>
      <c r="CI410" s="262"/>
      <c r="CJ410" s="266" t="str">
        <f t="shared" si="1030"/>
        <v/>
      </c>
      <c r="CK410" s="266"/>
      <c r="CL410" s="266" t="str">
        <f t="shared" si="1031"/>
        <v/>
      </c>
      <c r="CM410" s="266"/>
      <c r="CN410" s="266" t="str">
        <f t="shared" si="1032"/>
        <v/>
      </c>
      <c r="CO410" s="267"/>
      <c r="CP410" s="262"/>
    </row>
    <row r="411" spans="2:122" s="262" customFormat="1" ht="42.75" customHeight="1" x14ac:dyDescent="0.25">
      <c r="B411" s="259" t="s">
        <v>56</v>
      </c>
      <c r="C411" s="276" t="s">
        <v>634</v>
      </c>
      <c r="D411" s="164" t="s">
        <v>656</v>
      </c>
      <c r="E411" s="164"/>
      <c r="F411" s="261">
        <f>VLOOKUP(H411,Feuil1!A$1:B$5,2,0)</f>
        <v>0.1</v>
      </c>
      <c r="G411" s="259">
        <f t="shared" ref="G411:G418" si="1126">IF(H411="Information et Communication",1,IF(H411="Savoir-faire Savoir-être",2,IF(H411="Confort et hygiène",3,IF(H411="Qualité de la prestation",5,IF(H411="Développement Durable",4)))))</f>
        <v>4</v>
      </c>
      <c r="H411" s="274" t="s">
        <v>102</v>
      </c>
      <c r="I411" s="133" t="s">
        <v>657</v>
      </c>
      <c r="J411" s="263">
        <v>119</v>
      </c>
      <c r="K411" s="263">
        <f t="shared" ref="K411:K419" si="1127">IF(J411&gt;71,J411-17,J411)</f>
        <v>102</v>
      </c>
      <c r="L411" s="263">
        <f>IF(J411&lt;&gt;"",MAX(L$1:L410)+1,"")</f>
        <v>341</v>
      </c>
      <c r="M411" s="294" t="s">
        <v>658</v>
      </c>
      <c r="N411" s="295">
        <v>3</v>
      </c>
      <c r="O411" s="296" t="s">
        <v>0</v>
      </c>
      <c r="P411" s="297"/>
      <c r="Q411" s="298" t="str">
        <f t="shared" si="1125"/>
        <v/>
      </c>
      <c r="R411" s="294" t="s">
        <v>659</v>
      </c>
      <c r="S411" s="294" t="s">
        <v>70</v>
      </c>
      <c r="T411" s="134"/>
      <c r="V411" s="264">
        <f t="shared" ref="V411:V419" si="1128">N411</f>
        <v>3</v>
      </c>
      <c r="W411" s="264">
        <f t="shared" ref="W411:W419" si="1129">IF(O411="OUI",1,IF(O411="NON",0,IF(O411="Non Mesuré","",0)))</f>
        <v>1</v>
      </c>
      <c r="X411" s="264">
        <f t="shared" ref="X411:X419" si="1130">IF(O411&lt;&gt;"Non Mesuré",V411*W411,"")</f>
        <v>3</v>
      </c>
      <c r="Y411" s="264"/>
      <c r="Z411" s="264">
        <f t="shared" ref="Z411:Z419" si="1131">IF(O411="Non Mesuré",V411,0)</f>
        <v>0</v>
      </c>
      <c r="AA411" s="264"/>
      <c r="AB411" s="264">
        <f t="shared" ref="AB411:AB419" si="1132">V411-Z411</f>
        <v>3</v>
      </c>
      <c r="AC411" s="264"/>
      <c r="AD411" s="265"/>
      <c r="AE411" s="265"/>
      <c r="AF411" s="266" t="str">
        <f t="shared" si="1009"/>
        <v/>
      </c>
      <c r="AG411" s="266"/>
      <c r="AH411" s="266" t="str">
        <f t="shared" si="1010"/>
        <v/>
      </c>
      <c r="AI411" s="266"/>
      <c r="AJ411" s="266" t="str">
        <f t="shared" si="1011"/>
        <v/>
      </c>
      <c r="AK411" s="267"/>
      <c r="AL411" s="268"/>
      <c r="AM411" s="266"/>
      <c r="AN411" s="266" t="str">
        <f t="shared" si="1012"/>
        <v/>
      </c>
      <c r="AO411" s="266"/>
      <c r="AP411" s="266" t="str">
        <f t="shared" si="1013"/>
        <v/>
      </c>
      <c r="AQ411" s="266"/>
      <c r="AR411" s="266" t="str">
        <f t="shared" si="1014"/>
        <v/>
      </c>
      <c r="AS411" s="267"/>
      <c r="AT411" s="268"/>
      <c r="AU411" s="266"/>
      <c r="AV411" s="266" t="str">
        <f t="shared" si="1015"/>
        <v/>
      </c>
      <c r="AW411" s="266"/>
      <c r="AX411" s="266" t="str">
        <f t="shared" si="1016"/>
        <v/>
      </c>
      <c r="AY411" s="266"/>
      <c r="AZ411" s="266" t="str">
        <f t="shared" si="1017"/>
        <v/>
      </c>
      <c r="BA411" s="267"/>
      <c r="BB411" s="268"/>
      <c r="BC411" s="266"/>
      <c r="BD411" s="266">
        <f t="shared" si="1018"/>
        <v>3</v>
      </c>
      <c r="BE411" s="266"/>
      <c r="BF411" s="266">
        <f t="shared" si="1019"/>
        <v>0</v>
      </c>
      <c r="BG411" s="266"/>
      <c r="BH411" s="266">
        <f t="shared" si="1020"/>
        <v>3</v>
      </c>
      <c r="BI411" s="267"/>
      <c r="BJ411" s="268"/>
      <c r="BK411" s="264"/>
      <c r="BL411" s="266" t="str">
        <f t="shared" si="1021"/>
        <v/>
      </c>
      <c r="BM411" s="266"/>
      <c r="BN411" s="266" t="str">
        <f t="shared" si="1022"/>
        <v/>
      </c>
      <c r="BO411" s="266"/>
      <c r="BP411" s="266" t="str">
        <f t="shared" si="1023"/>
        <v/>
      </c>
      <c r="BQ411" s="267"/>
      <c r="BR411" s="268"/>
      <c r="BS411" s="264"/>
      <c r="BT411" s="266" t="str">
        <f t="shared" si="1024"/>
        <v/>
      </c>
      <c r="BU411" s="266"/>
      <c r="BV411" s="266" t="str">
        <f t="shared" si="1025"/>
        <v/>
      </c>
      <c r="BW411" s="266"/>
      <c r="BX411" s="266" t="str">
        <f t="shared" si="1026"/>
        <v/>
      </c>
      <c r="BY411" s="267"/>
      <c r="BZ411" s="268"/>
      <c r="CA411" s="269"/>
      <c r="CB411" s="266" t="str">
        <f t="shared" si="1027"/>
        <v/>
      </c>
      <c r="CC411" s="266"/>
      <c r="CD411" s="266" t="str">
        <f t="shared" si="1028"/>
        <v/>
      </c>
      <c r="CE411" s="266"/>
      <c r="CF411" s="266" t="str">
        <f t="shared" si="1029"/>
        <v/>
      </c>
      <c r="CG411" s="267"/>
      <c r="CJ411" s="266" t="str">
        <f t="shared" si="1030"/>
        <v/>
      </c>
      <c r="CK411" s="266"/>
      <c r="CL411" s="266" t="str">
        <f t="shared" si="1031"/>
        <v/>
      </c>
      <c r="CM411" s="266"/>
      <c r="CN411" s="266" t="str">
        <f t="shared" si="1032"/>
        <v/>
      </c>
      <c r="CO411" s="267"/>
    </row>
    <row r="412" spans="2:122" s="262" customFormat="1" ht="33.75" customHeight="1" x14ac:dyDescent="0.25">
      <c r="B412" s="259" t="s">
        <v>67</v>
      </c>
      <c r="C412" s="276" t="s">
        <v>634</v>
      </c>
      <c r="D412" s="164" t="s">
        <v>656</v>
      </c>
      <c r="E412" s="164"/>
      <c r="F412" s="261">
        <f>VLOOKUP(H412,Feuil1!A$1:B$5,2,0)</f>
        <v>0.1</v>
      </c>
      <c r="G412" s="259">
        <f t="shared" si="1126"/>
        <v>1</v>
      </c>
      <c r="H412" s="274" t="s">
        <v>57</v>
      </c>
      <c r="I412" s="133" t="s">
        <v>660</v>
      </c>
      <c r="J412" s="263">
        <v>117</v>
      </c>
      <c r="K412" s="263">
        <f t="shared" si="1127"/>
        <v>100</v>
      </c>
      <c r="L412" s="263">
        <f>IF(J412&lt;&gt;"",MAX(L$1:L411)+1,"")</f>
        <v>342</v>
      </c>
      <c r="M412" s="219" t="s">
        <v>661</v>
      </c>
      <c r="N412" s="299">
        <v>3</v>
      </c>
      <c r="O412" s="221" t="s">
        <v>0</v>
      </c>
      <c r="P412" s="222"/>
      <c r="Q412" s="300" t="str">
        <f t="shared" si="1125"/>
        <v/>
      </c>
      <c r="R412" s="219" t="s">
        <v>731</v>
      </c>
      <c r="S412" s="219" t="s">
        <v>70</v>
      </c>
      <c r="T412" s="134"/>
      <c r="V412" s="264">
        <f t="shared" si="1128"/>
        <v>3</v>
      </c>
      <c r="W412" s="264">
        <f t="shared" si="1129"/>
        <v>1</v>
      </c>
      <c r="X412" s="264">
        <f t="shared" si="1130"/>
        <v>3</v>
      </c>
      <c r="Y412" s="264"/>
      <c r="Z412" s="264">
        <f t="shared" si="1131"/>
        <v>0</v>
      </c>
      <c r="AA412" s="264"/>
      <c r="AB412" s="264">
        <f t="shared" si="1132"/>
        <v>3</v>
      </c>
      <c r="AC412" s="264"/>
      <c r="AD412" s="265"/>
      <c r="AE412" s="265"/>
      <c r="AF412" s="266">
        <f t="shared" si="1009"/>
        <v>3</v>
      </c>
      <c r="AG412" s="266"/>
      <c r="AH412" s="266">
        <f t="shared" si="1010"/>
        <v>0</v>
      </c>
      <c r="AI412" s="266"/>
      <c r="AJ412" s="266">
        <f t="shared" si="1011"/>
        <v>3</v>
      </c>
      <c r="AK412" s="267"/>
      <c r="AL412" s="268"/>
      <c r="AM412" s="266"/>
      <c r="AN412" s="266" t="str">
        <f t="shared" si="1012"/>
        <v/>
      </c>
      <c r="AO412" s="266"/>
      <c r="AP412" s="266" t="str">
        <f t="shared" si="1013"/>
        <v/>
      </c>
      <c r="AQ412" s="266"/>
      <c r="AR412" s="266" t="str">
        <f t="shared" si="1014"/>
        <v/>
      </c>
      <c r="AS412" s="267"/>
      <c r="AT412" s="268"/>
      <c r="AU412" s="266"/>
      <c r="AV412" s="266" t="str">
        <f t="shared" si="1015"/>
        <v/>
      </c>
      <c r="AW412" s="266"/>
      <c r="AX412" s="266" t="str">
        <f t="shared" si="1016"/>
        <v/>
      </c>
      <c r="AY412" s="266"/>
      <c r="AZ412" s="266" t="str">
        <f t="shared" si="1017"/>
        <v/>
      </c>
      <c r="BA412" s="267"/>
      <c r="BB412" s="268"/>
      <c r="BC412" s="266"/>
      <c r="BD412" s="266" t="str">
        <f t="shared" si="1018"/>
        <v/>
      </c>
      <c r="BE412" s="266"/>
      <c r="BF412" s="266" t="str">
        <f t="shared" si="1019"/>
        <v/>
      </c>
      <c r="BG412" s="266"/>
      <c r="BH412" s="266" t="str">
        <f t="shared" si="1020"/>
        <v/>
      </c>
      <c r="BI412" s="267"/>
      <c r="BJ412" s="268"/>
      <c r="BK412" s="264"/>
      <c r="BL412" s="266" t="str">
        <f t="shared" si="1021"/>
        <v/>
      </c>
      <c r="BM412" s="266"/>
      <c r="BN412" s="266" t="str">
        <f t="shared" si="1022"/>
        <v/>
      </c>
      <c r="BO412" s="266"/>
      <c r="BP412" s="266" t="str">
        <f t="shared" si="1023"/>
        <v/>
      </c>
      <c r="BQ412" s="267"/>
      <c r="BR412" s="268"/>
      <c r="BS412" s="264"/>
      <c r="BT412" s="266" t="str">
        <f t="shared" si="1024"/>
        <v/>
      </c>
      <c r="BU412" s="266"/>
      <c r="BV412" s="266" t="str">
        <f t="shared" si="1025"/>
        <v/>
      </c>
      <c r="BW412" s="266"/>
      <c r="BX412" s="266" t="str">
        <f t="shared" si="1026"/>
        <v/>
      </c>
      <c r="BY412" s="267"/>
      <c r="BZ412" s="268"/>
      <c r="CA412" s="269"/>
      <c r="CB412" s="266" t="str">
        <f t="shared" si="1027"/>
        <v/>
      </c>
      <c r="CC412" s="266"/>
      <c r="CD412" s="266" t="str">
        <f t="shared" si="1028"/>
        <v/>
      </c>
      <c r="CE412" s="266"/>
      <c r="CF412" s="266" t="str">
        <f t="shared" si="1029"/>
        <v/>
      </c>
      <c r="CG412" s="267"/>
      <c r="CJ412" s="266" t="str">
        <f t="shared" si="1030"/>
        <v/>
      </c>
      <c r="CK412" s="266"/>
      <c r="CL412" s="266" t="str">
        <f t="shared" si="1031"/>
        <v/>
      </c>
      <c r="CM412" s="266"/>
      <c r="CN412" s="266" t="str">
        <f t="shared" si="1032"/>
        <v/>
      </c>
      <c r="CO412" s="267"/>
    </row>
    <row r="413" spans="2:122" s="262" customFormat="1" ht="47.25" customHeight="1" x14ac:dyDescent="0.25">
      <c r="B413" s="259" t="s">
        <v>67</v>
      </c>
      <c r="C413" s="276" t="s">
        <v>634</v>
      </c>
      <c r="D413" s="164" t="s">
        <v>656</v>
      </c>
      <c r="E413" s="164"/>
      <c r="F413" s="261">
        <f>VLOOKUP(H413,Feuil1!A$1:B$5,2,0)</f>
        <v>0.1</v>
      </c>
      <c r="G413" s="259">
        <f t="shared" si="1126"/>
        <v>4</v>
      </c>
      <c r="H413" s="274" t="s">
        <v>102</v>
      </c>
      <c r="I413" s="133" t="s">
        <v>662</v>
      </c>
      <c r="J413" s="263">
        <v>117</v>
      </c>
      <c r="K413" s="263">
        <f t="shared" si="1127"/>
        <v>100</v>
      </c>
      <c r="L413" s="263">
        <f>IF(J413&lt;&gt;"",MAX(L$1:L412)+1,"")</f>
        <v>343</v>
      </c>
      <c r="M413" s="219" t="s">
        <v>733</v>
      </c>
      <c r="N413" s="299">
        <v>3</v>
      </c>
      <c r="O413" s="221" t="s">
        <v>0</v>
      </c>
      <c r="P413" s="222"/>
      <c r="Q413" s="300" t="str">
        <f t="shared" si="1125"/>
        <v/>
      </c>
      <c r="R413" s="219" t="s">
        <v>732</v>
      </c>
      <c r="S413" s="219" t="s">
        <v>70</v>
      </c>
      <c r="T413" s="134"/>
      <c r="V413" s="264">
        <f t="shared" si="1128"/>
        <v>3</v>
      </c>
      <c r="W413" s="264">
        <f t="shared" si="1129"/>
        <v>1</v>
      </c>
      <c r="X413" s="264">
        <f t="shared" si="1130"/>
        <v>3</v>
      </c>
      <c r="Y413" s="264"/>
      <c r="Z413" s="264">
        <f t="shared" si="1131"/>
        <v>0</v>
      </c>
      <c r="AA413" s="264"/>
      <c r="AB413" s="264">
        <f t="shared" si="1132"/>
        <v>3</v>
      </c>
      <c r="AC413" s="264"/>
      <c r="AD413" s="265"/>
      <c r="AE413" s="265"/>
      <c r="AF413" s="266" t="str">
        <f t="shared" si="1009"/>
        <v/>
      </c>
      <c r="AG413" s="266"/>
      <c r="AH413" s="266" t="str">
        <f t="shared" si="1010"/>
        <v/>
      </c>
      <c r="AI413" s="266"/>
      <c r="AJ413" s="266" t="str">
        <f t="shared" si="1011"/>
        <v/>
      </c>
      <c r="AK413" s="267"/>
      <c r="AL413" s="268"/>
      <c r="AM413" s="266"/>
      <c r="AN413" s="266" t="str">
        <f t="shared" si="1012"/>
        <v/>
      </c>
      <c r="AO413" s="266"/>
      <c r="AP413" s="266" t="str">
        <f t="shared" si="1013"/>
        <v/>
      </c>
      <c r="AQ413" s="266"/>
      <c r="AR413" s="266" t="str">
        <f t="shared" si="1014"/>
        <v/>
      </c>
      <c r="AS413" s="267"/>
      <c r="AT413" s="268"/>
      <c r="AU413" s="266"/>
      <c r="AV413" s="266" t="str">
        <f t="shared" si="1015"/>
        <v/>
      </c>
      <c r="AW413" s="266"/>
      <c r="AX413" s="266" t="str">
        <f t="shared" si="1016"/>
        <v/>
      </c>
      <c r="AY413" s="266"/>
      <c r="AZ413" s="266" t="str">
        <f t="shared" si="1017"/>
        <v/>
      </c>
      <c r="BA413" s="267"/>
      <c r="BB413" s="268"/>
      <c r="BC413" s="266"/>
      <c r="BD413" s="266">
        <f t="shared" si="1018"/>
        <v>3</v>
      </c>
      <c r="BE413" s="266"/>
      <c r="BF413" s="266">
        <f t="shared" si="1019"/>
        <v>0</v>
      </c>
      <c r="BG413" s="266"/>
      <c r="BH413" s="266">
        <f t="shared" si="1020"/>
        <v>3</v>
      </c>
      <c r="BI413" s="267"/>
      <c r="BJ413" s="268"/>
      <c r="BK413" s="264"/>
      <c r="BL413" s="266" t="str">
        <f t="shared" si="1021"/>
        <v/>
      </c>
      <c r="BM413" s="266"/>
      <c r="BN413" s="266" t="str">
        <f t="shared" si="1022"/>
        <v/>
      </c>
      <c r="BO413" s="266"/>
      <c r="BP413" s="266" t="str">
        <f t="shared" si="1023"/>
        <v/>
      </c>
      <c r="BQ413" s="267"/>
      <c r="BR413" s="268"/>
      <c r="BS413" s="264"/>
      <c r="BT413" s="266" t="str">
        <f t="shared" si="1024"/>
        <v/>
      </c>
      <c r="BU413" s="266"/>
      <c r="BV413" s="266" t="str">
        <f t="shared" si="1025"/>
        <v/>
      </c>
      <c r="BW413" s="266"/>
      <c r="BX413" s="266" t="str">
        <f t="shared" si="1026"/>
        <v/>
      </c>
      <c r="BY413" s="267"/>
      <c r="BZ413" s="268"/>
      <c r="CA413" s="269"/>
      <c r="CB413" s="266" t="str">
        <f t="shared" si="1027"/>
        <v/>
      </c>
      <c r="CC413" s="266"/>
      <c r="CD413" s="266" t="str">
        <f t="shared" si="1028"/>
        <v/>
      </c>
      <c r="CE413" s="266"/>
      <c r="CF413" s="266" t="str">
        <f t="shared" si="1029"/>
        <v/>
      </c>
      <c r="CG413" s="267"/>
      <c r="CJ413" s="266" t="str">
        <f t="shared" si="1030"/>
        <v/>
      </c>
      <c r="CK413" s="266"/>
      <c r="CL413" s="266" t="str">
        <f t="shared" si="1031"/>
        <v/>
      </c>
      <c r="CM413" s="266"/>
      <c r="CN413" s="266" t="str">
        <f t="shared" si="1032"/>
        <v/>
      </c>
      <c r="CO413" s="267"/>
    </row>
    <row r="414" spans="2:122" s="262" customFormat="1" ht="43.5" customHeight="1" x14ac:dyDescent="0.25">
      <c r="B414" s="259" t="s">
        <v>56</v>
      </c>
      <c r="C414" s="276" t="s">
        <v>634</v>
      </c>
      <c r="D414" s="164" t="s">
        <v>656</v>
      </c>
      <c r="E414" s="164"/>
      <c r="F414" s="261">
        <f>VLOOKUP(H414,Feuil1!A$1:B$5,2,0)</f>
        <v>0.1</v>
      </c>
      <c r="G414" s="259">
        <f t="shared" si="1126"/>
        <v>4</v>
      </c>
      <c r="H414" s="274" t="s">
        <v>102</v>
      </c>
      <c r="I414" s="133" t="s">
        <v>663</v>
      </c>
      <c r="J414" s="263">
        <v>118</v>
      </c>
      <c r="K414" s="263">
        <f t="shared" si="1127"/>
        <v>101</v>
      </c>
      <c r="L414" s="263">
        <f>IF(J414&lt;&gt;"",MAX(L$1:L413)+1,"")</f>
        <v>344</v>
      </c>
      <c r="M414" s="219" t="s">
        <v>664</v>
      </c>
      <c r="N414" s="299">
        <v>3</v>
      </c>
      <c r="O414" s="221" t="s">
        <v>0</v>
      </c>
      <c r="P414" s="222"/>
      <c r="Q414" s="300" t="str">
        <f t="shared" si="1125"/>
        <v/>
      </c>
      <c r="R414" s="219" t="s">
        <v>665</v>
      </c>
      <c r="S414" s="219" t="s">
        <v>70</v>
      </c>
      <c r="T414" s="134"/>
      <c r="V414" s="264">
        <f t="shared" si="1128"/>
        <v>3</v>
      </c>
      <c r="W414" s="264">
        <f t="shared" si="1129"/>
        <v>1</v>
      </c>
      <c r="X414" s="264">
        <f t="shared" si="1130"/>
        <v>3</v>
      </c>
      <c r="Y414" s="264"/>
      <c r="Z414" s="264">
        <f t="shared" si="1131"/>
        <v>0</v>
      </c>
      <c r="AA414" s="264"/>
      <c r="AB414" s="264">
        <f t="shared" si="1132"/>
        <v>3</v>
      </c>
      <c r="AC414" s="264"/>
      <c r="AD414" s="265"/>
      <c r="AE414" s="265"/>
      <c r="AF414" s="266" t="str">
        <f t="shared" si="1009"/>
        <v/>
      </c>
      <c r="AG414" s="266"/>
      <c r="AH414" s="266" t="str">
        <f t="shared" si="1010"/>
        <v/>
      </c>
      <c r="AI414" s="266"/>
      <c r="AJ414" s="266" t="str">
        <f t="shared" si="1011"/>
        <v/>
      </c>
      <c r="AK414" s="267"/>
      <c r="AL414" s="268"/>
      <c r="AM414" s="266"/>
      <c r="AN414" s="266" t="str">
        <f t="shared" si="1012"/>
        <v/>
      </c>
      <c r="AO414" s="266"/>
      <c r="AP414" s="266" t="str">
        <f t="shared" si="1013"/>
        <v/>
      </c>
      <c r="AQ414" s="266"/>
      <c r="AR414" s="266" t="str">
        <f t="shared" si="1014"/>
        <v/>
      </c>
      <c r="AS414" s="267"/>
      <c r="AT414" s="268"/>
      <c r="AU414" s="266"/>
      <c r="AV414" s="266" t="str">
        <f t="shared" si="1015"/>
        <v/>
      </c>
      <c r="AW414" s="266"/>
      <c r="AX414" s="266" t="str">
        <f t="shared" si="1016"/>
        <v/>
      </c>
      <c r="AY414" s="266"/>
      <c r="AZ414" s="266" t="str">
        <f t="shared" si="1017"/>
        <v/>
      </c>
      <c r="BA414" s="267"/>
      <c r="BB414" s="268"/>
      <c r="BC414" s="266"/>
      <c r="BD414" s="266">
        <f t="shared" si="1018"/>
        <v>3</v>
      </c>
      <c r="BE414" s="266"/>
      <c r="BF414" s="266">
        <f t="shared" si="1019"/>
        <v>0</v>
      </c>
      <c r="BG414" s="266"/>
      <c r="BH414" s="266">
        <f t="shared" si="1020"/>
        <v>3</v>
      </c>
      <c r="BI414" s="267"/>
      <c r="BJ414" s="268"/>
      <c r="BK414" s="264"/>
      <c r="BL414" s="266" t="str">
        <f t="shared" si="1021"/>
        <v/>
      </c>
      <c r="BM414" s="266"/>
      <c r="BN414" s="266" t="str">
        <f t="shared" si="1022"/>
        <v/>
      </c>
      <c r="BO414" s="266"/>
      <c r="BP414" s="266" t="str">
        <f t="shared" si="1023"/>
        <v/>
      </c>
      <c r="BQ414" s="267"/>
      <c r="BR414" s="268"/>
      <c r="BS414" s="264"/>
      <c r="BT414" s="266" t="str">
        <f t="shared" si="1024"/>
        <v/>
      </c>
      <c r="BU414" s="266"/>
      <c r="BV414" s="266" t="str">
        <f t="shared" si="1025"/>
        <v/>
      </c>
      <c r="BW414" s="266"/>
      <c r="BX414" s="266" t="str">
        <f t="shared" si="1026"/>
        <v/>
      </c>
      <c r="BY414" s="267"/>
      <c r="BZ414" s="268"/>
      <c r="CA414" s="269"/>
      <c r="CB414" s="266" t="str">
        <f t="shared" si="1027"/>
        <v/>
      </c>
      <c r="CC414" s="266"/>
      <c r="CD414" s="266" t="str">
        <f t="shared" si="1028"/>
        <v/>
      </c>
      <c r="CE414" s="266"/>
      <c r="CF414" s="266" t="str">
        <f t="shared" si="1029"/>
        <v/>
      </c>
      <c r="CG414" s="267"/>
      <c r="CJ414" s="266" t="str">
        <f t="shared" si="1030"/>
        <v/>
      </c>
      <c r="CK414" s="266"/>
      <c r="CL414" s="266" t="str">
        <f t="shared" si="1031"/>
        <v/>
      </c>
      <c r="CM414" s="266"/>
      <c r="CN414" s="266" t="str">
        <f t="shared" si="1032"/>
        <v/>
      </c>
      <c r="CO414" s="267"/>
    </row>
    <row r="415" spans="2:122" s="262" customFormat="1" ht="33" customHeight="1" x14ac:dyDescent="0.25">
      <c r="B415" s="259" t="s">
        <v>67</v>
      </c>
      <c r="C415" s="276" t="s">
        <v>634</v>
      </c>
      <c r="D415" s="164" t="s">
        <v>656</v>
      </c>
      <c r="E415" s="164"/>
      <c r="F415" s="261">
        <f>VLOOKUP(H415,Feuil1!A$1:B$5,2,0)</f>
        <v>0.1</v>
      </c>
      <c r="G415" s="259">
        <f t="shared" si="1126"/>
        <v>4</v>
      </c>
      <c r="H415" s="274" t="s">
        <v>102</v>
      </c>
      <c r="I415" s="133" t="s">
        <v>666</v>
      </c>
      <c r="J415" s="263">
        <v>120</v>
      </c>
      <c r="K415" s="263">
        <f t="shared" si="1127"/>
        <v>103</v>
      </c>
      <c r="L415" s="263">
        <f>IF(J415&lt;&gt;"",MAX(L$1:L414)+1,"")</f>
        <v>345</v>
      </c>
      <c r="M415" s="219" t="s">
        <v>667</v>
      </c>
      <c r="N415" s="299">
        <v>1</v>
      </c>
      <c r="O415" s="221" t="s">
        <v>0</v>
      </c>
      <c r="P415" s="222"/>
      <c r="Q415" s="300" t="str">
        <f t="shared" si="1125"/>
        <v/>
      </c>
      <c r="R415" s="219" t="s">
        <v>668</v>
      </c>
      <c r="S415" s="219" t="s">
        <v>553</v>
      </c>
      <c r="T415" s="134"/>
      <c r="V415" s="264">
        <f t="shared" si="1128"/>
        <v>1</v>
      </c>
      <c r="W415" s="264">
        <f t="shared" si="1129"/>
        <v>1</v>
      </c>
      <c r="X415" s="264">
        <f t="shared" si="1130"/>
        <v>1</v>
      </c>
      <c r="Y415" s="264"/>
      <c r="Z415" s="264">
        <f t="shared" si="1131"/>
        <v>0</v>
      </c>
      <c r="AA415" s="264"/>
      <c r="AB415" s="264">
        <f t="shared" si="1132"/>
        <v>1</v>
      </c>
      <c r="AC415" s="264"/>
      <c r="AD415" s="265"/>
      <c r="AE415" s="265"/>
      <c r="AF415" s="266" t="str">
        <f t="shared" si="1009"/>
        <v/>
      </c>
      <c r="AG415" s="266"/>
      <c r="AH415" s="266" t="str">
        <f t="shared" si="1010"/>
        <v/>
      </c>
      <c r="AI415" s="266"/>
      <c r="AJ415" s="266" t="str">
        <f t="shared" si="1011"/>
        <v/>
      </c>
      <c r="AK415" s="267"/>
      <c r="AL415" s="268"/>
      <c r="AM415" s="266"/>
      <c r="AN415" s="266" t="str">
        <f t="shared" si="1012"/>
        <v/>
      </c>
      <c r="AO415" s="266"/>
      <c r="AP415" s="266" t="str">
        <f t="shared" si="1013"/>
        <v/>
      </c>
      <c r="AQ415" s="266"/>
      <c r="AR415" s="266" t="str">
        <f t="shared" si="1014"/>
        <v/>
      </c>
      <c r="AS415" s="267"/>
      <c r="AT415" s="268"/>
      <c r="AU415" s="266"/>
      <c r="AV415" s="266" t="str">
        <f t="shared" si="1015"/>
        <v/>
      </c>
      <c r="AW415" s="266"/>
      <c r="AX415" s="266" t="str">
        <f t="shared" si="1016"/>
        <v/>
      </c>
      <c r="AY415" s="266"/>
      <c r="AZ415" s="266" t="str">
        <f t="shared" si="1017"/>
        <v/>
      </c>
      <c r="BA415" s="267"/>
      <c r="BB415" s="268"/>
      <c r="BC415" s="266"/>
      <c r="BD415" s="266">
        <f t="shared" si="1018"/>
        <v>1</v>
      </c>
      <c r="BE415" s="266"/>
      <c r="BF415" s="266">
        <f t="shared" si="1019"/>
        <v>0</v>
      </c>
      <c r="BG415" s="266"/>
      <c r="BH415" s="266">
        <f t="shared" si="1020"/>
        <v>1</v>
      </c>
      <c r="BI415" s="267"/>
      <c r="BJ415" s="268"/>
      <c r="BK415" s="264"/>
      <c r="BL415" s="266" t="str">
        <f t="shared" si="1021"/>
        <v/>
      </c>
      <c r="BM415" s="266"/>
      <c r="BN415" s="266" t="str">
        <f t="shared" si="1022"/>
        <v/>
      </c>
      <c r="BO415" s="266"/>
      <c r="BP415" s="266" t="str">
        <f t="shared" si="1023"/>
        <v/>
      </c>
      <c r="BQ415" s="267"/>
      <c r="BR415" s="268"/>
      <c r="BS415" s="264"/>
      <c r="BT415" s="266" t="str">
        <f t="shared" si="1024"/>
        <v/>
      </c>
      <c r="BU415" s="266"/>
      <c r="BV415" s="266" t="str">
        <f t="shared" si="1025"/>
        <v/>
      </c>
      <c r="BW415" s="266"/>
      <c r="BX415" s="266" t="str">
        <f t="shared" si="1026"/>
        <v/>
      </c>
      <c r="BY415" s="267"/>
      <c r="BZ415" s="268"/>
      <c r="CA415" s="269"/>
      <c r="CB415" s="266" t="str">
        <f t="shared" si="1027"/>
        <v/>
      </c>
      <c r="CC415" s="266"/>
      <c r="CD415" s="266" t="str">
        <f t="shared" si="1028"/>
        <v/>
      </c>
      <c r="CE415" s="266"/>
      <c r="CF415" s="266" t="str">
        <f t="shared" si="1029"/>
        <v/>
      </c>
      <c r="CG415" s="267"/>
      <c r="CJ415" s="266" t="str">
        <f t="shared" si="1030"/>
        <v/>
      </c>
      <c r="CK415" s="266"/>
      <c r="CL415" s="266" t="str">
        <f t="shared" si="1031"/>
        <v/>
      </c>
      <c r="CM415" s="266"/>
      <c r="CN415" s="266" t="str">
        <f t="shared" si="1032"/>
        <v/>
      </c>
      <c r="CO415" s="267"/>
    </row>
    <row r="416" spans="2:122" s="262" customFormat="1" ht="33" customHeight="1" x14ac:dyDescent="0.25">
      <c r="B416" s="259" t="s">
        <v>56</v>
      </c>
      <c r="C416" s="276" t="s">
        <v>634</v>
      </c>
      <c r="D416" s="164" t="s">
        <v>656</v>
      </c>
      <c r="E416" s="164"/>
      <c r="F416" s="261">
        <f>VLOOKUP(H416,Feuil1!A$1:B$5,2,0)</f>
        <v>0.1</v>
      </c>
      <c r="G416" s="259">
        <f t="shared" si="1126"/>
        <v>4</v>
      </c>
      <c r="H416" s="274" t="s">
        <v>102</v>
      </c>
      <c r="I416" s="133" t="s">
        <v>666</v>
      </c>
      <c r="J416" s="263">
        <v>120</v>
      </c>
      <c r="K416" s="263">
        <f t="shared" si="1127"/>
        <v>103</v>
      </c>
      <c r="L416" s="263">
        <f>IF(J416&lt;&gt;"",MAX(L$1:L415)+1,"")</f>
        <v>346</v>
      </c>
      <c r="M416" s="219" t="s">
        <v>669</v>
      </c>
      <c r="N416" s="299">
        <v>1</v>
      </c>
      <c r="O416" s="221" t="s">
        <v>0</v>
      </c>
      <c r="P416" s="222"/>
      <c r="Q416" s="300" t="str">
        <f t="shared" si="1125"/>
        <v/>
      </c>
      <c r="R416" s="219" t="s">
        <v>670</v>
      </c>
      <c r="S416" s="219" t="s">
        <v>70</v>
      </c>
      <c r="T416" s="134"/>
      <c r="V416" s="264">
        <f t="shared" si="1128"/>
        <v>1</v>
      </c>
      <c r="W416" s="264">
        <f t="shared" si="1129"/>
        <v>1</v>
      </c>
      <c r="X416" s="264">
        <f t="shared" si="1130"/>
        <v>1</v>
      </c>
      <c r="Y416" s="264"/>
      <c r="Z416" s="264">
        <f t="shared" si="1131"/>
        <v>0</v>
      </c>
      <c r="AA416" s="264"/>
      <c r="AB416" s="264">
        <f t="shared" si="1132"/>
        <v>1</v>
      </c>
      <c r="AC416" s="264"/>
      <c r="AD416" s="265"/>
      <c r="AE416" s="265"/>
      <c r="AF416" s="266" t="str">
        <f t="shared" si="1009"/>
        <v/>
      </c>
      <c r="AG416" s="266"/>
      <c r="AH416" s="266" t="str">
        <f t="shared" si="1010"/>
        <v/>
      </c>
      <c r="AI416" s="266"/>
      <c r="AJ416" s="266" t="str">
        <f t="shared" si="1011"/>
        <v/>
      </c>
      <c r="AK416" s="267"/>
      <c r="AL416" s="268"/>
      <c r="AM416" s="266"/>
      <c r="AN416" s="266" t="str">
        <f t="shared" si="1012"/>
        <v/>
      </c>
      <c r="AO416" s="266"/>
      <c r="AP416" s="266" t="str">
        <f t="shared" si="1013"/>
        <v/>
      </c>
      <c r="AQ416" s="266"/>
      <c r="AR416" s="266" t="str">
        <f t="shared" si="1014"/>
        <v/>
      </c>
      <c r="AS416" s="267"/>
      <c r="AT416" s="268"/>
      <c r="AU416" s="266"/>
      <c r="AV416" s="266" t="str">
        <f t="shared" si="1015"/>
        <v/>
      </c>
      <c r="AW416" s="266"/>
      <c r="AX416" s="266" t="str">
        <f t="shared" si="1016"/>
        <v/>
      </c>
      <c r="AY416" s="266"/>
      <c r="AZ416" s="266" t="str">
        <f t="shared" si="1017"/>
        <v/>
      </c>
      <c r="BA416" s="267"/>
      <c r="BB416" s="268"/>
      <c r="BC416" s="266"/>
      <c r="BD416" s="266">
        <f t="shared" si="1018"/>
        <v>1</v>
      </c>
      <c r="BE416" s="266"/>
      <c r="BF416" s="266">
        <f t="shared" si="1019"/>
        <v>0</v>
      </c>
      <c r="BG416" s="266"/>
      <c r="BH416" s="266">
        <f t="shared" si="1020"/>
        <v>1</v>
      </c>
      <c r="BI416" s="267"/>
      <c r="BJ416" s="268"/>
      <c r="BK416" s="264"/>
      <c r="BL416" s="266" t="str">
        <f t="shared" si="1021"/>
        <v/>
      </c>
      <c r="BM416" s="266"/>
      <c r="BN416" s="266" t="str">
        <f t="shared" si="1022"/>
        <v/>
      </c>
      <c r="BO416" s="266"/>
      <c r="BP416" s="266" t="str">
        <f t="shared" si="1023"/>
        <v/>
      </c>
      <c r="BQ416" s="267"/>
      <c r="BR416" s="268"/>
      <c r="BS416" s="264"/>
      <c r="BT416" s="266" t="str">
        <f t="shared" si="1024"/>
        <v/>
      </c>
      <c r="BU416" s="266"/>
      <c r="BV416" s="266" t="str">
        <f t="shared" si="1025"/>
        <v/>
      </c>
      <c r="BW416" s="266"/>
      <c r="BX416" s="266" t="str">
        <f t="shared" si="1026"/>
        <v/>
      </c>
      <c r="BY416" s="267"/>
      <c r="BZ416" s="268"/>
      <c r="CA416" s="269"/>
      <c r="CB416" s="266" t="str">
        <f t="shared" si="1027"/>
        <v/>
      </c>
      <c r="CC416" s="266"/>
      <c r="CD416" s="266" t="str">
        <f t="shared" si="1028"/>
        <v/>
      </c>
      <c r="CE416" s="266"/>
      <c r="CF416" s="266" t="str">
        <f t="shared" si="1029"/>
        <v/>
      </c>
      <c r="CG416" s="267"/>
      <c r="CJ416" s="266" t="str">
        <f t="shared" si="1030"/>
        <v/>
      </c>
      <c r="CK416" s="266"/>
      <c r="CL416" s="266" t="str">
        <f t="shared" si="1031"/>
        <v/>
      </c>
      <c r="CM416" s="266"/>
      <c r="CN416" s="266" t="str">
        <f t="shared" si="1032"/>
        <v/>
      </c>
      <c r="CO416" s="267"/>
    </row>
    <row r="417" spans="1:122" s="262" customFormat="1" ht="20.25" customHeight="1" x14ac:dyDescent="0.25">
      <c r="B417" s="259" t="s">
        <v>67</v>
      </c>
      <c r="C417" s="276" t="s">
        <v>634</v>
      </c>
      <c r="D417" s="164" t="s">
        <v>656</v>
      </c>
      <c r="E417" s="164"/>
      <c r="F417" s="261">
        <f>VLOOKUP(H417,Feuil1!A$1:B$5,2,0)</f>
        <v>0.1</v>
      </c>
      <c r="G417" s="259">
        <f t="shared" si="1126"/>
        <v>1</v>
      </c>
      <c r="H417" s="214" t="s">
        <v>57</v>
      </c>
      <c r="I417" s="133" t="s">
        <v>671</v>
      </c>
      <c r="J417" s="263">
        <v>101</v>
      </c>
      <c r="K417" s="263">
        <f t="shared" si="1127"/>
        <v>84</v>
      </c>
      <c r="L417" s="263">
        <f>IF(J417&lt;&gt;"",MAX(L$1:L416)+1,"")</f>
        <v>347</v>
      </c>
      <c r="M417" s="219" t="s">
        <v>672</v>
      </c>
      <c r="N417" s="299">
        <v>3</v>
      </c>
      <c r="O417" s="221" t="s">
        <v>0</v>
      </c>
      <c r="P417" s="222"/>
      <c r="Q417" s="300" t="str">
        <f t="shared" si="1125"/>
        <v/>
      </c>
      <c r="R417" s="219"/>
      <c r="S417" s="219" t="s">
        <v>70</v>
      </c>
      <c r="T417" s="134"/>
      <c r="V417" s="264">
        <f t="shared" si="1128"/>
        <v>3</v>
      </c>
      <c r="W417" s="264">
        <f t="shared" si="1129"/>
        <v>1</v>
      </c>
      <c r="X417" s="264">
        <f t="shared" si="1130"/>
        <v>3</v>
      </c>
      <c r="Y417" s="264"/>
      <c r="Z417" s="264">
        <f t="shared" si="1131"/>
        <v>0</v>
      </c>
      <c r="AA417" s="264"/>
      <c r="AB417" s="264">
        <f t="shared" si="1132"/>
        <v>3</v>
      </c>
      <c r="AC417" s="264"/>
      <c r="AD417" s="265"/>
      <c r="AE417" s="265"/>
      <c r="AF417" s="266">
        <f t="shared" si="1009"/>
        <v>3</v>
      </c>
      <c r="AG417" s="266"/>
      <c r="AH417" s="266">
        <f t="shared" si="1010"/>
        <v>0</v>
      </c>
      <c r="AI417" s="266"/>
      <c r="AJ417" s="266">
        <f t="shared" si="1011"/>
        <v>3</v>
      </c>
      <c r="AK417" s="267"/>
      <c r="AL417" s="268"/>
      <c r="AM417" s="266"/>
      <c r="AN417" s="266" t="str">
        <f t="shared" si="1012"/>
        <v/>
      </c>
      <c r="AO417" s="266"/>
      <c r="AP417" s="266" t="str">
        <f t="shared" si="1013"/>
        <v/>
      </c>
      <c r="AQ417" s="266"/>
      <c r="AR417" s="266" t="str">
        <f t="shared" si="1014"/>
        <v/>
      </c>
      <c r="AS417" s="267"/>
      <c r="AT417" s="268"/>
      <c r="AU417" s="266"/>
      <c r="AV417" s="266" t="str">
        <f t="shared" si="1015"/>
        <v/>
      </c>
      <c r="AW417" s="266"/>
      <c r="AX417" s="266" t="str">
        <f t="shared" si="1016"/>
        <v/>
      </c>
      <c r="AY417" s="266"/>
      <c r="AZ417" s="266" t="str">
        <f t="shared" si="1017"/>
        <v/>
      </c>
      <c r="BA417" s="267"/>
      <c r="BB417" s="268"/>
      <c r="BC417" s="266"/>
      <c r="BD417" s="266" t="str">
        <f t="shared" si="1018"/>
        <v/>
      </c>
      <c r="BE417" s="266"/>
      <c r="BF417" s="266" t="str">
        <f t="shared" si="1019"/>
        <v/>
      </c>
      <c r="BG417" s="266"/>
      <c r="BH417" s="266" t="str">
        <f t="shared" si="1020"/>
        <v/>
      </c>
      <c r="BI417" s="267"/>
      <c r="BJ417" s="268"/>
      <c r="BK417" s="264"/>
      <c r="BL417" s="266" t="str">
        <f t="shared" si="1021"/>
        <v/>
      </c>
      <c r="BM417" s="266"/>
      <c r="BN417" s="266" t="str">
        <f t="shared" si="1022"/>
        <v/>
      </c>
      <c r="BO417" s="266"/>
      <c r="BP417" s="266" t="str">
        <f t="shared" si="1023"/>
        <v/>
      </c>
      <c r="BQ417" s="267"/>
      <c r="BR417" s="268"/>
      <c r="BS417" s="264"/>
      <c r="BT417" s="266" t="str">
        <f t="shared" si="1024"/>
        <v/>
      </c>
      <c r="BU417" s="266"/>
      <c r="BV417" s="266" t="str">
        <f t="shared" si="1025"/>
        <v/>
      </c>
      <c r="BW417" s="266"/>
      <c r="BX417" s="266" t="str">
        <f t="shared" si="1026"/>
        <v/>
      </c>
      <c r="BY417" s="267"/>
      <c r="BZ417" s="268"/>
      <c r="CA417" s="269"/>
      <c r="CB417" s="266" t="str">
        <f t="shared" si="1027"/>
        <v/>
      </c>
      <c r="CC417" s="266"/>
      <c r="CD417" s="266" t="str">
        <f t="shared" si="1028"/>
        <v/>
      </c>
      <c r="CE417" s="266"/>
      <c r="CF417" s="266" t="str">
        <f t="shared" si="1029"/>
        <v/>
      </c>
      <c r="CG417" s="267"/>
      <c r="CJ417" s="266" t="str">
        <f t="shared" si="1030"/>
        <v/>
      </c>
      <c r="CK417" s="266"/>
      <c r="CL417" s="266" t="str">
        <f t="shared" si="1031"/>
        <v/>
      </c>
      <c r="CM417" s="266"/>
      <c r="CN417" s="266" t="str">
        <f t="shared" si="1032"/>
        <v/>
      </c>
      <c r="CO417" s="267"/>
    </row>
    <row r="418" spans="1:122" s="272" customFormat="1" ht="33" customHeight="1" x14ac:dyDescent="0.25">
      <c r="B418" s="259" t="s">
        <v>67</v>
      </c>
      <c r="C418" s="276" t="s">
        <v>678</v>
      </c>
      <c r="D418" s="245" t="s">
        <v>656</v>
      </c>
      <c r="E418" s="259"/>
      <c r="F418" s="259">
        <v>0.1</v>
      </c>
      <c r="G418" s="259">
        <f t="shared" si="1126"/>
        <v>1</v>
      </c>
      <c r="H418" s="214" t="s">
        <v>57</v>
      </c>
      <c r="I418" s="271"/>
      <c r="J418" s="263">
        <v>200</v>
      </c>
      <c r="K418" s="263">
        <v>200</v>
      </c>
      <c r="L418" s="263">
        <f>IF(J418&lt;&gt;"",MAX(L$1:L417)+1,"")</f>
        <v>348</v>
      </c>
      <c r="M418" s="219" t="s">
        <v>744</v>
      </c>
      <c r="N418" s="220">
        <v>3</v>
      </c>
      <c r="O418" s="221" t="s">
        <v>0</v>
      </c>
      <c r="P418" s="222"/>
      <c r="Q418" s="223" t="str">
        <f>IF(ISERROR(SEARCH("Pas de NM possible",#REF!)),"","oui")</f>
        <v/>
      </c>
      <c r="R418" s="219" t="s">
        <v>785</v>
      </c>
      <c r="S418" s="226" t="s">
        <v>70</v>
      </c>
      <c r="U418" s="273"/>
      <c r="V418" s="264">
        <f t="shared" si="1128"/>
        <v>3</v>
      </c>
      <c r="W418" s="264">
        <f t="shared" si="1129"/>
        <v>1</v>
      </c>
      <c r="X418" s="264">
        <f t="shared" si="1130"/>
        <v>3</v>
      </c>
      <c r="Y418" s="264"/>
      <c r="Z418" s="264">
        <f t="shared" si="1131"/>
        <v>0</v>
      </c>
      <c r="AA418" s="264"/>
      <c r="AB418" s="264">
        <f t="shared" si="1132"/>
        <v>3</v>
      </c>
      <c r="AC418" s="264"/>
      <c r="AD418" s="265"/>
      <c r="AE418" s="265"/>
      <c r="AF418" s="266">
        <f t="shared" si="1009"/>
        <v>3</v>
      </c>
      <c r="AG418" s="266"/>
      <c r="AH418" s="266">
        <f t="shared" si="1010"/>
        <v>0</v>
      </c>
      <c r="AI418" s="266"/>
      <c r="AJ418" s="266">
        <f t="shared" si="1011"/>
        <v>3</v>
      </c>
      <c r="AK418" s="267"/>
      <c r="AL418" s="268"/>
      <c r="AM418" s="266"/>
      <c r="AN418" s="266" t="str">
        <f t="shared" si="1012"/>
        <v/>
      </c>
      <c r="AO418" s="266"/>
      <c r="AP418" s="266" t="str">
        <f t="shared" si="1013"/>
        <v/>
      </c>
      <c r="AQ418" s="266"/>
      <c r="AR418" s="266" t="str">
        <f t="shared" si="1014"/>
        <v/>
      </c>
      <c r="AS418" s="267"/>
      <c r="AT418" s="268"/>
      <c r="AU418" s="266"/>
      <c r="AV418" s="266" t="str">
        <f t="shared" si="1015"/>
        <v/>
      </c>
      <c r="AW418" s="266"/>
      <c r="AX418" s="266" t="str">
        <f t="shared" si="1016"/>
        <v/>
      </c>
      <c r="AY418" s="266"/>
      <c r="AZ418" s="266" t="str">
        <f t="shared" si="1017"/>
        <v/>
      </c>
      <c r="BA418" s="267"/>
      <c r="BB418" s="268"/>
      <c r="BC418" s="266"/>
      <c r="BD418" s="266" t="str">
        <f t="shared" si="1018"/>
        <v/>
      </c>
      <c r="BE418" s="266"/>
      <c r="BF418" s="266" t="str">
        <f t="shared" si="1019"/>
        <v/>
      </c>
      <c r="BG418" s="266"/>
      <c r="BH418" s="266" t="str">
        <f t="shared" si="1020"/>
        <v/>
      </c>
      <c r="BI418" s="267"/>
      <c r="BJ418" s="268"/>
      <c r="BK418" s="264"/>
      <c r="BL418" s="266" t="str">
        <f t="shared" si="1021"/>
        <v/>
      </c>
      <c r="BM418" s="266"/>
      <c r="BN418" s="266" t="str">
        <f t="shared" si="1022"/>
        <v/>
      </c>
      <c r="BO418" s="266"/>
      <c r="BP418" s="266" t="str">
        <f t="shared" si="1023"/>
        <v/>
      </c>
      <c r="BQ418" s="267"/>
      <c r="BR418" s="268"/>
      <c r="BS418" s="264"/>
      <c r="BT418" s="266" t="str">
        <f t="shared" si="1024"/>
        <v/>
      </c>
      <c r="BU418" s="266"/>
      <c r="BV418" s="266" t="str">
        <f t="shared" si="1025"/>
        <v/>
      </c>
      <c r="BW418" s="266"/>
      <c r="BX418" s="266" t="str">
        <f t="shared" si="1026"/>
        <v/>
      </c>
      <c r="BY418" s="267"/>
      <c r="BZ418" s="268"/>
      <c r="CA418" s="269"/>
      <c r="CB418" s="266" t="str">
        <f t="shared" si="1027"/>
        <v/>
      </c>
      <c r="CC418" s="266"/>
      <c r="CD418" s="266" t="str">
        <f t="shared" si="1028"/>
        <v/>
      </c>
      <c r="CE418" s="266"/>
      <c r="CF418" s="266" t="str">
        <f t="shared" si="1029"/>
        <v/>
      </c>
      <c r="CG418" s="267"/>
      <c r="CH418" s="262"/>
      <c r="CI418" s="262"/>
      <c r="CJ418" s="266" t="str">
        <f t="shared" si="1030"/>
        <v/>
      </c>
      <c r="CK418" s="266"/>
      <c r="CL418" s="266" t="str">
        <f t="shared" si="1031"/>
        <v/>
      </c>
      <c r="CM418" s="266"/>
      <c r="CN418" s="266" t="str">
        <f t="shared" si="1032"/>
        <v/>
      </c>
      <c r="CO418" s="267"/>
      <c r="CP418" s="262"/>
      <c r="CQ418" s="262"/>
      <c r="DR418" s="263"/>
    </row>
    <row r="419" spans="1:122" s="262" customFormat="1" ht="44.25" customHeight="1" x14ac:dyDescent="0.25">
      <c r="B419" s="259" t="s">
        <v>67</v>
      </c>
      <c r="C419" s="276" t="s">
        <v>634</v>
      </c>
      <c r="D419" s="164" t="s">
        <v>656</v>
      </c>
      <c r="E419" s="164"/>
      <c r="F419" s="261">
        <f>VLOOKUP(H419,Feuil1!A$1:B$5,2,0)</f>
        <v>0.1</v>
      </c>
      <c r="G419" s="259">
        <v>4</v>
      </c>
      <c r="H419" s="274" t="s">
        <v>102</v>
      </c>
      <c r="I419" s="133" t="s">
        <v>662</v>
      </c>
      <c r="J419" s="263">
        <v>117</v>
      </c>
      <c r="K419" s="263">
        <f t="shared" si="1127"/>
        <v>100</v>
      </c>
      <c r="L419" s="263">
        <f>IF(J419&lt;&gt;"",MAX(L$1:L418)+1,"")</f>
        <v>349</v>
      </c>
      <c r="M419" s="305" t="s">
        <v>720</v>
      </c>
      <c r="N419" s="301">
        <v>1</v>
      </c>
      <c r="O419" s="302" t="s">
        <v>0</v>
      </c>
      <c r="P419" s="303"/>
      <c r="Q419" s="304" t="str">
        <f t="shared" si="1043"/>
        <v/>
      </c>
      <c r="R419" s="305" t="s">
        <v>673</v>
      </c>
      <c r="S419" s="305" t="s">
        <v>70</v>
      </c>
      <c r="T419" s="134"/>
      <c r="V419" s="264">
        <f t="shared" si="1128"/>
        <v>1</v>
      </c>
      <c r="W419" s="264">
        <f t="shared" si="1129"/>
        <v>1</v>
      </c>
      <c r="X419" s="264">
        <f t="shared" si="1130"/>
        <v>1</v>
      </c>
      <c r="Y419" s="264"/>
      <c r="Z419" s="264">
        <f t="shared" si="1131"/>
        <v>0</v>
      </c>
      <c r="AA419" s="264"/>
      <c r="AB419" s="264">
        <f t="shared" si="1132"/>
        <v>1</v>
      </c>
      <c r="AC419" s="264"/>
      <c r="AD419" s="265"/>
      <c r="AE419" s="265"/>
      <c r="AF419" s="266" t="str">
        <f t="shared" si="1009"/>
        <v/>
      </c>
      <c r="AG419" s="266"/>
      <c r="AH419" s="266" t="str">
        <f t="shared" si="1010"/>
        <v/>
      </c>
      <c r="AI419" s="266"/>
      <c r="AJ419" s="266" t="str">
        <f t="shared" si="1011"/>
        <v/>
      </c>
      <c r="AK419" s="267"/>
      <c r="AL419" s="268"/>
      <c r="AM419" s="266"/>
      <c r="AN419" s="266" t="str">
        <f t="shared" si="1012"/>
        <v/>
      </c>
      <c r="AO419" s="266"/>
      <c r="AP419" s="266" t="str">
        <f t="shared" si="1013"/>
        <v/>
      </c>
      <c r="AQ419" s="266"/>
      <c r="AR419" s="266" t="str">
        <f t="shared" si="1014"/>
        <v/>
      </c>
      <c r="AS419" s="267"/>
      <c r="AT419" s="268"/>
      <c r="AU419" s="266"/>
      <c r="AV419" s="266" t="str">
        <f t="shared" si="1015"/>
        <v/>
      </c>
      <c r="AW419" s="266"/>
      <c r="AX419" s="266" t="str">
        <f t="shared" si="1016"/>
        <v/>
      </c>
      <c r="AY419" s="266"/>
      <c r="AZ419" s="266" t="str">
        <f t="shared" si="1017"/>
        <v/>
      </c>
      <c r="BA419" s="267"/>
      <c r="BB419" s="268"/>
      <c r="BC419" s="266"/>
      <c r="BD419" s="266">
        <f t="shared" si="1018"/>
        <v>1</v>
      </c>
      <c r="BE419" s="266"/>
      <c r="BF419" s="266">
        <f t="shared" si="1019"/>
        <v>0</v>
      </c>
      <c r="BG419" s="266"/>
      <c r="BH419" s="266">
        <f t="shared" si="1020"/>
        <v>1</v>
      </c>
      <c r="BI419" s="267"/>
      <c r="BJ419" s="268"/>
      <c r="BK419" s="264"/>
      <c r="BL419" s="266" t="str">
        <f t="shared" si="1021"/>
        <v/>
      </c>
      <c r="BM419" s="266"/>
      <c r="BN419" s="266" t="str">
        <f t="shared" si="1022"/>
        <v/>
      </c>
      <c r="BO419" s="266"/>
      <c r="BP419" s="266" t="str">
        <f t="shared" si="1023"/>
        <v/>
      </c>
      <c r="BQ419" s="267"/>
      <c r="BR419" s="268"/>
      <c r="BS419" s="264"/>
      <c r="BT419" s="266" t="str">
        <f t="shared" si="1024"/>
        <v/>
      </c>
      <c r="BU419" s="266"/>
      <c r="BV419" s="266" t="str">
        <f t="shared" si="1025"/>
        <v/>
      </c>
      <c r="BW419" s="266"/>
      <c r="BX419" s="266" t="str">
        <f t="shared" si="1026"/>
        <v/>
      </c>
      <c r="BY419" s="267"/>
      <c r="BZ419" s="268"/>
      <c r="CA419" s="269"/>
      <c r="CB419" s="266" t="str">
        <f t="shared" si="1027"/>
        <v/>
      </c>
      <c r="CC419" s="266"/>
      <c r="CD419" s="266" t="str">
        <f t="shared" si="1028"/>
        <v/>
      </c>
      <c r="CE419" s="266"/>
      <c r="CF419" s="266" t="str">
        <f t="shared" si="1029"/>
        <v/>
      </c>
      <c r="CG419" s="267"/>
      <c r="CJ419" s="266" t="str">
        <f t="shared" si="1030"/>
        <v/>
      </c>
      <c r="CK419" s="266"/>
      <c r="CL419" s="266" t="str">
        <f t="shared" si="1031"/>
        <v/>
      </c>
      <c r="CM419" s="266"/>
      <c r="CN419" s="266" t="str">
        <f t="shared" si="1032"/>
        <v/>
      </c>
      <c r="CO419" s="267"/>
    </row>
    <row r="420" spans="1:122" s="235" customFormat="1" ht="33" customHeight="1" x14ac:dyDescent="0.2">
      <c r="C420" s="236">
        <f>$L$402</f>
        <v>335</v>
      </c>
      <c r="D420" s="237"/>
      <c r="E420" s="259" t="s">
        <v>65</v>
      </c>
      <c r="F420" s="259" t="e">
        <v>#N/A</v>
      </c>
      <c r="G420" s="259"/>
      <c r="H420" s="236"/>
      <c r="I420" s="238"/>
      <c r="J420" s="238"/>
      <c r="K420" s="263" t="str">
        <f>IF(J420&lt;&gt;"",MAX(K$1:K419)+1,"")</f>
        <v/>
      </c>
      <c r="L420" s="263" t="str">
        <f>IF(J420&lt;&gt;"",MAX(L$1:L419)+1,"")</f>
        <v/>
      </c>
      <c r="M420" s="368" t="s">
        <v>767</v>
      </c>
      <c r="N420" s="369" t="s">
        <v>29</v>
      </c>
      <c r="O420" s="370" t="s">
        <v>30</v>
      </c>
      <c r="P420" s="441" t="s">
        <v>31</v>
      </c>
      <c r="Q420" s="376" t="str">
        <f t="shared" ref="Q420:Q425" si="1133">IF(ISERROR(SEARCH("Pas de NM possible",R420)),"","oui")</f>
        <v/>
      </c>
      <c r="R420" s="375" t="s">
        <v>32</v>
      </c>
      <c r="S420" s="373" t="s">
        <v>686</v>
      </c>
      <c r="T420" s="238"/>
      <c r="U420" s="238"/>
      <c r="X420" s="264"/>
      <c r="Y420" s="264">
        <f>SUM(X397:X419)</f>
        <v>31</v>
      </c>
      <c r="Z420" s="264"/>
      <c r="AA420" s="264">
        <f>SUM(Z397:Z419)</f>
        <v>0</v>
      </c>
      <c r="AB420" s="264"/>
      <c r="AC420" s="264">
        <f>SUM(AB397:AB419)</f>
        <v>31</v>
      </c>
      <c r="AD420" s="265">
        <f>Y420/AC420</f>
        <v>1</v>
      </c>
    </row>
    <row r="421" spans="1:122" s="262" customFormat="1" ht="57.75" customHeight="1" x14ac:dyDescent="0.2">
      <c r="A421" s="239"/>
      <c r="B421" s="239" t="s">
        <v>56</v>
      </c>
      <c r="C421" s="236" t="s">
        <v>808</v>
      </c>
      <c r="D421" s="276" t="s">
        <v>763</v>
      </c>
      <c r="E421" s="259" t="s">
        <v>65</v>
      </c>
      <c r="F421" s="259">
        <v>0.2</v>
      </c>
      <c r="G421" s="259">
        <f t="shared" ref="G421:G425" si="1134">IF(H421="Information et Communication",1,IF(H421="Savoir-faire Savoir-être",2,IF(H421="Confort et hygiène",3,IF(H421="Qualité de la prestation",5,IF(H421="Développement Durable",4)))))</f>
        <v>5</v>
      </c>
      <c r="H421" s="275" t="s">
        <v>167</v>
      </c>
      <c r="I421" s="238"/>
      <c r="J421" s="263">
        <v>200</v>
      </c>
      <c r="L421" s="263">
        <f>IF(J421&lt;&gt;"",MAX(L$1:L420)+1,"")</f>
        <v>350</v>
      </c>
      <c r="M421" s="294" t="s">
        <v>706</v>
      </c>
      <c r="N421" s="327">
        <v>1</v>
      </c>
      <c r="O421" s="296" t="str">
        <f>IF('RESULTAT GLOBAL'!I$22="NON","Non Mesuré","OUI")</f>
        <v>OUI</v>
      </c>
      <c r="P421" s="328" t="str">
        <f>IF('RESULTAT GLOBAL'!I$22="NON","Etablissement de moins de 6 employés","")</f>
        <v/>
      </c>
      <c r="Q421" s="294" t="str">
        <f t="shared" si="1133"/>
        <v/>
      </c>
      <c r="R421" s="329" t="s">
        <v>777</v>
      </c>
      <c r="S421" s="330" t="s">
        <v>751</v>
      </c>
      <c r="U421" s="264"/>
      <c r="V421" s="264">
        <f t="shared" ref="V421:V428" si="1135">N421</f>
        <v>1</v>
      </c>
      <c r="W421" s="264">
        <f t="shared" ref="W421:W428" si="1136">IF(O421="OUI",1,IF(O421="NON",0,IF(O421="Non Mesuré","",0)))</f>
        <v>1</v>
      </c>
      <c r="X421" s="264">
        <f t="shared" ref="X421:X428" si="1137">IF(O421&lt;&gt;"Non Mesuré",V421*W421,"")</f>
        <v>1</v>
      </c>
      <c r="Y421" s="264"/>
      <c r="Z421" s="264">
        <f t="shared" ref="Z421:Z428" si="1138">IF(O421="Non Mesuré",V421,0)</f>
        <v>0</v>
      </c>
      <c r="AA421" s="264"/>
      <c r="AB421" s="264">
        <f t="shared" ref="AB421:AB428" si="1139">V421-Z421</f>
        <v>1</v>
      </c>
      <c r="AC421" s="264"/>
      <c r="AD421" s="265"/>
      <c r="AE421" s="265"/>
      <c r="AF421" s="266" t="str">
        <f t="shared" ref="AF421:AF428" si="1140">IF(G421=1,X421,"")</f>
        <v/>
      </c>
      <c r="AG421" s="266"/>
      <c r="AH421" s="266" t="str">
        <f t="shared" ref="AH421:AH428" si="1141">IF(G421=1,Z421,"")</f>
        <v/>
      </c>
      <c r="AI421" s="266"/>
      <c r="AJ421" s="266" t="str">
        <f t="shared" ref="AJ421:AJ428" si="1142">IF(G421=1,AB421,"")</f>
        <v/>
      </c>
      <c r="AK421" s="267"/>
      <c r="AL421" s="268"/>
      <c r="AM421" s="266"/>
      <c r="AN421" s="266" t="str">
        <f t="shared" ref="AN421:AN428" si="1143">IF(G421=2,X421,"")</f>
        <v/>
      </c>
      <c r="AO421" s="266"/>
      <c r="AP421" s="266" t="str">
        <f t="shared" ref="AP421:AP428" si="1144">IF(G421=2,Z421,"")</f>
        <v/>
      </c>
      <c r="AQ421" s="266"/>
      <c r="AR421" s="266" t="str">
        <f t="shared" ref="AR421:AR428" si="1145">IF(G421=2,AB421,"")</f>
        <v/>
      </c>
      <c r="AS421" s="267"/>
      <c r="AT421" s="268"/>
      <c r="AU421" s="266"/>
      <c r="AV421" s="266" t="str">
        <f t="shared" ref="AV421:AV428" si="1146">IF(G421=3,X421,"")</f>
        <v/>
      </c>
      <c r="AW421" s="266"/>
      <c r="AX421" s="266" t="str">
        <f t="shared" ref="AX421:AX428" si="1147">IF(G421=3,Z421,"")</f>
        <v/>
      </c>
      <c r="AY421" s="266"/>
      <c r="AZ421" s="266" t="str">
        <f t="shared" ref="AZ421:AZ428" si="1148">IF(G421=3,AB421,"")</f>
        <v/>
      </c>
      <c r="BA421" s="267"/>
      <c r="BB421" s="268"/>
      <c r="BC421" s="266"/>
      <c r="BD421" s="266" t="str">
        <f t="shared" ref="BD421:BD428" si="1149">IF(G421=4,X421,"")</f>
        <v/>
      </c>
      <c r="BE421" s="266"/>
      <c r="BF421" s="266" t="str">
        <f t="shared" ref="BF421:BF428" si="1150">IF(G421=4,Z421,"")</f>
        <v/>
      </c>
      <c r="BG421" s="266"/>
      <c r="BH421" s="266" t="str">
        <f t="shared" ref="BH421:BH428" si="1151">IF(G421=4,AB421,"")</f>
        <v/>
      </c>
      <c r="BI421" s="267"/>
      <c r="BJ421" s="268"/>
      <c r="BK421" s="264"/>
      <c r="BL421" s="266">
        <f t="shared" ref="BL421:BL428" si="1152">IF(G421=5,X421,"")</f>
        <v>1</v>
      </c>
      <c r="BM421" s="266"/>
      <c r="BN421" s="266">
        <f t="shared" ref="BN421:BN428" si="1153">IF(G421=5,Z421,"")</f>
        <v>0</v>
      </c>
      <c r="BO421" s="266"/>
      <c r="BP421" s="266">
        <f t="shared" ref="BP421:BP428" si="1154">IF(G421=5,AB421,"")</f>
        <v>1</v>
      </c>
      <c r="BQ421" s="267"/>
      <c r="BR421" s="268"/>
      <c r="BS421" s="264"/>
      <c r="BT421" s="266" t="str">
        <f t="shared" ref="BT421:BT428" si="1155">IF(A421=31,X421,"")</f>
        <v/>
      </c>
      <c r="BU421" s="266"/>
      <c r="BV421" s="266" t="str">
        <f t="shared" ref="BV421:BV428" si="1156">IF(A421=31,Z421,"")</f>
        <v/>
      </c>
      <c r="BW421" s="266"/>
      <c r="BX421" s="266" t="str">
        <f t="shared" ref="BX421:BX428" si="1157">IF(A421=31,AB421,"")</f>
        <v/>
      </c>
      <c r="BY421" s="267"/>
      <c r="BZ421" s="268"/>
      <c r="CA421" s="269"/>
      <c r="CB421" s="266" t="str">
        <f t="shared" ref="CB421:CB428" si="1158">IF(A421=32,X421,"")</f>
        <v/>
      </c>
      <c r="CC421" s="266"/>
      <c r="CD421" s="266" t="str">
        <f t="shared" ref="CD421:CD428" si="1159">IF(A421=32,Z421,"")</f>
        <v/>
      </c>
      <c r="CE421" s="266"/>
      <c r="CF421" s="266" t="str">
        <f t="shared" ref="CF421:CF428" si="1160">IF(A421=32,AB421,"")</f>
        <v/>
      </c>
      <c r="CG421" s="267"/>
      <c r="CJ421" s="266" t="str">
        <f t="shared" ref="CJ421:CJ428" si="1161">IF(A421=33,X421,"")</f>
        <v/>
      </c>
      <c r="CK421" s="266"/>
      <c r="CL421" s="266" t="str">
        <f t="shared" ref="CL421:CL428" si="1162">IF(A421=33,Z421,"")</f>
        <v/>
      </c>
      <c r="CM421" s="266"/>
      <c r="CN421" s="266" t="str">
        <f t="shared" ref="CN421:CN428" si="1163">IF(A421=33,AB421,"")</f>
        <v/>
      </c>
      <c r="CO421" s="267"/>
    </row>
    <row r="422" spans="1:122" s="262" customFormat="1" ht="46.5" customHeight="1" x14ac:dyDescent="0.2">
      <c r="A422" s="239"/>
      <c r="B422" s="239" t="s">
        <v>67</v>
      </c>
      <c r="C422" s="236" t="s">
        <v>808</v>
      </c>
      <c r="D422" s="276" t="s">
        <v>763</v>
      </c>
      <c r="E422" s="259" t="s">
        <v>65</v>
      </c>
      <c r="F422" s="259">
        <v>0.2</v>
      </c>
      <c r="G422" s="259">
        <f t="shared" si="1134"/>
        <v>5</v>
      </c>
      <c r="H422" s="275" t="s">
        <v>167</v>
      </c>
      <c r="I422" s="238"/>
      <c r="J422" s="263">
        <v>200</v>
      </c>
      <c r="L422" s="263">
        <f>IF(J422&lt;&gt;"",MAX(L$1:L421)+1,"")</f>
        <v>351</v>
      </c>
      <c r="M422" s="219" t="s">
        <v>707</v>
      </c>
      <c r="N422" s="220">
        <v>1</v>
      </c>
      <c r="O422" s="221" t="str">
        <f>IF('RESULTAT GLOBAL'!I$22="NON","Non Mesuré","OUI")</f>
        <v>OUI</v>
      </c>
      <c r="P422" s="331" t="str">
        <f>IF('RESULTAT GLOBAL'!I$22="NON","Etablissement de moins de 6 employés","")</f>
        <v/>
      </c>
      <c r="Q422" s="219" t="str">
        <f t="shared" si="1133"/>
        <v/>
      </c>
      <c r="R422" s="243" t="s">
        <v>708</v>
      </c>
      <c r="S422" s="226" t="s">
        <v>553</v>
      </c>
      <c r="V422" s="264">
        <f t="shared" si="1135"/>
        <v>1</v>
      </c>
      <c r="W422" s="264">
        <f t="shared" si="1136"/>
        <v>1</v>
      </c>
      <c r="X422" s="264">
        <f t="shared" si="1137"/>
        <v>1</v>
      </c>
      <c r="Y422" s="264"/>
      <c r="Z422" s="264">
        <f t="shared" si="1138"/>
        <v>0</v>
      </c>
      <c r="AA422" s="264"/>
      <c r="AB422" s="264">
        <f t="shared" si="1139"/>
        <v>1</v>
      </c>
      <c r="AC422" s="264"/>
      <c r="AD422" s="265"/>
      <c r="AE422" s="265"/>
      <c r="AF422" s="266" t="str">
        <f t="shared" si="1140"/>
        <v/>
      </c>
      <c r="AG422" s="266"/>
      <c r="AH422" s="266" t="str">
        <f t="shared" si="1141"/>
        <v/>
      </c>
      <c r="AI422" s="266"/>
      <c r="AJ422" s="266" t="str">
        <f t="shared" si="1142"/>
        <v/>
      </c>
      <c r="AK422" s="267"/>
      <c r="AL422" s="268"/>
      <c r="AM422" s="266"/>
      <c r="AN422" s="266" t="str">
        <f t="shared" si="1143"/>
        <v/>
      </c>
      <c r="AO422" s="266"/>
      <c r="AP422" s="266" t="str">
        <f t="shared" si="1144"/>
        <v/>
      </c>
      <c r="AQ422" s="266"/>
      <c r="AR422" s="266" t="str">
        <f t="shared" si="1145"/>
        <v/>
      </c>
      <c r="AS422" s="267"/>
      <c r="AT422" s="268"/>
      <c r="AU422" s="266"/>
      <c r="AV422" s="266" t="str">
        <f t="shared" si="1146"/>
        <v/>
      </c>
      <c r="AW422" s="266"/>
      <c r="AX422" s="266" t="str">
        <f t="shared" si="1147"/>
        <v/>
      </c>
      <c r="AY422" s="266"/>
      <c r="AZ422" s="266" t="str">
        <f t="shared" si="1148"/>
        <v/>
      </c>
      <c r="BA422" s="267"/>
      <c r="BB422" s="268"/>
      <c r="BC422" s="266"/>
      <c r="BD422" s="266" t="str">
        <f t="shared" si="1149"/>
        <v/>
      </c>
      <c r="BE422" s="266"/>
      <c r="BF422" s="266" t="str">
        <f t="shared" si="1150"/>
        <v/>
      </c>
      <c r="BG422" s="266"/>
      <c r="BH422" s="266" t="str">
        <f t="shared" si="1151"/>
        <v/>
      </c>
      <c r="BI422" s="267"/>
      <c r="BJ422" s="268"/>
      <c r="BK422" s="264"/>
      <c r="BL422" s="266">
        <f t="shared" si="1152"/>
        <v>1</v>
      </c>
      <c r="BM422" s="266"/>
      <c r="BN422" s="266">
        <f t="shared" si="1153"/>
        <v>0</v>
      </c>
      <c r="BO422" s="266"/>
      <c r="BP422" s="266">
        <f t="shared" si="1154"/>
        <v>1</v>
      </c>
      <c r="BQ422" s="267"/>
      <c r="BR422" s="268"/>
      <c r="BS422" s="264"/>
      <c r="BT422" s="266" t="str">
        <f t="shared" si="1155"/>
        <v/>
      </c>
      <c r="BU422" s="266"/>
      <c r="BV422" s="266" t="str">
        <f t="shared" si="1156"/>
        <v/>
      </c>
      <c r="BW422" s="266"/>
      <c r="BX422" s="266" t="str">
        <f t="shared" si="1157"/>
        <v/>
      </c>
      <c r="BY422" s="267"/>
      <c r="BZ422" s="268"/>
      <c r="CA422" s="269"/>
      <c r="CB422" s="266" t="str">
        <f t="shared" si="1158"/>
        <v/>
      </c>
      <c r="CC422" s="266"/>
      <c r="CD422" s="266" t="str">
        <f t="shared" si="1159"/>
        <v/>
      </c>
      <c r="CE422" s="266"/>
      <c r="CF422" s="266" t="str">
        <f t="shared" si="1160"/>
        <v/>
      </c>
      <c r="CG422" s="267"/>
      <c r="CJ422" s="266" t="str">
        <f t="shared" si="1161"/>
        <v/>
      </c>
      <c r="CK422" s="266"/>
      <c r="CL422" s="266" t="str">
        <f t="shared" si="1162"/>
        <v/>
      </c>
      <c r="CM422" s="266"/>
      <c r="CN422" s="266" t="str">
        <f t="shared" si="1163"/>
        <v/>
      </c>
      <c r="CO422" s="267"/>
    </row>
    <row r="423" spans="1:122" s="262" customFormat="1" ht="32.25" customHeight="1" x14ac:dyDescent="0.2">
      <c r="A423" s="240"/>
      <c r="B423" s="241" t="s">
        <v>67</v>
      </c>
      <c r="C423" s="236" t="s">
        <v>808</v>
      </c>
      <c r="D423" s="276" t="s">
        <v>763</v>
      </c>
      <c r="E423" s="241" t="s">
        <v>65</v>
      </c>
      <c r="F423" s="259">
        <v>0.2</v>
      </c>
      <c r="G423" s="259">
        <v>4</v>
      </c>
      <c r="H423" s="275" t="s">
        <v>167</v>
      </c>
      <c r="I423" s="271"/>
      <c r="J423" s="263">
        <v>200</v>
      </c>
      <c r="L423" s="263">
        <f>IF(J423&lt;&gt;"",MAX(L$1:L422)+1,"")</f>
        <v>352</v>
      </c>
      <c r="M423" s="219" t="s">
        <v>745</v>
      </c>
      <c r="N423" s="220">
        <v>1</v>
      </c>
      <c r="O423" s="221" t="str">
        <f>IF('RESULTAT GLOBAL'!I$22="NON","Non Mesuré","OUI")</f>
        <v>OUI</v>
      </c>
      <c r="P423" s="331" t="str">
        <f>IF('RESULTAT GLOBAL'!I$22="NON","Etablissement de moins de 6 employés","")</f>
        <v/>
      </c>
      <c r="Q423" s="219"/>
      <c r="R423" s="243" t="s">
        <v>710</v>
      </c>
      <c r="S423" s="226" t="s">
        <v>553</v>
      </c>
      <c r="V423" s="264">
        <f t="shared" si="1135"/>
        <v>1</v>
      </c>
      <c r="W423" s="264">
        <f t="shared" si="1136"/>
        <v>1</v>
      </c>
      <c r="X423" s="264">
        <f t="shared" si="1137"/>
        <v>1</v>
      </c>
      <c r="Y423" s="264"/>
      <c r="Z423" s="264">
        <f t="shared" si="1138"/>
        <v>0</v>
      </c>
      <c r="AA423" s="264"/>
      <c r="AB423" s="264">
        <f t="shared" si="1139"/>
        <v>1</v>
      </c>
      <c r="AC423" s="264"/>
      <c r="AD423" s="265"/>
      <c r="AE423" s="265"/>
      <c r="AF423" s="266" t="str">
        <f t="shared" si="1140"/>
        <v/>
      </c>
      <c r="AG423" s="266"/>
      <c r="AH423" s="266" t="str">
        <f t="shared" si="1141"/>
        <v/>
      </c>
      <c r="AI423" s="266"/>
      <c r="AJ423" s="266" t="str">
        <f t="shared" si="1142"/>
        <v/>
      </c>
      <c r="AK423" s="267"/>
      <c r="AL423" s="268"/>
      <c r="AM423" s="266"/>
      <c r="AN423" s="266" t="str">
        <f t="shared" si="1143"/>
        <v/>
      </c>
      <c r="AO423" s="266"/>
      <c r="AP423" s="266" t="str">
        <f t="shared" si="1144"/>
        <v/>
      </c>
      <c r="AQ423" s="266"/>
      <c r="AR423" s="266" t="str">
        <f t="shared" si="1145"/>
        <v/>
      </c>
      <c r="AS423" s="267"/>
      <c r="AT423" s="268"/>
      <c r="AU423" s="266"/>
      <c r="AV423" s="266" t="str">
        <f t="shared" si="1146"/>
        <v/>
      </c>
      <c r="AW423" s="266"/>
      <c r="AX423" s="266" t="str">
        <f t="shared" si="1147"/>
        <v/>
      </c>
      <c r="AY423" s="266"/>
      <c r="AZ423" s="266" t="str">
        <f t="shared" si="1148"/>
        <v/>
      </c>
      <c r="BA423" s="267"/>
      <c r="BB423" s="268"/>
      <c r="BC423" s="266"/>
      <c r="BD423" s="266">
        <f t="shared" si="1149"/>
        <v>1</v>
      </c>
      <c r="BE423" s="266"/>
      <c r="BF423" s="266">
        <f t="shared" si="1150"/>
        <v>0</v>
      </c>
      <c r="BG423" s="266"/>
      <c r="BH423" s="266">
        <f t="shared" si="1151"/>
        <v>1</v>
      </c>
      <c r="BI423" s="267"/>
      <c r="BJ423" s="268"/>
      <c r="BK423" s="264"/>
      <c r="BL423" s="266" t="str">
        <f t="shared" si="1152"/>
        <v/>
      </c>
      <c r="BM423" s="266"/>
      <c r="BN423" s="266" t="str">
        <f t="shared" si="1153"/>
        <v/>
      </c>
      <c r="BO423" s="266"/>
      <c r="BP423" s="266" t="str">
        <f t="shared" si="1154"/>
        <v/>
      </c>
      <c r="BQ423" s="267"/>
      <c r="BR423" s="268"/>
      <c r="BS423" s="264"/>
      <c r="BT423" s="266" t="str">
        <f t="shared" si="1155"/>
        <v/>
      </c>
      <c r="BU423" s="266"/>
      <c r="BV423" s="266" t="str">
        <f t="shared" si="1156"/>
        <v/>
      </c>
      <c r="BW423" s="266"/>
      <c r="BX423" s="266" t="str">
        <f t="shared" si="1157"/>
        <v/>
      </c>
      <c r="BY423" s="267"/>
      <c r="BZ423" s="268"/>
      <c r="CA423" s="269"/>
      <c r="CB423" s="266" t="str">
        <f t="shared" si="1158"/>
        <v/>
      </c>
      <c r="CC423" s="266"/>
      <c r="CD423" s="266" t="str">
        <f t="shared" si="1159"/>
        <v/>
      </c>
      <c r="CE423" s="266"/>
      <c r="CF423" s="266" t="str">
        <f t="shared" si="1160"/>
        <v/>
      </c>
      <c r="CG423" s="267"/>
      <c r="CJ423" s="266" t="str">
        <f t="shared" si="1161"/>
        <v/>
      </c>
      <c r="CK423" s="266"/>
      <c r="CL423" s="266" t="str">
        <f t="shared" si="1162"/>
        <v/>
      </c>
      <c r="CM423" s="266"/>
      <c r="CN423" s="266" t="str">
        <f t="shared" si="1163"/>
        <v/>
      </c>
      <c r="CO423" s="267"/>
    </row>
    <row r="424" spans="1:122" s="262" customFormat="1" ht="32.25" customHeight="1" x14ac:dyDescent="0.2">
      <c r="A424" s="239"/>
      <c r="B424" s="239" t="s">
        <v>56</v>
      </c>
      <c r="C424" s="236" t="s">
        <v>808</v>
      </c>
      <c r="D424" s="276" t="s">
        <v>763</v>
      </c>
      <c r="E424" s="241" t="s">
        <v>65</v>
      </c>
      <c r="F424" s="259">
        <v>0.2</v>
      </c>
      <c r="G424" s="259">
        <v>4</v>
      </c>
      <c r="H424" s="275" t="s">
        <v>167</v>
      </c>
      <c r="I424" s="238"/>
      <c r="J424" s="263">
        <v>200</v>
      </c>
      <c r="L424" s="263">
        <f>IF(J424&lt;&gt;"",MAX(L$1:L423)+1,"")</f>
        <v>353</v>
      </c>
      <c r="M424" s="219" t="s">
        <v>711</v>
      </c>
      <c r="N424" s="220">
        <v>1</v>
      </c>
      <c r="O424" s="221" t="str">
        <f>IF('RESULTAT GLOBAL'!I$22="NON","Non Mesuré","OUI")</f>
        <v>OUI</v>
      </c>
      <c r="P424" s="331" t="str">
        <f>IF('RESULTAT GLOBAL'!I$22="NON","Etablissement de moins de 6 employés","")</f>
        <v/>
      </c>
      <c r="Q424" s="219"/>
      <c r="R424" s="243" t="s">
        <v>712</v>
      </c>
      <c r="S424" s="226" t="s">
        <v>553</v>
      </c>
      <c r="V424" s="264">
        <f t="shared" si="1135"/>
        <v>1</v>
      </c>
      <c r="W424" s="264">
        <f t="shared" si="1136"/>
        <v>1</v>
      </c>
      <c r="X424" s="264">
        <f t="shared" si="1137"/>
        <v>1</v>
      </c>
      <c r="Y424" s="264"/>
      <c r="Z424" s="264">
        <f t="shared" si="1138"/>
        <v>0</v>
      </c>
      <c r="AA424" s="264"/>
      <c r="AB424" s="264">
        <f t="shared" si="1139"/>
        <v>1</v>
      </c>
      <c r="AC424" s="264"/>
      <c r="AD424" s="265"/>
      <c r="AE424" s="265"/>
      <c r="AF424" s="266" t="str">
        <f t="shared" si="1140"/>
        <v/>
      </c>
      <c r="AG424" s="266"/>
      <c r="AH424" s="266" t="str">
        <f t="shared" si="1141"/>
        <v/>
      </c>
      <c r="AI424" s="266"/>
      <c r="AJ424" s="266" t="str">
        <f t="shared" si="1142"/>
        <v/>
      </c>
      <c r="AK424" s="267"/>
      <c r="AL424" s="268"/>
      <c r="AM424" s="266"/>
      <c r="AN424" s="266" t="str">
        <f t="shared" si="1143"/>
        <v/>
      </c>
      <c r="AO424" s="266"/>
      <c r="AP424" s="266" t="str">
        <f t="shared" si="1144"/>
        <v/>
      </c>
      <c r="AQ424" s="266"/>
      <c r="AR424" s="266" t="str">
        <f t="shared" si="1145"/>
        <v/>
      </c>
      <c r="AS424" s="267"/>
      <c r="AT424" s="268"/>
      <c r="AU424" s="266"/>
      <c r="AV424" s="266" t="str">
        <f t="shared" si="1146"/>
        <v/>
      </c>
      <c r="AW424" s="266"/>
      <c r="AX424" s="266" t="str">
        <f t="shared" si="1147"/>
        <v/>
      </c>
      <c r="AY424" s="266"/>
      <c r="AZ424" s="266" t="str">
        <f t="shared" si="1148"/>
        <v/>
      </c>
      <c r="BA424" s="267"/>
      <c r="BB424" s="268"/>
      <c r="BC424" s="266"/>
      <c r="BD424" s="266">
        <f t="shared" si="1149"/>
        <v>1</v>
      </c>
      <c r="BE424" s="266"/>
      <c r="BF424" s="266">
        <f t="shared" si="1150"/>
        <v>0</v>
      </c>
      <c r="BG424" s="266"/>
      <c r="BH424" s="266">
        <f t="shared" si="1151"/>
        <v>1</v>
      </c>
      <c r="BI424" s="267"/>
      <c r="BJ424" s="268"/>
      <c r="BK424" s="264"/>
      <c r="BL424" s="266" t="str">
        <f t="shared" si="1152"/>
        <v/>
      </c>
      <c r="BM424" s="266"/>
      <c r="BN424" s="266" t="str">
        <f t="shared" si="1153"/>
        <v/>
      </c>
      <c r="BO424" s="266"/>
      <c r="BP424" s="266" t="str">
        <f t="shared" si="1154"/>
        <v/>
      </c>
      <c r="BQ424" s="267"/>
      <c r="BR424" s="268"/>
      <c r="BS424" s="264"/>
      <c r="BT424" s="266" t="str">
        <f t="shared" si="1155"/>
        <v/>
      </c>
      <c r="BU424" s="266"/>
      <c r="BV424" s="266" t="str">
        <f t="shared" si="1156"/>
        <v/>
      </c>
      <c r="BW424" s="266"/>
      <c r="BX424" s="266" t="str">
        <f t="shared" si="1157"/>
        <v/>
      </c>
      <c r="BY424" s="267"/>
      <c r="BZ424" s="268"/>
      <c r="CA424" s="269"/>
      <c r="CB424" s="266" t="str">
        <f t="shared" si="1158"/>
        <v/>
      </c>
      <c r="CC424" s="266"/>
      <c r="CD424" s="266" t="str">
        <f t="shared" si="1159"/>
        <v/>
      </c>
      <c r="CE424" s="266"/>
      <c r="CF424" s="266" t="str">
        <f t="shared" si="1160"/>
        <v/>
      </c>
      <c r="CG424" s="267"/>
      <c r="CJ424" s="266" t="str">
        <f t="shared" si="1161"/>
        <v/>
      </c>
      <c r="CK424" s="266"/>
      <c r="CL424" s="266" t="str">
        <f t="shared" si="1162"/>
        <v/>
      </c>
      <c r="CM424" s="266"/>
      <c r="CN424" s="266" t="str">
        <f t="shared" si="1163"/>
        <v/>
      </c>
      <c r="CO424" s="267"/>
    </row>
    <row r="425" spans="1:122" s="262" customFormat="1" ht="47.25" customHeight="1" x14ac:dyDescent="0.2">
      <c r="A425" s="239"/>
      <c r="B425" s="239" t="s">
        <v>56</v>
      </c>
      <c r="C425" s="236" t="s">
        <v>808</v>
      </c>
      <c r="D425" s="276" t="s">
        <v>763</v>
      </c>
      <c r="E425" s="259" t="s">
        <v>65</v>
      </c>
      <c r="F425" s="259">
        <v>0.2</v>
      </c>
      <c r="G425" s="259">
        <f t="shared" si="1134"/>
        <v>5</v>
      </c>
      <c r="H425" s="275" t="s">
        <v>167</v>
      </c>
      <c r="I425" s="238"/>
      <c r="J425" s="263">
        <v>200</v>
      </c>
      <c r="L425" s="263">
        <f>IF(J425&lt;&gt;"",MAX(L$1:L424)+1,"")</f>
        <v>354</v>
      </c>
      <c r="M425" s="219" t="s">
        <v>713</v>
      </c>
      <c r="N425" s="220">
        <v>1</v>
      </c>
      <c r="O425" s="221" t="str">
        <f>IF('RESULTAT GLOBAL'!I$22="NON","Non Mesuré","OUI")</f>
        <v>OUI</v>
      </c>
      <c r="P425" s="331" t="str">
        <f>IF('RESULTAT GLOBAL'!I$22="NON","Etablissement de moins de 6 employés","")</f>
        <v/>
      </c>
      <c r="Q425" s="219" t="str">
        <f t="shared" si="1133"/>
        <v/>
      </c>
      <c r="R425" s="243" t="s">
        <v>714</v>
      </c>
      <c r="S425" s="226" t="s">
        <v>553</v>
      </c>
      <c r="V425" s="264">
        <f t="shared" si="1135"/>
        <v>1</v>
      </c>
      <c r="W425" s="264">
        <f t="shared" si="1136"/>
        <v>1</v>
      </c>
      <c r="X425" s="264">
        <f t="shared" si="1137"/>
        <v>1</v>
      </c>
      <c r="Y425" s="264"/>
      <c r="Z425" s="264">
        <f t="shared" si="1138"/>
        <v>0</v>
      </c>
      <c r="AA425" s="264"/>
      <c r="AB425" s="264">
        <f t="shared" si="1139"/>
        <v>1</v>
      </c>
      <c r="AC425" s="264"/>
      <c r="AD425" s="265"/>
      <c r="AE425" s="265"/>
      <c r="AF425" s="266" t="str">
        <f t="shared" si="1140"/>
        <v/>
      </c>
      <c r="AG425" s="266"/>
      <c r="AH425" s="266" t="str">
        <f t="shared" si="1141"/>
        <v/>
      </c>
      <c r="AI425" s="266"/>
      <c r="AJ425" s="266" t="str">
        <f t="shared" si="1142"/>
        <v/>
      </c>
      <c r="AK425" s="267"/>
      <c r="AL425" s="268"/>
      <c r="AM425" s="266"/>
      <c r="AN425" s="266" t="str">
        <f t="shared" si="1143"/>
        <v/>
      </c>
      <c r="AO425" s="266"/>
      <c r="AP425" s="266" t="str">
        <f t="shared" si="1144"/>
        <v/>
      </c>
      <c r="AQ425" s="266"/>
      <c r="AR425" s="266" t="str">
        <f t="shared" si="1145"/>
        <v/>
      </c>
      <c r="AS425" s="267"/>
      <c r="AT425" s="268"/>
      <c r="AU425" s="266"/>
      <c r="AV425" s="266" t="str">
        <f t="shared" si="1146"/>
        <v/>
      </c>
      <c r="AW425" s="266"/>
      <c r="AX425" s="266" t="str">
        <f t="shared" si="1147"/>
        <v/>
      </c>
      <c r="AY425" s="266"/>
      <c r="AZ425" s="266" t="str">
        <f t="shared" si="1148"/>
        <v/>
      </c>
      <c r="BA425" s="267"/>
      <c r="BB425" s="268"/>
      <c r="BC425" s="266"/>
      <c r="BD425" s="266" t="str">
        <f t="shared" si="1149"/>
        <v/>
      </c>
      <c r="BE425" s="266"/>
      <c r="BF425" s="266" t="str">
        <f t="shared" si="1150"/>
        <v/>
      </c>
      <c r="BG425" s="266"/>
      <c r="BH425" s="266" t="str">
        <f t="shared" si="1151"/>
        <v/>
      </c>
      <c r="BI425" s="267"/>
      <c r="BJ425" s="268"/>
      <c r="BK425" s="264"/>
      <c r="BL425" s="266">
        <f t="shared" si="1152"/>
        <v>1</v>
      </c>
      <c r="BM425" s="266"/>
      <c r="BN425" s="266">
        <f t="shared" si="1153"/>
        <v>0</v>
      </c>
      <c r="BO425" s="266"/>
      <c r="BP425" s="266">
        <f t="shared" si="1154"/>
        <v>1</v>
      </c>
      <c r="BQ425" s="267"/>
      <c r="BR425" s="268"/>
      <c r="BS425" s="264"/>
      <c r="BT425" s="266" t="str">
        <f t="shared" si="1155"/>
        <v/>
      </c>
      <c r="BU425" s="266"/>
      <c r="BV425" s="266" t="str">
        <f t="shared" si="1156"/>
        <v/>
      </c>
      <c r="BW425" s="266"/>
      <c r="BX425" s="266" t="str">
        <f t="shared" si="1157"/>
        <v/>
      </c>
      <c r="BY425" s="267"/>
      <c r="BZ425" s="268"/>
      <c r="CA425" s="269"/>
      <c r="CB425" s="266" t="str">
        <f t="shared" si="1158"/>
        <v/>
      </c>
      <c r="CC425" s="266"/>
      <c r="CD425" s="266" t="str">
        <f t="shared" si="1159"/>
        <v/>
      </c>
      <c r="CE425" s="266"/>
      <c r="CF425" s="266" t="str">
        <f t="shared" si="1160"/>
        <v/>
      </c>
      <c r="CG425" s="267"/>
      <c r="CJ425" s="266" t="str">
        <f t="shared" si="1161"/>
        <v/>
      </c>
      <c r="CK425" s="266"/>
      <c r="CL425" s="266" t="str">
        <f t="shared" si="1162"/>
        <v/>
      </c>
      <c r="CM425" s="266"/>
      <c r="CN425" s="266" t="str">
        <f t="shared" si="1163"/>
        <v/>
      </c>
      <c r="CO425" s="267"/>
    </row>
    <row r="426" spans="1:122" s="262" customFormat="1" ht="47.25" customHeight="1" x14ac:dyDescent="0.25">
      <c r="A426" s="272"/>
      <c r="B426" s="259" t="s">
        <v>67</v>
      </c>
      <c r="C426" s="236" t="s">
        <v>808</v>
      </c>
      <c r="D426" s="276" t="s">
        <v>763</v>
      </c>
      <c r="E426" s="259" t="s">
        <v>65</v>
      </c>
      <c r="F426" s="259">
        <v>0.2</v>
      </c>
      <c r="G426" s="259">
        <f>IF(H426="Information et Communication",1,IF(H426="Savoir-faire Savoir-être",2,IF(H426="Confort et hygiène",3,IF(H426="Qualité de la prestation",5,IF(H426="Développement Durable",4)))))</f>
        <v>5</v>
      </c>
      <c r="H426" s="275" t="s">
        <v>167</v>
      </c>
      <c r="I426" s="271" t="s">
        <v>715</v>
      </c>
      <c r="J426" s="263">
        <v>99</v>
      </c>
      <c r="L426" s="263">
        <f>IF(J426&lt;&gt;"",MAX(L$1:L425)+1,"")</f>
        <v>355</v>
      </c>
      <c r="M426" s="225" t="s">
        <v>716</v>
      </c>
      <c r="N426" s="220">
        <v>1</v>
      </c>
      <c r="O426" s="221" t="str">
        <f>IF('RESULTAT GLOBAL'!I$22="NON","Non Mesuré","OUI")</f>
        <v>OUI</v>
      </c>
      <c r="P426" s="331" t="str">
        <f>IF('RESULTAT GLOBAL'!I$22="NON","Etablissement de moins de 6 employés","")</f>
        <v/>
      </c>
      <c r="Q426" s="223" t="str">
        <f>IF(ISERROR(SEARCH("Pas de NM possible",R426)),"","oui")</f>
        <v/>
      </c>
      <c r="R426" s="243" t="s">
        <v>710</v>
      </c>
      <c r="S426" s="226" t="s">
        <v>70</v>
      </c>
      <c r="V426" s="264">
        <f t="shared" si="1135"/>
        <v>1</v>
      </c>
      <c r="W426" s="264">
        <f t="shared" si="1136"/>
        <v>1</v>
      </c>
      <c r="X426" s="264">
        <f t="shared" si="1137"/>
        <v>1</v>
      </c>
      <c r="Y426" s="264"/>
      <c r="Z426" s="264">
        <f t="shared" si="1138"/>
        <v>0</v>
      </c>
      <c r="AA426" s="264"/>
      <c r="AB426" s="264">
        <f t="shared" si="1139"/>
        <v>1</v>
      </c>
      <c r="AC426" s="264"/>
      <c r="AD426" s="265"/>
      <c r="AE426" s="265"/>
      <c r="AF426" s="266" t="str">
        <f t="shared" si="1140"/>
        <v/>
      </c>
      <c r="AG426" s="266"/>
      <c r="AH426" s="266" t="str">
        <f t="shared" si="1141"/>
        <v/>
      </c>
      <c r="AI426" s="266"/>
      <c r="AJ426" s="266" t="str">
        <f t="shared" si="1142"/>
        <v/>
      </c>
      <c r="AK426" s="267"/>
      <c r="AL426" s="268"/>
      <c r="AM426" s="266"/>
      <c r="AN426" s="266" t="str">
        <f t="shared" si="1143"/>
        <v/>
      </c>
      <c r="AO426" s="266"/>
      <c r="AP426" s="266" t="str">
        <f t="shared" si="1144"/>
        <v/>
      </c>
      <c r="AQ426" s="266"/>
      <c r="AR426" s="266" t="str">
        <f t="shared" si="1145"/>
        <v/>
      </c>
      <c r="AS426" s="267"/>
      <c r="AT426" s="268"/>
      <c r="AU426" s="266"/>
      <c r="AV426" s="266" t="str">
        <f t="shared" si="1146"/>
        <v/>
      </c>
      <c r="AW426" s="266"/>
      <c r="AX426" s="266" t="str">
        <f t="shared" si="1147"/>
        <v/>
      </c>
      <c r="AY426" s="266"/>
      <c r="AZ426" s="266" t="str">
        <f t="shared" si="1148"/>
        <v/>
      </c>
      <c r="BA426" s="267"/>
      <c r="BB426" s="268"/>
      <c r="BC426" s="266"/>
      <c r="BD426" s="266" t="str">
        <f t="shared" si="1149"/>
        <v/>
      </c>
      <c r="BE426" s="266"/>
      <c r="BF426" s="266" t="str">
        <f t="shared" si="1150"/>
        <v/>
      </c>
      <c r="BG426" s="266"/>
      <c r="BH426" s="266" t="str">
        <f t="shared" si="1151"/>
        <v/>
      </c>
      <c r="BI426" s="267"/>
      <c r="BJ426" s="268"/>
      <c r="BK426" s="264"/>
      <c r="BL426" s="266">
        <f t="shared" si="1152"/>
        <v>1</v>
      </c>
      <c r="BM426" s="266"/>
      <c r="BN426" s="266">
        <f t="shared" si="1153"/>
        <v>0</v>
      </c>
      <c r="BO426" s="266"/>
      <c r="BP426" s="266">
        <f t="shared" si="1154"/>
        <v>1</v>
      </c>
      <c r="BQ426" s="267"/>
      <c r="BR426" s="268"/>
      <c r="BS426" s="264"/>
      <c r="BT426" s="266" t="str">
        <f t="shared" si="1155"/>
        <v/>
      </c>
      <c r="BU426" s="266"/>
      <c r="BV426" s="266" t="str">
        <f t="shared" si="1156"/>
        <v/>
      </c>
      <c r="BW426" s="266"/>
      <c r="BX426" s="266" t="str">
        <f t="shared" si="1157"/>
        <v/>
      </c>
      <c r="BY426" s="267"/>
      <c r="BZ426" s="268"/>
      <c r="CA426" s="269"/>
      <c r="CB426" s="266" t="str">
        <f t="shared" si="1158"/>
        <v/>
      </c>
      <c r="CC426" s="266"/>
      <c r="CD426" s="266" t="str">
        <f t="shared" si="1159"/>
        <v/>
      </c>
      <c r="CE426" s="266"/>
      <c r="CF426" s="266" t="str">
        <f t="shared" si="1160"/>
        <v/>
      </c>
      <c r="CG426" s="267"/>
      <c r="CJ426" s="266" t="str">
        <f t="shared" si="1161"/>
        <v/>
      </c>
      <c r="CK426" s="266"/>
      <c r="CL426" s="266" t="str">
        <f t="shared" si="1162"/>
        <v/>
      </c>
      <c r="CM426" s="266"/>
      <c r="CN426" s="266" t="str">
        <f t="shared" si="1163"/>
        <v/>
      </c>
      <c r="CO426" s="267"/>
    </row>
    <row r="427" spans="1:122" s="262" customFormat="1" ht="32.25" customHeight="1" x14ac:dyDescent="0.25">
      <c r="A427" s="272"/>
      <c r="B427" s="259" t="s">
        <v>67</v>
      </c>
      <c r="C427" s="236" t="s">
        <v>808</v>
      </c>
      <c r="D427" s="276" t="s">
        <v>763</v>
      </c>
      <c r="E427" s="259" t="s">
        <v>65</v>
      </c>
      <c r="F427" s="259">
        <v>0.2</v>
      </c>
      <c r="G427" s="259">
        <f t="shared" ref="G427:G428" si="1164">IF(H427="Information et Communication",1,IF(H427="Savoir-faire Savoir-être",2,IF(H427="Confort et hygiène",3,IF(H427="Qualité de la prestation",5,IF(H427="Développement Durable",4)))))</f>
        <v>5</v>
      </c>
      <c r="H427" s="275" t="s">
        <v>167</v>
      </c>
      <c r="I427" s="238"/>
      <c r="J427" s="263">
        <v>200</v>
      </c>
      <c r="L427" s="263">
        <f>IF(J427&lt;&gt;"",MAX(L$1:L426)+1,"")</f>
        <v>356</v>
      </c>
      <c r="M427" s="225" t="s">
        <v>717</v>
      </c>
      <c r="N427" s="244">
        <v>1</v>
      </c>
      <c r="O427" s="221" t="str">
        <f>IF('RESULTAT GLOBAL'!I$22="NON","Non Mesuré","OUI")</f>
        <v>OUI</v>
      </c>
      <c r="P427" s="331" t="str">
        <f>IF('RESULTAT GLOBAL'!I$22="NON","Etablissement de moins de 6 employés","")</f>
        <v/>
      </c>
      <c r="Q427" s="223"/>
      <c r="R427" s="243" t="s">
        <v>710</v>
      </c>
      <c r="S427" s="226" t="s">
        <v>61</v>
      </c>
      <c r="V427" s="264">
        <f t="shared" si="1135"/>
        <v>1</v>
      </c>
      <c r="W427" s="264">
        <f t="shared" si="1136"/>
        <v>1</v>
      </c>
      <c r="X427" s="264">
        <f t="shared" si="1137"/>
        <v>1</v>
      </c>
      <c r="Y427" s="264"/>
      <c r="Z427" s="264">
        <f t="shared" si="1138"/>
        <v>0</v>
      </c>
      <c r="AA427" s="264"/>
      <c r="AB427" s="264">
        <f t="shared" si="1139"/>
        <v>1</v>
      </c>
      <c r="AC427" s="264"/>
      <c r="AD427" s="265"/>
      <c r="AE427" s="265"/>
      <c r="AF427" s="266" t="str">
        <f t="shared" si="1140"/>
        <v/>
      </c>
      <c r="AG427" s="266"/>
      <c r="AH427" s="266" t="str">
        <f t="shared" si="1141"/>
        <v/>
      </c>
      <c r="AI427" s="266"/>
      <c r="AJ427" s="266" t="str">
        <f t="shared" si="1142"/>
        <v/>
      </c>
      <c r="AK427" s="267"/>
      <c r="AL427" s="268"/>
      <c r="AM427" s="266"/>
      <c r="AN427" s="266" t="str">
        <f t="shared" si="1143"/>
        <v/>
      </c>
      <c r="AO427" s="266"/>
      <c r="AP427" s="266" t="str">
        <f t="shared" si="1144"/>
        <v/>
      </c>
      <c r="AQ427" s="266"/>
      <c r="AR427" s="266" t="str">
        <f t="shared" si="1145"/>
        <v/>
      </c>
      <c r="AS427" s="267"/>
      <c r="AT427" s="268"/>
      <c r="AU427" s="266"/>
      <c r="AV427" s="266" t="str">
        <f t="shared" si="1146"/>
        <v/>
      </c>
      <c r="AW427" s="266"/>
      <c r="AX427" s="266" t="str">
        <f t="shared" si="1147"/>
        <v/>
      </c>
      <c r="AY427" s="266"/>
      <c r="AZ427" s="266" t="str">
        <f t="shared" si="1148"/>
        <v/>
      </c>
      <c r="BA427" s="267"/>
      <c r="BB427" s="268"/>
      <c r="BC427" s="266"/>
      <c r="BD427" s="266" t="str">
        <f t="shared" si="1149"/>
        <v/>
      </c>
      <c r="BE427" s="266"/>
      <c r="BF427" s="266" t="str">
        <f t="shared" si="1150"/>
        <v/>
      </c>
      <c r="BG427" s="266"/>
      <c r="BH427" s="266" t="str">
        <f t="shared" si="1151"/>
        <v/>
      </c>
      <c r="BI427" s="267"/>
      <c r="BJ427" s="268"/>
      <c r="BK427" s="264"/>
      <c r="BL427" s="266">
        <f t="shared" si="1152"/>
        <v>1</v>
      </c>
      <c r="BM427" s="266"/>
      <c r="BN427" s="266">
        <f t="shared" si="1153"/>
        <v>0</v>
      </c>
      <c r="BO427" s="266"/>
      <c r="BP427" s="266">
        <f t="shared" si="1154"/>
        <v>1</v>
      </c>
      <c r="BQ427" s="267"/>
      <c r="BR427" s="268"/>
      <c r="BS427" s="264"/>
      <c r="BT427" s="266" t="str">
        <f t="shared" si="1155"/>
        <v/>
      </c>
      <c r="BU427" s="266"/>
      <c r="BV427" s="266" t="str">
        <f t="shared" si="1156"/>
        <v/>
      </c>
      <c r="BW427" s="266"/>
      <c r="BX427" s="266" t="str">
        <f t="shared" si="1157"/>
        <v/>
      </c>
      <c r="BY427" s="267"/>
      <c r="BZ427" s="268"/>
      <c r="CA427" s="269"/>
      <c r="CB427" s="266" t="str">
        <f t="shared" si="1158"/>
        <v/>
      </c>
      <c r="CC427" s="266"/>
      <c r="CD427" s="266" t="str">
        <f t="shared" si="1159"/>
        <v/>
      </c>
      <c r="CE427" s="266"/>
      <c r="CF427" s="266" t="str">
        <f t="shared" si="1160"/>
        <v/>
      </c>
      <c r="CG427" s="267"/>
      <c r="CJ427" s="266" t="str">
        <f t="shared" si="1161"/>
        <v/>
      </c>
      <c r="CK427" s="266"/>
      <c r="CL427" s="266" t="str">
        <f t="shared" si="1162"/>
        <v/>
      </c>
      <c r="CM427" s="266"/>
      <c r="CN427" s="266" t="str">
        <f t="shared" si="1163"/>
        <v/>
      </c>
      <c r="CO427" s="267"/>
    </row>
    <row r="428" spans="1:122" s="262" customFormat="1" ht="32.25" customHeight="1" x14ac:dyDescent="0.25">
      <c r="A428" s="272"/>
      <c r="B428" s="259" t="s">
        <v>67</v>
      </c>
      <c r="C428" s="236" t="s">
        <v>808</v>
      </c>
      <c r="D428" s="276" t="s">
        <v>763</v>
      </c>
      <c r="E428" s="259" t="s">
        <v>65</v>
      </c>
      <c r="F428" s="259">
        <v>0.2</v>
      </c>
      <c r="G428" s="259">
        <f t="shared" si="1164"/>
        <v>5</v>
      </c>
      <c r="H428" s="275" t="s">
        <v>167</v>
      </c>
      <c r="I428" s="238"/>
      <c r="J428" s="263">
        <v>200</v>
      </c>
      <c r="L428" s="263">
        <f>IF(J428&lt;&gt;"",MAX(L$1:L427)+1,"")</f>
        <v>357</v>
      </c>
      <c r="M428" s="308" t="s">
        <v>718</v>
      </c>
      <c r="N428" s="332">
        <v>1</v>
      </c>
      <c r="O428" s="302" t="str">
        <f>IF('RESULTAT GLOBAL'!I$22="NON","Non Mesuré","OUI")</f>
        <v>OUI</v>
      </c>
      <c r="P428" s="333" t="str">
        <f>IF('RESULTAT GLOBAL'!I$22="NON","Etablissement de moins de 6 employés","")</f>
        <v/>
      </c>
      <c r="Q428" s="310"/>
      <c r="R428" s="334" t="s">
        <v>719</v>
      </c>
      <c r="S428" s="284" t="s">
        <v>61</v>
      </c>
      <c r="V428" s="264">
        <f t="shared" si="1135"/>
        <v>1</v>
      </c>
      <c r="W428" s="264">
        <f t="shared" si="1136"/>
        <v>1</v>
      </c>
      <c r="X428" s="264">
        <f t="shared" si="1137"/>
        <v>1</v>
      </c>
      <c r="Y428" s="264"/>
      <c r="Z428" s="264">
        <f t="shared" si="1138"/>
        <v>0</v>
      </c>
      <c r="AA428" s="264"/>
      <c r="AB428" s="264">
        <f t="shared" si="1139"/>
        <v>1</v>
      </c>
      <c r="AC428" s="264"/>
      <c r="AD428" s="265"/>
      <c r="AE428" s="265"/>
      <c r="AF428" s="266" t="str">
        <f t="shared" si="1140"/>
        <v/>
      </c>
      <c r="AG428" s="266"/>
      <c r="AH428" s="266" t="str">
        <f t="shared" si="1141"/>
        <v/>
      </c>
      <c r="AI428" s="266"/>
      <c r="AJ428" s="266" t="str">
        <f t="shared" si="1142"/>
        <v/>
      </c>
      <c r="AK428" s="267"/>
      <c r="AL428" s="268"/>
      <c r="AM428" s="266"/>
      <c r="AN428" s="266" t="str">
        <f t="shared" si="1143"/>
        <v/>
      </c>
      <c r="AO428" s="266"/>
      <c r="AP428" s="266" t="str">
        <f t="shared" si="1144"/>
        <v/>
      </c>
      <c r="AQ428" s="266"/>
      <c r="AR428" s="266" t="str">
        <f t="shared" si="1145"/>
        <v/>
      </c>
      <c r="AS428" s="267"/>
      <c r="AT428" s="268"/>
      <c r="AU428" s="266"/>
      <c r="AV428" s="266" t="str">
        <f t="shared" si="1146"/>
        <v/>
      </c>
      <c r="AW428" s="266"/>
      <c r="AX428" s="266" t="str">
        <f t="shared" si="1147"/>
        <v/>
      </c>
      <c r="AY428" s="266"/>
      <c r="AZ428" s="266" t="str">
        <f t="shared" si="1148"/>
        <v/>
      </c>
      <c r="BA428" s="267"/>
      <c r="BB428" s="268"/>
      <c r="BC428" s="266"/>
      <c r="BD428" s="266" t="str">
        <f t="shared" si="1149"/>
        <v/>
      </c>
      <c r="BE428" s="266"/>
      <c r="BF428" s="266" t="str">
        <f t="shared" si="1150"/>
        <v/>
      </c>
      <c r="BG428" s="266"/>
      <c r="BH428" s="266" t="str">
        <f t="shared" si="1151"/>
        <v/>
      </c>
      <c r="BI428" s="267"/>
      <c r="BJ428" s="268"/>
      <c r="BK428" s="264"/>
      <c r="BL428" s="266">
        <f t="shared" si="1152"/>
        <v>1</v>
      </c>
      <c r="BM428" s="266"/>
      <c r="BN428" s="266">
        <f t="shared" si="1153"/>
        <v>0</v>
      </c>
      <c r="BO428" s="266"/>
      <c r="BP428" s="266">
        <f t="shared" si="1154"/>
        <v>1</v>
      </c>
      <c r="BQ428" s="267"/>
      <c r="BR428" s="268"/>
      <c r="BS428" s="264"/>
      <c r="BT428" s="266" t="str">
        <f t="shared" si="1155"/>
        <v/>
      </c>
      <c r="BU428" s="266"/>
      <c r="BV428" s="266" t="str">
        <f t="shared" si="1156"/>
        <v/>
      </c>
      <c r="BW428" s="266"/>
      <c r="BX428" s="266" t="str">
        <f t="shared" si="1157"/>
        <v/>
      </c>
      <c r="BY428" s="267"/>
      <c r="BZ428" s="268"/>
      <c r="CA428" s="269"/>
      <c r="CB428" s="266" t="str">
        <f t="shared" si="1158"/>
        <v/>
      </c>
      <c r="CC428" s="266"/>
      <c r="CD428" s="266" t="str">
        <f t="shared" si="1159"/>
        <v/>
      </c>
      <c r="CE428" s="266"/>
      <c r="CF428" s="266" t="str">
        <f t="shared" si="1160"/>
        <v/>
      </c>
      <c r="CG428" s="267"/>
      <c r="CJ428" s="266" t="str">
        <f t="shared" si="1161"/>
        <v/>
      </c>
      <c r="CK428" s="266"/>
      <c r="CL428" s="266" t="str">
        <f t="shared" si="1162"/>
        <v/>
      </c>
      <c r="CM428" s="266"/>
      <c r="CN428" s="266" t="str">
        <f t="shared" si="1163"/>
        <v/>
      </c>
      <c r="CO428" s="267"/>
    </row>
    <row r="429" spans="1:122" s="262" customFormat="1" ht="30.75" customHeight="1" x14ac:dyDescent="0.2">
      <c r="B429" s="259"/>
      <c r="C429" s="276"/>
      <c r="D429" s="259"/>
      <c r="E429" s="259"/>
      <c r="F429" s="259"/>
      <c r="G429" s="259"/>
      <c r="I429" s="175"/>
      <c r="J429" s="259"/>
      <c r="K429" s="259"/>
      <c r="L429" s="259"/>
      <c r="N429" s="259"/>
      <c r="O429" s="206"/>
      <c r="P429" s="291"/>
      <c r="Q429" s="176"/>
      <c r="Y429" s="264">
        <f>SUM(X421:X428)</f>
        <v>8</v>
      </c>
      <c r="Z429" s="264"/>
      <c r="AA429" s="264">
        <f>SUM(Z421:Z428)</f>
        <v>0</v>
      </c>
      <c r="AB429" s="264"/>
      <c r="AC429" s="264">
        <f>SUM(AB421:AB428)</f>
        <v>8</v>
      </c>
      <c r="AD429" s="265">
        <f>IF(SUM(X421:X428)=0,"NM",Y429/AC429)</f>
        <v>1</v>
      </c>
    </row>
    <row r="430" spans="1:122" s="262" customFormat="1" ht="30.75" customHeight="1" x14ac:dyDescent="0.2">
      <c r="B430" s="259"/>
      <c r="C430" s="276"/>
      <c r="D430" s="259"/>
      <c r="E430" s="259"/>
      <c r="F430" s="259"/>
      <c r="G430" s="259"/>
      <c r="I430" s="175"/>
      <c r="J430" s="259"/>
      <c r="K430" s="259"/>
      <c r="L430" s="259"/>
      <c r="N430" s="259"/>
      <c r="O430" s="206" t="s">
        <v>0</v>
      </c>
      <c r="P430" s="291"/>
      <c r="Q430" s="176"/>
      <c r="Y430" s="264"/>
      <c r="Z430" s="264"/>
      <c r="AA430" s="264"/>
      <c r="AB430" s="264"/>
      <c r="AC430" s="264"/>
      <c r="AD430" s="265"/>
    </row>
    <row r="431" spans="1:122" s="262" customFormat="1" ht="15.75" customHeight="1" x14ac:dyDescent="0.25">
      <c r="B431" s="259"/>
      <c r="C431" s="113"/>
      <c r="D431" s="164"/>
      <c r="E431" s="164"/>
      <c r="F431" s="164"/>
      <c r="G431" s="259"/>
      <c r="I431" s="175"/>
      <c r="J431" s="259"/>
      <c r="K431" s="259"/>
      <c r="L431" s="259"/>
      <c r="N431" s="259"/>
      <c r="O431" s="206" t="s">
        <v>1</v>
      </c>
      <c r="P431" s="291"/>
      <c r="Q431" s="176"/>
      <c r="V431" s="288"/>
      <c r="W431" s="288"/>
      <c r="X431" s="288"/>
      <c r="Y431" s="288"/>
      <c r="Z431" s="177" t="s">
        <v>709</v>
      </c>
      <c r="AA431" s="288"/>
      <c r="AB431" s="288"/>
      <c r="AC431" s="288"/>
      <c r="AD431" s="288"/>
      <c r="AE431" s="118"/>
      <c r="AF431" s="118"/>
      <c r="AG431" s="118"/>
      <c r="AH431" s="118"/>
      <c r="AI431" s="177" t="s">
        <v>48</v>
      </c>
      <c r="AJ431" s="118"/>
      <c r="AK431" s="118"/>
      <c r="AL431" s="118"/>
      <c r="AM431" s="118"/>
      <c r="AN431" s="118"/>
      <c r="AO431" s="118"/>
      <c r="AP431" s="118"/>
      <c r="AQ431" s="177" t="s">
        <v>49</v>
      </c>
      <c r="AR431" s="118"/>
      <c r="AS431" s="118"/>
      <c r="AT431" s="118"/>
      <c r="AU431" s="118"/>
      <c r="AV431" s="118"/>
      <c r="AW431" s="118"/>
      <c r="AX431" s="118"/>
      <c r="AY431" s="177" t="s">
        <v>50</v>
      </c>
      <c r="AZ431" s="118"/>
      <c r="BA431" s="118"/>
      <c r="BB431" s="118"/>
      <c r="BC431" s="118"/>
      <c r="BD431" s="118"/>
      <c r="BE431" s="118"/>
      <c r="BF431" s="118"/>
      <c r="BG431" s="177" t="s">
        <v>51</v>
      </c>
      <c r="BH431" s="118"/>
      <c r="BI431" s="118"/>
      <c r="BJ431" s="118"/>
      <c r="BK431" s="118"/>
      <c r="BL431" s="118"/>
      <c r="BM431" s="118"/>
      <c r="BN431" s="118"/>
      <c r="BO431" s="177" t="s">
        <v>52</v>
      </c>
      <c r="BP431" s="118"/>
      <c r="BQ431" s="118"/>
      <c r="BR431" s="118"/>
      <c r="BS431" s="264"/>
      <c r="BT431" s="118"/>
      <c r="BU431" s="118"/>
      <c r="BV431" s="118"/>
      <c r="BW431" s="177" t="s">
        <v>53</v>
      </c>
      <c r="BX431" s="118"/>
      <c r="BY431" s="118"/>
      <c r="BZ431" s="118"/>
      <c r="CA431" s="269"/>
      <c r="CB431" s="118"/>
      <c r="CC431" s="118"/>
      <c r="CD431" s="118"/>
      <c r="CE431" s="177" t="s">
        <v>54</v>
      </c>
      <c r="CF431" s="118"/>
      <c r="CG431" s="118"/>
      <c r="CH431" s="118"/>
      <c r="CJ431" s="118"/>
      <c r="CK431" s="118"/>
      <c r="CL431" s="118"/>
      <c r="CM431" s="177" t="s">
        <v>55</v>
      </c>
      <c r="CN431" s="118"/>
      <c r="CO431" s="118"/>
      <c r="CP431" s="118"/>
    </row>
    <row r="432" spans="1:122" s="262" customFormat="1" ht="19.5" x14ac:dyDescent="0.25">
      <c r="B432" s="259"/>
      <c r="C432" s="113"/>
      <c r="D432" s="164"/>
      <c r="E432" s="164"/>
      <c r="F432" s="164"/>
      <c r="G432" s="259"/>
      <c r="I432" s="175"/>
      <c r="J432" s="259"/>
      <c r="K432" s="259"/>
      <c r="L432" s="259"/>
      <c r="N432" s="259"/>
      <c r="O432" s="206" t="s">
        <v>674</v>
      </c>
      <c r="P432" s="291"/>
      <c r="Q432" s="176"/>
      <c r="V432" s="145" t="s">
        <v>33</v>
      </c>
      <c r="W432" s="145" t="s">
        <v>34</v>
      </c>
      <c r="X432" s="145" t="s">
        <v>35</v>
      </c>
      <c r="Y432" s="146" t="s">
        <v>36</v>
      </c>
      <c r="Z432" s="145" t="s">
        <v>37</v>
      </c>
      <c r="AA432" s="145" t="s">
        <v>38</v>
      </c>
      <c r="AB432" s="145" t="s">
        <v>39</v>
      </c>
      <c r="AC432" s="145" t="s">
        <v>40</v>
      </c>
      <c r="AD432" s="124" t="s">
        <v>41</v>
      </c>
      <c r="AE432" s="124"/>
      <c r="AF432" s="145" t="s">
        <v>42</v>
      </c>
      <c r="AG432" s="145" t="s">
        <v>43</v>
      </c>
      <c r="AH432" s="145" t="s">
        <v>37</v>
      </c>
      <c r="AI432" s="145" t="s">
        <v>38</v>
      </c>
      <c r="AJ432" s="145" t="s">
        <v>39</v>
      </c>
      <c r="AK432" s="286" t="s">
        <v>44</v>
      </c>
      <c r="AL432" s="178" t="s">
        <v>41</v>
      </c>
      <c r="AM432" s="124"/>
      <c r="AN432" s="145" t="s">
        <v>42</v>
      </c>
      <c r="AO432" s="145" t="s">
        <v>45</v>
      </c>
      <c r="AP432" s="145" t="s">
        <v>37</v>
      </c>
      <c r="AQ432" s="145" t="s">
        <v>38</v>
      </c>
      <c r="AR432" s="145" t="s">
        <v>39</v>
      </c>
      <c r="AS432" s="124" t="s">
        <v>40</v>
      </c>
      <c r="AT432" s="178" t="s">
        <v>41</v>
      </c>
      <c r="AU432" s="124"/>
      <c r="AV432" s="124" t="s">
        <v>42</v>
      </c>
      <c r="AW432" s="145" t="s">
        <v>45</v>
      </c>
      <c r="AX432" s="145" t="s">
        <v>37</v>
      </c>
      <c r="AY432" s="145" t="s">
        <v>38</v>
      </c>
      <c r="AZ432" s="145" t="s">
        <v>39</v>
      </c>
      <c r="BA432" s="124" t="s">
        <v>40</v>
      </c>
      <c r="BB432" s="178" t="s">
        <v>41</v>
      </c>
      <c r="BC432" s="124"/>
      <c r="BD432" s="124" t="s">
        <v>42</v>
      </c>
      <c r="BE432" s="145" t="s">
        <v>45</v>
      </c>
      <c r="BF432" s="145" t="s">
        <v>37</v>
      </c>
      <c r="BG432" s="145" t="s">
        <v>38</v>
      </c>
      <c r="BH432" s="145" t="s">
        <v>39</v>
      </c>
      <c r="BI432" s="124" t="s">
        <v>40</v>
      </c>
      <c r="BJ432" s="178" t="s">
        <v>41</v>
      </c>
      <c r="BK432" s="145"/>
      <c r="BL432" s="124" t="s">
        <v>42</v>
      </c>
      <c r="BM432" s="145" t="s">
        <v>45</v>
      </c>
      <c r="BN432" s="145" t="s">
        <v>37</v>
      </c>
      <c r="BO432" s="145" t="s">
        <v>38</v>
      </c>
      <c r="BP432" s="145" t="s">
        <v>39</v>
      </c>
      <c r="BQ432" s="124" t="s">
        <v>40</v>
      </c>
      <c r="BR432" s="178" t="s">
        <v>41</v>
      </c>
      <c r="BS432" s="264"/>
      <c r="BT432" s="124" t="s">
        <v>42</v>
      </c>
      <c r="BU432" s="145" t="s">
        <v>45</v>
      </c>
      <c r="BV432" s="145" t="s">
        <v>37</v>
      </c>
      <c r="BW432" s="145" t="s">
        <v>38</v>
      </c>
      <c r="BX432" s="145" t="s">
        <v>39</v>
      </c>
      <c r="BY432" s="124" t="s">
        <v>40</v>
      </c>
      <c r="BZ432" s="178" t="s">
        <v>41</v>
      </c>
      <c r="CA432" s="269"/>
      <c r="CB432" s="124" t="s">
        <v>42</v>
      </c>
      <c r="CC432" s="145" t="s">
        <v>45</v>
      </c>
      <c r="CD432" s="145" t="s">
        <v>37</v>
      </c>
      <c r="CE432" s="145" t="s">
        <v>38</v>
      </c>
      <c r="CF432" s="145" t="s">
        <v>39</v>
      </c>
      <c r="CG432" s="124" t="s">
        <v>40</v>
      </c>
      <c r="CH432" s="178" t="s">
        <v>41</v>
      </c>
      <c r="CJ432" s="124" t="s">
        <v>42</v>
      </c>
      <c r="CK432" s="145" t="s">
        <v>45</v>
      </c>
      <c r="CL432" s="145" t="s">
        <v>37</v>
      </c>
      <c r="CM432" s="145" t="s">
        <v>38</v>
      </c>
      <c r="CN432" s="145" t="s">
        <v>39</v>
      </c>
      <c r="CO432" s="124" t="s">
        <v>40</v>
      </c>
      <c r="CP432" s="178" t="s">
        <v>41</v>
      </c>
    </row>
    <row r="433" spans="2:94" s="262" customFormat="1" x14ac:dyDescent="0.25">
      <c r="B433" s="259"/>
      <c r="C433" s="113"/>
      <c r="D433" s="164"/>
      <c r="E433" s="164"/>
      <c r="F433" s="164"/>
      <c r="G433" s="259"/>
      <c r="I433" s="175"/>
      <c r="J433" s="259"/>
      <c r="K433" s="259"/>
      <c r="L433" s="259"/>
      <c r="N433" s="259"/>
      <c r="O433" s="206" t="s">
        <v>72</v>
      </c>
      <c r="P433" s="291"/>
      <c r="Q433" s="176"/>
      <c r="V433" s="161"/>
      <c r="W433" s="161"/>
      <c r="X433" s="161">
        <f>SUM(X3:X428)</f>
        <v>913</v>
      </c>
      <c r="Y433" s="161">
        <f>SUM(Y3:Y429)</f>
        <v>913</v>
      </c>
      <c r="Z433" s="161"/>
      <c r="AA433" s="161">
        <f>SUM(Z3:Z428)</f>
        <v>0</v>
      </c>
      <c r="AB433" s="161"/>
      <c r="AC433" s="161">
        <f>SUM(AB3:AB428)</f>
        <v>913</v>
      </c>
      <c r="AD433" s="124">
        <f>Y433/AC433</f>
        <v>1</v>
      </c>
      <c r="AE433" s="161"/>
      <c r="AF433" s="161"/>
      <c r="AG433" s="161">
        <f>SUM(AF3:AF428)</f>
        <v>138</v>
      </c>
      <c r="AH433" s="161"/>
      <c r="AI433" s="161">
        <f>SUM(AH3:AH428)</f>
        <v>0</v>
      </c>
      <c r="AJ433" s="161"/>
      <c r="AK433" s="161">
        <f>SUM(AJ3:AJ428)</f>
        <v>138</v>
      </c>
      <c r="AL433" s="124">
        <f>AG433/AK433</f>
        <v>1</v>
      </c>
      <c r="AM433" s="161"/>
      <c r="AN433" s="161"/>
      <c r="AO433" s="161">
        <f>SUM(AN3:AN428)</f>
        <v>151</v>
      </c>
      <c r="AP433" s="161"/>
      <c r="AQ433" s="161">
        <f>SUM(AP3:AP428)</f>
        <v>0</v>
      </c>
      <c r="AR433" s="161"/>
      <c r="AS433" s="161">
        <f>SUM(AR3:AR428)</f>
        <v>151</v>
      </c>
      <c r="AT433" s="124">
        <f>AO433/AS433</f>
        <v>1</v>
      </c>
      <c r="AU433" s="161"/>
      <c r="AV433" s="161"/>
      <c r="AW433" s="161">
        <f>SUM(AV3:AV428)</f>
        <v>465</v>
      </c>
      <c r="AX433" s="161"/>
      <c r="AY433" s="161">
        <f>SUM(AX3:AX428)</f>
        <v>0</v>
      </c>
      <c r="AZ433" s="161"/>
      <c r="BA433" s="161">
        <f>SUM(AZ3:AZ428)</f>
        <v>465</v>
      </c>
      <c r="BB433" s="124">
        <f>AW433/BA433</f>
        <v>1</v>
      </c>
      <c r="BC433" s="161"/>
      <c r="BD433" s="161"/>
      <c r="BE433" s="161">
        <f>SUM(BD3:BD428)</f>
        <v>26</v>
      </c>
      <c r="BF433" s="161"/>
      <c r="BG433" s="161">
        <f>SUM(BF3:BF428)</f>
        <v>0</v>
      </c>
      <c r="BH433" s="161"/>
      <c r="BI433" s="161">
        <f>SUM(BH3:BH428)</f>
        <v>26</v>
      </c>
      <c r="BJ433" s="124">
        <f>BE433/BI433</f>
        <v>1</v>
      </c>
      <c r="BK433" s="161"/>
      <c r="BL433" s="161"/>
      <c r="BM433" s="161">
        <f>SUM(BL3:BL428)</f>
        <v>133</v>
      </c>
      <c r="BN433" s="161"/>
      <c r="BO433" s="161">
        <f>SUM(BN3:BN428)</f>
        <v>0</v>
      </c>
      <c r="BP433" s="161"/>
      <c r="BQ433" s="161">
        <f>SUM(BP3:BP428)</f>
        <v>133</v>
      </c>
      <c r="BR433" s="124">
        <f>BM433/BQ433</f>
        <v>1</v>
      </c>
      <c r="BS433" s="264"/>
      <c r="BT433" s="161"/>
      <c r="BU433" s="161">
        <f>SUM(BT3:BT428)</f>
        <v>190</v>
      </c>
      <c r="BV433" s="161"/>
      <c r="BW433" s="161">
        <f>SUM(BV3:BV428)</f>
        <v>0</v>
      </c>
      <c r="BX433" s="161"/>
      <c r="BY433" s="161">
        <f>SUM(BX3:BX428)</f>
        <v>190</v>
      </c>
      <c r="BZ433" s="124">
        <f>BU433/BY433</f>
        <v>1</v>
      </c>
      <c r="CA433" s="269"/>
      <c r="CB433" s="161"/>
      <c r="CC433" s="161">
        <f>SUM(CB3:CB428)</f>
        <v>165</v>
      </c>
      <c r="CD433" s="161"/>
      <c r="CE433" s="161">
        <f>SUM(CD3:CD428)</f>
        <v>0</v>
      </c>
      <c r="CF433" s="161"/>
      <c r="CG433" s="161">
        <f>SUM(CF3:CF428)</f>
        <v>165</v>
      </c>
      <c r="CH433" s="124">
        <f>CC433/CG433</f>
        <v>1</v>
      </c>
      <c r="CJ433" s="161"/>
      <c r="CK433" s="161">
        <f>SUM(CJ3:CJ428)</f>
        <v>110</v>
      </c>
      <c r="CL433" s="161"/>
      <c r="CM433" s="161">
        <f>SUM(CL3:CL428)</f>
        <v>0</v>
      </c>
      <c r="CN433" s="161"/>
      <c r="CO433" s="161">
        <f>SUM(CN3:CN428)</f>
        <v>110</v>
      </c>
      <c r="CP433" s="124">
        <f>CK433/CO433</f>
        <v>1</v>
      </c>
    </row>
    <row r="434" spans="2:94" s="262" customFormat="1" x14ac:dyDescent="0.25">
      <c r="B434" s="259"/>
      <c r="C434" s="113"/>
      <c r="D434" s="164"/>
      <c r="E434" s="164"/>
      <c r="F434" s="164"/>
      <c r="G434" s="259"/>
      <c r="I434" s="175"/>
      <c r="J434" s="259"/>
      <c r="K434" s="259"/>
      <c r="L434" s="259"/>
      <c r="N434" s="259"/>
      <c r="O434" s="206" t="s">
        <v>765</v>
      </c>
      <c r="P434" s="291"/>
      <c r="Q434" s="176"/>
      <c r="V434" s="161"/>
      <c r="W434" s="161"/>
      <c r="X434" s="161"/>
      <c r="Y434" s="161"/>
      <c r="Z434" s="161"/>
      <c r="AA434" s="161"/>
      <c r="AB434" s="161"/>
      <c r="AC434" s="161"/>
      <c r="AD434" s="119"/>
      <c r="AE434" s="161"/>
      <c r="AF434" s="161"/>
      <c r="AG434" s="161"/>
      <c r="AH434" s="161"/>
      <c r="AI434" s="161"/>
      <c r="AJ434" s="161"/>
      <c r="AK434" s="161"/>
      <c r="AL434" s="161">
        <v>0.1</v>
      </c>
      <c r="AM434" s="161"/>
      <c r="AN434" s="161"/>
      <c r="AO434" s="161"/>
      <c r="AP434" s="161"/>
      <c r="AQ434" s="161"/>
      <c r="AR434" s="161"/>
      <c r="AS434" s="161"/>
      <c r="AT434" s="161">
        <v>0.35</v>
      </c>
      <c r="AU434" s="161"/>
      <c r="AV434" s="161"/>
      <c r="AW434" s="161"/>
      <c r="AX434" s="161"/>
      <c r="AY434" s="161"/>
      <c r="AZ434" s="161"/>
      <c r="BA434" s="161"/>
      <c r="BB434" s="161">
        <v>0.25</v>
      </c>
      <c r="BC434" s="161"/>
      <c r="BD434" s="161"/>
      <c r="BE434" s="161"/>
      <c r="BF434" s="161"/>
      <c r="BG434" s="161"/>
      <c r="BH434" s="161"/>
      <c r="BI434" s="161"/>
      <c r="BJ434" s="161">
        <v>0.1</v>
      </c>
      <c r="BK434" s="161"/>
      <c r="BL434" s="161"/>
      <c r="BM434" s="161"/>
      <c r="BN434" s="161"/>
      <c r="BO434" s="161"/>
      <c r="BP434" s="161"/>
      <c r="BQ434" s="161"/>
      <c r="BR434" s="161">
        <v>0.2</v>
      </c>
      <c r="BS434" s="264"/>
      <c r="BT434" s="266"/>
      <c r="BU434" s="266"/>
      <c r="BV434" s="266"/>
      <c r="BW434" s="266"/>
      <c r="BX434" s="266"/>
      <c r="BY434" s="267"/>
      <c r="BZ434" s="161">
        <v>0</v>
      </c>
      <c r="CA434" s="269"/>
      <c r="CB434" s="266"/>
      <c r="CC434" s="266"/>
      <c r="CD434" s="266"/>
      <c r="CE434" s="266"/>
      <c r="CF434" s="266"/>
      <c r="CG434" s="267"/>
      <c r="CH434" s="161">
        <v>0</v>
      </c>
      <c r="CP434" s="242">
        <v>0</v>
      </c>
    </row>
    <row r="435" spans="2:94" s="262" customFormat="1" x14ac:dyDescent="0.25">
      <c r="B435" s="259"/>
      <c r="C435" s="113"/>
      <c r="D435" s="164"/>
      <c r="E435" s="164"/>
      <c r="F435" s="164"/>
      <c r="G435" s="259"/>
      <c r="I435" s="175"/>
      <c r="J435" s="259"/>
      <c r="K435" s="259"/>
      <c r="L435" s="259"/>
      <c r="N435" s="259"/>
      <c r="O435" s="206" t="s">
        <v>766</v>
      </c>
      <c r="P435" s="291"/>
      <c r="Q435" s="176"/>
      <c r="V435" s="118"/>
      <c r="W435" s="118"/>
      <c r="X435" s="118"/>
      <c r="Y435" s="118"/>
      <c r="Z435" s="177" t="s">
        <v>675</v>
      </c>
      <c r="AA435" s="118"/>
      <c r="AB435" s="118"/>
      <c r="AC435" s="118"/>
      <c r="AD435" s="119"/>
      <c r="AE435" s="161"/>
      <c r="AF435" s="161"/>
      <c r="AG435" s="161"/>
      <c r="AH435" s="161"/>
      <c r="AI435" s="161"/>
      <c r="AJ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c r="BP435" s="161"/>
      <c r="BQ435" s="161"/>
      <c r="BR435" s="161"/>
      <c r="BS435" s="264"/>
      <c r="BT435" s="266"/>
      <c r="BU435" s="266"/>
      <c r="BV435" s="266"/>
      <c r="BW435" s="266"/>
      <c r="BX435" s="266"/>
      <c r="BY435" s="267"/>
      <c r="BZ435" s="268"/>
      <c r="CA435" s="269"/>
    </row>
    <row r="436" spans="2:94" s="262" customFormat="1" ht="19.5" x14ac:dyDescent="0.25">
      <c r="B436" s="259"/>
      <c r="C436" s="113"/>
      <c r="D436" s="164"/>
      <c r="E436" s="164"/>
      <c r="F436" s="164"/>
      <c r="G436" s="259"/>
      <c r="I436" s="175"/>
      <c r="J436" s="259"/>
      <c r="K436" s="259"/>
      <c r="L436" s="259"/>
      <c r="N436" s="259"/>
      <c r="O436" s="206" t="s">
        <v>676</v>
      </c>
      <c r="P436" s="291"/>
      <c r="Q436" s="176"/>
      <c r="V436" s="145" t="s">
        <v>33</v>
      </c>
      <c r="W436" s="145" t="s">
        <v>34</v>
      </c>
      <c r="X436" s="145" t="s">
        <v>35</v>
      </c>
      <c r="Y436" s="146" t="s">
        <v>36</v>
      </c>
      <c r="Z436" s="145" t="s">
        <v>37</v>
      </c>
      <c r="AA436" s="145" t="s">
        <v>38</v>
      </c>
      <c r="AB436" s="145" t="s">
        <v>39</v>
      </c>
      <c r="AC436" s="145" t="s">
        <v>40</v>
      </c>
      <c r="AD436" s="124" t="s">
        <v>41</v>
      </c>
      <c r="AE436" s="161"/>
      <c r="AF436" s="161"/>
      <c r="AG436" s="161"/>
      <c r="AH436" s="161"/>
      <c r="AI436" s="161"/>
      <c r="AJ436" s="161"/>
      <c r="AK436" s="161"/>
      <c r="AL436" s="161"/>
      <c r="AM436" s="161"/>
      <c r="AN436" s="161"/>
      <c r="AO436" s="161"/>
      <c r="AP436" s="161"/>
      <c r="AQ436" s="161"/>
      <c r="AR436" s="161"/>
      <c r="AS436" s="161"/>
      <c r="AT436" s="161"/>
      <c r="AU436" s="161"/>
      <c r="AV436" s="118"/>
      <c r="AW436" s="118"/>
      <c r="AX436" s="118"/>
      <c r="AY436" s="177"/>
      <c r="AZ436" s="118"/>
      <c r="BA436" s="118"/>
      <c r="BB436" s="118"/>
      <c r="BC436" s="161"/>
      <c r="BD436" s="161"/>
      <c r="BE436" s="161"/>
      <c r="BF436" s="161"/>
      <c r="BG436" s="161"/>
      <c r="BH436" s="161"/>
      <c r="BI436" s="161"/>
      <c r="BJ436" s="161"/>
      <c r="BK436" s="161"/>
      <c r="BL436" s="161"/>
      <c r="BM436" s="161"/>
      <c r="BN436" s="161"/>
      <c r="BO436" s="161"/>
      <c r="BP436" s="161"/>
      <c r="BQ436" s="161"/>
      <c r="BR436" s="161"/>
      <c r="BS436" s="264"/>
      <c r="BT436" s="266"/>
      <c r="BU436" s="266"/>
      <c r="BV436" s="266"/>
      <c r="BW436" s="266"/>
      <c r="BX436" s="266"/>
      <c r="BY436" s="267"/>
      <c r="BZ436" s="268"/>
      <c r="CA436" s="269"/>
    </row>
    <row r="437" spans="2:94" s="262" customFormat="1" x14ac:dyDescent="0.25">
      <c r="B437" s="259"/>
      <c r="C437" s="113"/>
      <c r="D437" s="164"/>
      <c r="E437" s="164"/>
      <c r="F437" s="164"/>
      <c r="G437" s="259"/>
      <c r="I437" s="175"/>
      <c r="J437" s="259"/>
      <c r="K437" s="259"/>
      <c r="L437" s="259"/>
      <c r="N437" s="259"/>
      <c r="O437" s="206" t="s">
        <v>674</v>
      </c>
      <c r="P437" s="291"/>
      <c r="Q437" s="176"/>
      <c r="V437" s="161"/>
      <c r="W437" s="161"/>
      <c r="X437" s="161"/>
      <c r="Y437" s="161"/>
      <c r="Z437" s="161"/>
      <c r="AA437" s="161"/>
      <c r="AB437" s="161"/>
      <c r="AC437" s="161"/>
      <c r="AD437" s="124">
        <f>(AL433*AL434)+(AT433*AT434)+(BB433*BB434)+(BJ433*BJ434)+(BR433*BR434)</f>
        <v>1</v>
      </c>
      <c r="AE437" s="161"/>
      <c r="AF437" s="161"/>
      <c r="AG437" s="161"/>
      <c r="AH437" s="161"/>
      <c r="AI437" s="161"/>
      <c r="AJ437" s="161"/>
      <c r="AK437" s="161"/>
      <c r="AL437" s="161"/>
      <c r="AM437" s="161"/>
      <c r="AN437" s="161"/>
      <c r="AO437" s="161"/>
      <c r="AP437" s="161"/>
      <c r="AQ437" s="161"/>
      <c r="AR437" s="161"/>
      <c r="AS437" s="161"/>
      <c r="AT437" s="161"/>
      <c r="AU437" s="161"/>
      <c r="AV437" s="124"/>
      <c r="AW437" s="145"/>
      <c r="AX437" s="145"/>
      <c r="AY437" s="145"/>
      <c r="AZ437" s="145"/>
      <c r="BA437" s="124"/>
      <c r="BB437" s="178"/>
      <c r="BC437" s="161"/>
      <c r="BD437" s="161"/>
      <c r="BE437" s="161"/>
      <c r="BF437" s="161"/>
      <c r="BG437" s="161"/>
      <c r="BH437" s="161"/>
      <c r="BI437" s="161"/>
      <c r="BJ437" s="161"/>
      <c r="BK437" s="161"/>
      <c r="BL437" s="161"/>
      <c r="BM437" s="161"/>
      <c r="BN437" s="161"/>
      <c r="BO437" s="161"/>
      <c r="BP437" s="161"/>
      <c r="BQ437" s="161"/>
      <c r="BR437" s="161"/>
      <c r="BS437" s="264"/>
      <c r="BT437" s="266"/>
      <c r="BU437" s="266"/>
      <c r="BV437" s="266"/>
      <c r="BW437" s="266"/>
      <c r="BX437" s="266"/>
      <c r="BY437" s="267"/>
      <c r="BZ437" s="268"/>
      <c r="CA437" s="269"/>
    </row>
    <row r="438" spans="2:94" s="262" customFormat="1" x14ac:dyDescent="0.25">
      <c r="B438" s="259"/>
      <c r="C438" s="113"/>
      <c r="D438" s="164"/>
      <c r="E438" s="164"/>
      <c r="F438" s="164"/>
      <c r="G438" s="259"/>
      <c r="I438" s="175"/>
      <c r="J438" s="259"/>
      <c r="K438" s="259"/>
      <c r="L438" s="259"/>
      <c r="N438" s="259"/>
      <c r="O438" s="206"/>
      <c r="P438" s="291"/>
      <c r="Q438" s="176"/>
      <c r="W438" s="161"/>
      <c r="X438" s="161"/>
      <c r="Y438" s="161"/>
      <c r="Z438" s="161"/>
      <c r="AA438" s="161"/>
      <c r="AB438" s="161"/>
      <c r="AC438" s="161"/>
      <c r="AD438" s="161"/>
      <c r="AE438" s="124">
        <f>(AM434*AM435)+(AU434*AU435)+(BC434*BC435)+(BK434*BK435)+(BS434*BS435)</f>
        <v>0</v>
      </c>
      <c r="AF438" s="161"/>
      <c r="AG438" s="161"/>
      <c r="AH438" s="161"/>
      <c r="AI438" s="161"/>
      <c r="AJ438" s="161"/>
      <c r="AK438" s="161"/>
      <c r="AL438" s="161"/>
      <c r="AM438" s="161"/>
      <c r="AN438" s="161"/>
      <c r="AO438" s="161"/>
      <c r="AP438" s="161"/>
      <c r="AQ438" s="161"/>
      <c r="AR438" s="161"/>
      <c r="AS438" s="161"/>
      <c r="AT438" s="161"/>
      <c r="AU438" s="161"/>
      <c r="AV438" s="161"/>
      <c r="AW438" s="124"/>
      <c r="AX438" s="145"/>
      <c r="AY438" s="145"/>
      <c r="AZ438" s="145"/>
      <c r="BA438" s="145"/>
      <c r="BB438" s="124"/>
      <c r="BC438" s="178"/>
      <c r="BD438" s="161"/>
      <c r="BE438" s="161"/>
      <c r="BF438" s="161"/>
      <c r="BG438" s="161"/>
      <c r="BH438" s="161"/>
      <c r="BI438" s="161"/>
      <c r="BJ438" s="161"/>
      <c r="BK438" s="161"/>
      <c r="BL438" s="161"/>
      <c r="BM438" s="161"/>
      <c r="BN438" s="161"/>
      <c r="BO438" s="161"/>
      <c r="BP438" s="161"/>
      <c r="BQ438" s="161"/>
      <c r="BR438" s="161"/>
      <c r="BS438" s="161"/>
      <c r="BT438" s="264"/>
      <c r="BU438" s="266"/>
      <c r="BV438" s="266"/>
      <c r="BW438" s="266"/>
      <c r="BX438" s="266"/>
      <c r="BY438" s="266"/>
      <c r="BZ438" s="267"/>
      <c r="CA438" s="268"/>
      <c r="CB438" s="269"/>
    </row>
    <row r="439" spans="2:94" s="262" customFormat="1" x14ac:dyDescent="0.25">
      <c r="B439" s="259"/>
      <c r="C439" s="113"/>
      <c r="D439" s="113"/>
      <c r="E439" s="113"/>
      <c r="F439" s="113"/>
      <c r="G439" s="259"/>
      <c r="I439" s="175"/>
      <c r="J439" s="259"/>
      <c r="K439" s="259"/>
      <c r="L439" s="259"/>
      <c r="N439" s="259"/>
      <c r="O439" s="206"/>
      <c r="P439" s="291"/>
      <c r="Q439" s="176"/>
      <c r="W439" s="118"/>
      <c r="X439" s="118"/>
      <c r="Y439" s="118"/>
      <c r="Z439" s="118"/>
      <c r="AA439" s="287" t="s">
        <v>677</v>
      </c>
      <c r="AB439" s="118"/>
      <c r="AC439" s="118"/>
      <c r="AD439" s="118"/>
      <c r="AE439" s="119"/>
      <c r="AF439" s="161"/>
      <c r="AG439" s="161"/>
      <c r="AH439" s="161"/>
      <c r="AI439" s="161"/>
      <c r="AJ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c r="BP439" s="161"/>
      <c r="BQ439" s="161"/>
      <c r="BR439" s="161"/>
      <c r="BS439" s="161"/>
      <c r="BT439" s="264"/>
      <c r="BU439" s="266"/>
      <c r="BV439" s="266"/>
      <c r="BW439" s="266"/>
      <c r="BX439" s="266"/>
      <c r="BY439" s="266"/>
      <c r="BZ439" s="267"/>
      <c r="CA439" s="268"/>
      <c r="CB439" s="269"/>
    </row>
    <row r="440" spans="2:94" s="262" customFormat="1" ht="19.5" x14ac:dyDescent="0.25">
      <c r="B440" s="259"/>
      <c r="C440" s="113"/>
      <c r="D440" s="164"/>
      <c r="E440" s="164"/>
      <c r="F440" s="164"/>
      <c r="G440" s="259"/>
      <c r="I440" s="175"/>
      <c r="J440" s="259"/>
      <c r="K440" s="259"/>
      <c r="L440" s="259"/>
      <c r="N440" s="259"/>
      <c r="O440" s="206"/>
      <c r="P440" s="291"/>
      <c r="Q440" s="176"/>
      <c r="W440" s="145" t="s">
        <v>33</v>
      </c>
      <c r="X440" s="145" t="s">
        <v>34</v>
      </c>
      <c r="Y440" s="145" t="s">
        <v>35</v>
      </c>
      <c r="Z440" s="146" t="s">
        <v>36</v>
      </c>
      <c r="AA440" s="145" t="s">
        <v>37</v>
      </c>
      <c r="AB440" s="145" t="s">
        <v>38</v>
      </c>
      <c r="AC440" s="145" t="s">
        <v>39</v>
      </c>
      <c r="AD440" s="145" t="s">
        <v>40</v>
      </c>
      <c r="AE440" s="124" t="s">
        <v>41</v>
      </c>
      <c r="AF440" s="161"/>
      <c r="AG440" s="161"/>
      <c r="AH440" s="161"/>
      <c r="AI440" s="161"/>
      <c r="AJ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c r="BP440" s="161"/>
      <c r="BQ440" s="161"/>
      <c r="BR440" s="161"/>
      <c r="BS440" s="161"/>
      <c r="BT440" s="264"/>
      <c r="BU440" s="266"/>
      <c r="BV440" s="266"/>
      <c r="BW440" s="266"/>
      <c r="BX440" s="266"/>
      <c r="BY440" s="266"/>
      <c r="BZ440" s="267"/>
      <c r="CA440" s="268"/>
      <c r="CB440" s="269"/>
    </row>
    <row r="441" spans="2:94" s="262" customFormat="1" x14ac:dyDescent="0.25">
      <c r="B441" s="259"/>
      <c r="C441" s="113"/>
      <c r="D441" s="164"/>
      <c r="E441" s="164"/>
      <c r="F441" s="164"/>
      <c r="G441" s="259"/>
      <c r="I441" s="175"/>
      <c r="J441" s="259"/>
      <c r="K441" s="259"/>
      <c r="L441" s="259"/>
      <c r="N441" s="259"/>
      <c r="O441" s="206"/>
      <c r="P441" s="291"/>
      <c r="Q441" s="176"/>
      <c r="W441" s="161"/>
      <c r="X441" s="161"/>
      <c r="Y441" s="161"/>
      <c r="Z441" s="161">
        <f>Z434</f>
        <v>0</v>
      </c>
      <c r="AA441" s="161"/>
      <c r="AB441" s="161">
        <f>AB434</f>
        <v>0</v>
      </c>
      <c r="AC441" s="161"/>
      <c r="AD441" s="161">
        <f>AD434</f>
        <v>0</v>
      </c>
      <c r="AE441" s="124"/>
      <c r="AF441" s="161"/>
      <c r="AG441" s="161"/>
      <c r="AH441" s="161"/>
      <c r="AI441" s="161"/>
      <c r="AJ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c r="BP441" s="161"/>
      <c r="BQ441" s="161"/>
      <c r="BR441" s="161"/>
      <c r="BS441" s="161"/>
      <c r="BT441" s="264"/>
      <c r="BU441" s="266"/>
      <c r="BV441" s="266"/>
      <c r="BW441" s="266"/>
      <c r="BX441" s="266"/>
      <c r="BY441" s="266"/>
      <c r="BZ441" s="267"/>
      <c r="CA441" s="268"/>
      <c r="CB441" s="269"/>
    </row>
    <row r="442" spans="2:94" s="262" customFormat="1" x14ac:dyDescent="0.25">
      <c r="B442" s="259"/>
      <c r="C442" s="113"/>
      <c r="D442" s="164"/>
      <c r="E442" s="164"/>
      <c r="F442" s="164"/>
      <c r="G442" s="259"/>
      <c r="I442" s="175"/>
      <c r="J442" s="259"/>
      <c r="K442" s="259"/>
      <c r="L442" s="259"/>
      <c r="N442" s="259"/>
      <c r="O442" s="206"/>
      <c r="P442" s="291"/>
      <c r="Q442" s="176"/>
      <c r="W442" s="161"/>
      <c r="X442" s="161"/>
      <c r="Y442" s="161"/>
      <c r="Z442" s="161">
        <f>SUM(AH434,AP434,AX434,BF434,BN434)</f>
        <v>0</v>
      </c>
      <c r="AA442" s="161"/>
      <c r="AB442" s="161">
        <f>SUM(AJ434,AR434,AZ434,BH434,BP434,BX434,CF434,CN434)</f>
        <v>0</v>
      </c>
      <c r="AC442" s="161"/>
      <c r="AD442" s="161">
        <f>SUM(AL434,AT434,BB434,BJ434,BR434)</f>
        <v>1</v>
      </c>
      <c r="AE442" s="119"/>
      <c r="AF442" s="161"/>
      <c r="AG442" s="161"/>
      <c r="AH442" s="161"/>
      <c r="AI442" s="161"/>
      <c r="AJ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c r="BP442" s="161"/>
      <c r="BQ442" s="161"/>
      <c r="BR442" s="161"/>
      <c r="BS442" s="161"/>
      <c r="BT442" s="264"/>
      <c r="BU442" s="266"/>
      <c r="BV442" s="266"/>
      <c r="BW442" s="266"/>
      <c r="BX442" s="266"/>
      <c r="BY442" s="266"/>
      <c r="BZ442" s="267"/>
      <c r="CA442" s="268"/>
      <c r="CB442" s="269"/>
    </row>
    <row r="443" spans="2:94" s="262" customFormat="1" x14ac:dyDescent="0.25">
      <c r="B443" s="259"/>
      <c r="C443" s="113"/>
      <c r="D443" s="164"/>
      <c r="E443" s="164"/>
      <c r="F443" s="164"/>
      <c r="G443" s="259"/>
      <c r="I443" s="175"/>
      <c r="J443" s="259"/>
      <c r="K443" s="259"/>
      <c r="L443" s="259"/>
      <c r="N443" s="259"/>
      <c r="O443" s="206"/>
      <c r="P443" s="291"/>
      <c r="Q443" s="176"/>
      <c r="W443" s="161"/>
      <c r="X443" s="161"/>
      <c r="Y443" s="161"/>
      <c r="Z443" s="161"/>
      <c r="AA443" s="161"/>
      <c r="AB443" s="161"/>
      <c r="AC443" s="161"/>
      <c r="AD443" s="161"/>
      <c r="AE443" s="119"/>
      <c r="AF443" s="161"/>
      <c r="AG443" s="161"/>
      <c r="AH443" s="161"/>
      <c r="AI443" s="161"/>
      <c r="AJ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c r="BP443" s="161"/>
      <c r="BQ443" s="161"/>
      <c r="BR443" s="161"/>
      <c r="BS443" s="161"/>
      <c r="BT443" s="264"/>
      <c r="BU443" s="266"/>
      <c r="BV443" s="266"/>
      <c r="BW443" s="266"/>
      <c r="BX443" s="266"/>
      <c r="BY443" s="266"/>
      <c r="BZ443" s="267"/>
      <c r="CA443" s="268"/>
      <c r="CB443" s="269"/>
    </row>
    <row r="444" spans="2:94" s="262" customFormat="1" x14ac:dyDescent="0.25">
      <c r="B444" s="259"/>
      <c r="C444" s="113"/>
      <c r="D444" s="164"/>
      <c r="E444" s="164"/>
      <c r="F444" s="164"/>
      <c r="G444" s="259"/>
      <c r="I444" s="175"/>
      <c r="J444" s="259"/>
      <c r="K444" s="259"/>
      <c r="L444" s="259"/>
      <c r="N444" s="259"/>
      <c r="O444" s="206"/>
      <c r="P444" s="291"/>
      <c r="Q444" s="176"/>
      <c r="W444" s="161"/>
      <c r="X444" s="161"/>
      <c r="Y444" s="161"/>
      <c r="Z444" s="161"/>
      <c r="AA444" s="161"/>
      <c r="AB444" s="161"/>
      <c r="AC444" s="161"/>
      <c r="AD444" s="161"/>
      <c r="AE444" s="119"/>
      <c r="AF444" s="161"/>
      <c r="AG444" s="161"/>
      <c r="AH444" s="161"/>
      <c r="AI444" s="161"/>
      <c r="AJ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c r="BP444" s="161"/>
      <c r="BQ444" s="161"/>
      <c r="BR444" s="161"/>
      <c r="BS444" s="161"/>
      <c r="BT444" s="264"/>
      <c r="BU444" s="266"/>
      <c r="BV444" s="266"/>
      <c r="BW444" s="266"/>
      <c r="BX444" s="266"/>
      <c r="BY444" s="266"/>
      <c r="BZ444" s="267"/>
      <c r="CA444" s="268"/>
      <c r="CB444" s="269"/>
    </row>
    <row r="445" spans="2:94" s="262" customFormat="1" x14ac:dyDescent="0.2">
      <c r="B445" s="259"/>
      <c r="C445" s="113"/>
      <c r="D445" s="259"/>
      <c r="E445" s="259"/>
      <c r="F445" s="259"/>
      <c r="G445" s="259"/>
      <c r="I445" s="175"/>
      <c r="J445" s="259"/>
      <c r="K445" s="259"/>
      <c r="L445" s="259"/>
      <c r="N445" s="259"/>
      <c r="O445" s="206"/>
      <c r="P445" s="291"/>
      <c r="Q445" s="176"/>
      <c r="W445" s="161"/>
      <c r="X445" s="161"/>
      <c r="Y445" s="161"/>
      <c r="Z445" s="161"/>
      <c r="AA445" s="161"/>
      <c r="AB445" s="161"/>
      <c r="AC445" s="161"/>
      <c r="AD445" s="161"/>
      <c r="AE445" s="119"/>
      <c r="AF445" s="161"/>
      <c r="AG445" s="161"/>
      <c r="AH445" s="161"/>
      <c r="AI445" s="161"/>
      <c r="AJ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c r="BP445" s="161"/>
      <c r="BQ445" s="161"/>
      <c r="BR445" s="161"/>
      <c r="BS445" s="161"/>
      <c r="BT445" s="264"/>
      <c r="BU445" s="266"/>
      <c r="BV445" s="266"/>
      <c r="BW445" s="266"/>
      <c r="BX445" s="266"/>
      <c r="BY445" s="266"/>
      <c r="BZ445" s="267"/>
      <c r="CA445" s="268"/>
      <c r="CB445" s="269"/>
    </row>
    <row r="446" spans="2:94" s="262" customFormat="1" x14ac:dyDescent="0.25">
      <c r="B446" s="259"/>
      <c r="C446" s="113"/>
      <c r="D446" s="113"/>
      <c r="E446" s="113"/>
      <c r="F446" s="113"/>
      <c r="G446" s="259"/>
      <c r="I446" s="175"/>
      <c r="J446" s="259"/>
      <c r="K446" s="259"/>
      <c r="L446" s="259"/>
      <c r="N446" s="259"/>
      <c r="O446" s="206"/>
      <c r="P446" s="291"/>
      <c r="Q446" s="176"/>
      <c r="W446" s="118"/>
      <c r="X446" s="118"/>
      <c r="Y446" s="118"/>
      <c r="Z446" s="118"/>
      <c r="AA446" s="118"/>
      <c r="AB446" s="118"/>
      <c r="AC446" s="118"/>
      <c r="AD446" s="118"/>
      <c r="AE446" s="119"/>
      <c r="AF446" s="118"/>
      <c r="AG446" s="118"/>
      <c r="AH446" s="118"/>
      <c r="AI446" s="118"/>
      <c r="AJ446" s="118"/>
      <c r="AK446" s="118"/>
      <c r="AL446" s="118"/>
      <c r="AM446" s="118"/>
      <c r="AN446" s="118"/>
      <c r="AO446" s="118"/>
      <c r="AP446" s="118"/>
      <c r="AQ446" s="118"/>
      <c r="AR446" s="118"/>
      <c r="AS446" s="118"/>
      <c r="AT446" s="118"/>
      <c r="AU446" s="118"/>
      <c r="AV446" s="118"/>
      <c r="AW446" s="118"/>
      <c r="AX446" s="118"/>
      <c r="AY446" s="118"/>
      <c r="AZ446" s="118"/>
      <c r="BA446" s="118"/>
      <c r="BB446" s="118"/>
      <c r="BC446" s="118"/>
      <c r="BD446" s="118"/>
      <c r="BE446" s="118"/>
      <c r="BF446" s="118"/>
      <c r="BG446" s="118"/>
      <c r="BH446" s="118"/>
      <c r="BI446" s="118"/>
      <c r="BJ446" s="118"/>
      <c r="BK446" s="118"/>
      <c r="BL446" s="118"/>
      <c r="BM446" s="118"/>
      <c r="BN446" s="118"/>
      <c r="BO446" s="118"/>
      <c r="BP446" s="118"/>
      <c r="BQ446" s="118"/>
      <c r="BR446" s="118"/>
      <c r="BS446" s="118"/>
      <c r="BT446" s="264"/>
      <c r="BU446" s="266"/>
      <c r="BV446" s="266"/>
      <c r="BW446" s="266"/>
      <c r="BX446" s="266"/>
      <c r="BY446" s="266"/>
      <c r="BZ446" s="267"/>
      <c r="CA446" s="268"/>
      <c r="CB446" s="269"/>
    </row>
    <row r="447" spans="2:94" s="262" customFormat="1" x14ac:dyDescent="0.25">
      <c r="B447" s="259"/>
      <c r="C447" s="113"/>
      <c r="D447" s="164"/>
      <c r="E447" s="164"/>
      <c r="F447" s="164"/>
      <c r="G447" s="259"/>
      <c r="I447" s="175"/>
      <c r="J447" s="259"/>
      <c r="K447" s="259"/>
      <c r="L447" s="259"/>
      <c r="N447" s="259"/>
      <c r="O447" s="206"/>
      <c r="P447" s="291"/>
      <c r="Q447" s="176"/>
      <c r="W447" s="118"/>
      <c r="X447" s="118"/>
      <c r="Y447" s="118"/>
      <c r="Z447" s="118"/>
      <c r="AA447" s="118"/>
      <c r="AB447" s="118"/>
      <c r="AC447" s="118"/>
      <c r="AD447" s="118"/>
      <c r="AE447" s="119"/>
      <c r="AF447" s="118"/>
      <c r="AG447" s="118"/>
      <c r="AH447" s="118"/>
      <c r="AI447" s="118"/>
      <c r="AJ447" s="118"/>
      <c r="AK447" s="118"/>
      <c r="AL447" s="118"/>
      <c r="AM447" s="118"/>
      <c r="AN447" s="118"/>
      <c r="AO447" s="118"/>
      <c r="AP447" s="118"/>
      <c r="AQ447" s="118"/>
      <c r="AR447" s="118"/>
      <c r="AS447" s="118"/>
      <c r="AT447" s="118"/>
      <c r="AU447" s="118"/>
      <c r="AV447" s="118"/>
      <c r="AW447" s="118"/>
      <c r="AX447" s="118"/>
      <c r="AY447" s="118"/>
      <c r="AZ447" s="118"/>
      <c r="BA447" s="118"/>
      <c r="BB447" s="118"/>
      <c r="BC447" s="118"/>
      <c r="BD447" s="118"/>
      <c r="BE447" s="118"/>
      <c r="BF447" s="118"/>
      <c r="BG447" s="118"/>
      <c r="BH447" s="118"/>
      <c r="BI447" s="118"/>
      <c r="BJ447" s="118"/>
      <c r="BK447" s="118"/>
      <c r="BL447" s="118"/>
      <c r="BM447" s="118"/>
      <c r="BN447" s="118"/>
      <c r="BO447" s="118"/>
      <c r="BP447" s="118"/>
      <c r="BQ447" s="118"/>
      <c r="BR447" s="118"/>
      <c r="BS447" s="118"/>
      <c r="BT447" s="264"/>
      <c r="BU447" s="266"/>
      <c r="BV447" s="266"/>
      <c r="BW447" s="266"/>
      <c r="BX447" s="266"/>
      <c r="BY447" s="266"/>
      <c r="BZ447" s="267"/>
      <c r="CA447" s="268"/>
      <c r="CB447" s="269"/>
    </row>
    <row r="448" spans="2:94" x14ac:dyDescent="0.25">
      <c r="D448" s="164"/>
      <c r="E448" s="164"/>
      <c r="F448" s="164"/>
      <c r="Y448" s="118"/>
      <c r="AA448" s="118"/>
      <c r="AC448" s="118"/>
      <c r="BS448" s="264"/>
      <c r="BT448" s="266"/>
      <c r="BU448" s="266"/>
      <c r="BV448" s="266"/>
      <c r="BW448" s="266"/>
      <c r="BX448" s="266"/>
      <c r="BY448" s="267"/>
      <c r="BZ448" s="268"/>
      <c r="CA448" s="269"/>
    </row>
    <row r="449" spans="4:79" x14ac:dyDescent="0.25">
      <c r="D449" s="164"/>
      <c r="E449" s="164"/>
      <c r="F449" s="164"/>
      <c r="Y449" s="118"/>
      <c r="AA449" s="118"/>
      <c r="AC449" s="118"/>
      <c r="BS449" s="264"/>
      <c r="BT449" s="266"/>
      <c r="BU449" s="266"/>
      <c r="BV449" s="266"/>
      <c r="BW449" s="266"/>
      <c r="BX449" s="266"/>
      <c r="BY449" s="267"/>
      <c r="BZ449" s="268"/>
      <c r="CA449" s="269"/>
    </row>
    <row r="450" spans="4:79" x14ac:dyDescent="0.25">
      <c r="D450" s="164"/>
      <c r="E450" s="164"/>
      <c r="F450" s="164"/>
      <c r="Y450" s="118"/>
      <c r="AA450" s="118"/>
      <c r="AC450" s="118"/>
      <c r="BS450" s="264"/>
      <c r="BT450" s="266"/>
      <c r="BU450" s="266"/>
      <c r="BV450" s="266"/>
      <c r="BW450" s="266"/>
      <c r="BX450" s="266"/>
      <c r="BY450" s="267"/>
      <c r="BZ450" s="268"/>
      <c r="CA450" s="269"/>
    </row>
    <row r="451" spans="4:79" x14ac:dyDescent="0.25">
      <c r="Y451" s="118"/>
      <c r="AA451" s="118"/>
      <c r="AC451" s="118"/>
      <c r="BS451" s="264"/>
      <c r="BT451" s="266"/>
      <c r="BU451" s="266"/>
      <c r="BV451" s="266"/>
      <c r="BW451" s="266"/>
      <c r="BX451" s="266"/>
      <c r="BY451" s="267"/>
      <c r="BZ451" s="268"/>
      <c r="CA451" s="269"/>
    </row>
    <row r="452" spans="4:79" x14ac:dyDescent="0.25">
      <c r="D452" s="261"/>
      <c r="E452" s="261"/>
      <c r="F452" s="261"/>
      <c r="Y452" s="118"/>
      <c r="AA452" s="118"/>
      <c r="AC452" s="118"/>
      <c r="BS452" s="264"/>
      <c r="BT452" s="266"/>
      <c r="BU452" s="266"/>
      <c r="BV452" s="266"/>
      <c r="BW452" s="266"/>
      <c r="BX452" s="266"/>
      <c r="BY452" s="267"/>
      <c r="BZ452" s="268"/>
      <c r="CA452" s="269"/>
    </row>
    <row r="453" spans="4:79" x14ac:dyDescent="0.25">
      <c r="D453" s="261"/>
      <c r="E453" s="261"/>
      <c r="F453" s="261"/>
      <c r="Y453" s="118"/>
      <c r="AA453" s="118"/>
      <c r="AC453" s="118"/>
      <c r="BS453" s="264"/>
      <c r="BT453" s="266"/>
      <c r="BU453" s="266"/>
      <c r="BV453" s="266"/>
      <c r="BW453" s="266"/>
      <c r="BX453" s="266"/>
      <c r="BY453" s="267"/>
      <c r="BZ453" s="268"/>
      <c r="CA453" s="269"/>
    </row>
    <row r="454" spans="4:79" x14ac:dyDescent="0.25">
      <c r="D454" s="261"/>
      <c r="E454" s="261"/>
      <c r="F454" s="261"/>
      <c r="Y454" s="118"/>
      <c r="AA454" s="118"/>
      <c r="AC454" s="118"/>
      <c r="BS454" s="264"/>
      <c r="BT454" s="266"/>
      <c r="BU454" s="266"/>
      <c r="BV454" s="266"/>
      <c r="BW454" s="266"/>
      <c r="BX454" s="266"/>
      <c r="BY454" s="267"/>
      <c r="BZ454" s="268"/>
      <c r="CA454" s="269"/>
    </row>
    <row r="455" spans="4:79" x14ac:dyDescent="0.25">
      <c r="D455" s="261"/>
      <c r="E455" s="261"/>
      <c r="F455" s="261"/>
      <c r="Y455" s="118"/>
      <c r="AA455" s="118"/>
      <c r="AC455" s="118"/>
      <c r="BS455" s="264"/>
      <c r="BT455" s="266"/>
      <c r="BU455" s="266"/>
      <c r="BV455" s="266"/>
      <c r="BW455" s="266"/>
      <c r="BX455" s="266"/>
      <c r="BY455" s="267"/>
      <c r="BZ455" s="268"/>
      <c r="CA455" s="269"/>
    </row>
    <row r="456" spans="4:79" x14ac:dyDescent="0.25">
      <c r="D456" s="261"/>
      <c r="E456" s="261"/>
      <c r="F456" s="261"/>
      <c r="Y456" s="118"/>
      <c r="AA456" s="118"/>
      <c r="AC456" s="118"/>
      <c r="BS456" s="264"/>
      <c r="BT456" s="266"/>
      <c r="BU456" s="266"/>
      <c r="BV456" s="266"/>
      <c r="BW456" s="266"/>
      <c r="BX456" s="266"/>
      <c r="BY456" s="267"/>
      <c r="BZ456" s="268"/>
      <c r="CA456" s="269"/>
    </row>
    <row r="457" spans="4:79" x14ac:dyDescent="0.25">
      <c r="D457" s="261"/>
      <c r="E457" s="261"/>
      <c r="F457" s="261"/>
      <c r="Y457" s="118"/>
      <c r="AA457" s="118"/>
      <c r="AC457" s="118"/>
      <c r="BS457" s="264"/>
      <c r="BT457" s="266"/>
      <c r="BU457" s="266"/>
      <c r="BV457" s="266"/>
      <c r="BW457" s="266"/>
      <c r="BX457" s="266"/>
      <c r="BY457" s="267"/>
      <c r="BZ457" s="268"/>
      <c r="CA457" s="269"/>
    </row>
    <row r="458" spans="4:79" x14ac:dyDescent="0.25">
      <c r="D458" s="261"/>
      <c r="E458" s="261"/>
      <c r="F458" s="261"/>
      <c r="Y458" s="118"/>
      <c r="AA458" s="118"/>
      <c r="AC458" s="118"/>
      <c r="BS458" s="264"/>
      <c r="BT458" s="266"/>
      <c r="BU458" s="266"/>
      <c r="BV458" s="266"/>
      <c r="BW458" s="266"/>
      <c r="BX458" s="266"/>
      <c r="BY458" s="267"/>
      <c r="BZ458" s="268"/>
      <c r="CA458" s="269"/>
    </row>
    <row r="459" spans="4:79" x14ac:dyDescent="0.25">
      <c r="D459" s="261"/>
      <c r="E459" s="261"/>
      <c r="F459" s="261"/>
      <c r="Y459" s="118"/>
      <c r="AA459" s="118"/>
      <c r="AC459" s="118"/>
      <c r="BS459" s="264"/>
      <c r="BT459" s="266"/>
      <c r="BU459" s="266"/>
      <c r="BV459" s="266"/>
      <c r="BW459" s="266"/>
      <c r="BX459" s="266"/>
      <c r="BY459" s="267"/>
      <c r="BZ459" s="268"/>
      <c r="CA459" s="269"/>
    </row>
    <row r="460" spans="4:79" x14ac:dyDescent="0.25">
      <c r="D460" s="261"/>
      <c r="E460" s="261"/>
      <c r="F460" s="261"/>
      <c r="Y460" s="118"/>
      <c r="AA460" s="118"/>
      <c r="AC460" s="118"/>
      <c r="BS460" s="264"/>
      <c r="BT460" s="266"/>
      <c r="BU460" s="266"/>
      <c r="BV460" s="266"/>
      <c r="BW460" s="266"/>
      <c r="BX460" s="266"/>
      <c r="BY460" s="267"/>
      <c r="BZ460" s="268"/>
      <c r="CA460" s="269"/>
    </row>
    <row r="461" spans="4:79" x14ac:dyDescent="0.25">
      <c r="D461" s="261"/>
      <c r="E461" s="261"/>
      <c r="F461" s="261"/>
      <c r="Y461" s="118"/>
      <c r="AA461" s="118"/>
      <c r="AC461" s="118"/>
      <c r="BS461" s="264"/>
      <c r="BT461" s="266"/>
      <c r="BU461" s="266"/>
      <c r="BV461" s="266"/>
      <c r="BW461" s="266"/>
      <c r="BX461" s="266"/>
      <c r="BY461" s="267"/>
      <c r="BZ461" s="268"/>
      <c r="CA461" s="269"/>
    </row>
    <row r="462" spans="4:79" x14ac:dyDescent="0.25">
      <c r="D462" s="261"/>
      <c r="E462" s="261"/>
      <c r="F462" s="261"/>
      <c r="Y462" s="118"/>
      <c r="AA462" s="118"/>
      <c r="AC462" s="118"/>
      <c r="BS462" s="264"/>
      <c r="BT462" s="266"/>
      <c r="BU462" s="266"/>
      <c r="BV462" s="266"/>
      <c r="BW462" s="266"/>
      <c r="BX462" s="266"/>
      <c r="BY462" s="267"/>
      <c r="BZ462" s="268"/>
      <c r="CA462" s="269"/>
    </row>
    <row r="463" spans="4:79" x14ac:dyDescent="0.25">
      <c r="D463" s="261"/>
      <c r="E463" s="261"/>
      <c r="F463" s="261"/>
      <c r="Y463" s="118"/>
      <c r="AA463" s="118"/>
      <c r="AC463" s="118"/>
      <c r="BS463" s="264"/>
      <c r="BT463" s="266"/>
      <c r="BU463" s="266"/>
      <c r="BV463" s="266"/>
      <c r="BW463" s="266"/>
      <c r="BX463" s="266"/>
      <c r="BY463" s="267"/>
      <c r="BZ463" s="268"/>
      <c r="CA463" s="269"/>
    </row>
    <row r="464" spans="4:79" x14ac:dyDescent="0.25">
      <c r="D464" s="127"/>
      <c r="E464" s="127"/>
      <c r="F464" s="127"/>
      <c r="Y464" s="118"/>
      <c r="AA464" s="118"/>
      <c r="AC464" s="118"/>
      <c r="BS464" s="264"/>
      <c r="BT464" s="266"/>
      <c r="BU464" s="266"/>
      <c r="BV464" s="266"/>
      <c r="BW464" s="266"/>
      <c r="BX464" s="266"/>
      <c r="BY464" s="267"/>
      <c r="BZ464" s="268"/>
      <c r="CA464" s="269"/>
    </row>
    <row r="465" spans="4:79" x14ac:dyDescent="0.25">
      <c r="D465" s="261"/>
      <c r="E465" s="261"/>
      <c r="F465" s="261"/>
      <c r="Y465" s="118"/>
      <c r="AA465" s="118"/>
      <c r="AC465" s="118"/>
      <c r="BS465" s="264"/>
      <c r="BT465" s="266"/>
      <c r="BU465" s="266"/>
      <c r="BV465" s="266"/>
      <c r="BW465" s="266"/>
      <c r="BX465" s="266"/>
      <c r="BY465" s="267"/>
      <c r="BZ465" s="268"/>
      <c r="CA465" s="269"/>
    </row>
    <row r="466" spans="4:79" x14ac:dyDescent="0.25">
      <c r="D466" s="261"/>
      <c r="E466" s="261"/>
      <c r="F466" s="261"/>
      <c r="Y466" s="118"/>
      <c r="AA466" s="118"/>
      <c r="AC466" s="118"/>
      <c r="BS466" s="264"/>
      <c r="BT466" s="266"/>
      <c r="BU466" s="266"/>
      <c r="BV466" s="266"/>
      <c r="BW466" s="266"/>
      <c r="BX466" s="266"/>
      <c r="BY466" s="267"/>
      <c r="BZ466" s="268"/>
      <c r="CA466" s="269"/>
    </row>
    <row r="467" spans="4:79" x14ac:dyDescent="0.25">
      <c r="D467" s="259"/>
      <c r="E467" s="259"/>
      <c r="F467" s="259"/>
      <c r="Y467" s="118"/>
      <c r="AA467" s="118"/>
      <c r="AC467" s="118"/>
      <c r="BS467" s="264"/>
      <c r="BT467" s="266"/>
      <c r="BU467" s="266"/>
      <c r="BV467" s="266"/>
      <c r="BW467" s="266"/>
      <c r="BX467" s="266"/>
      <c r="BY467" s="267"/>
      <c r="BZ467" s="268"/>
      <c r="CA467" s="269"/>
    </row>
    <row r="468" spans="4:79" x14ac:dyDescent="0.25">
      <c r="Y468" s="118"/>
      <c r="AA468" s="118"/>
      <c r="AC468" s="118"/>
      <c r="BS468" s="264"/>
      <c r="BT468" s="266"/>
      <c r="BU468" s="266"/>
      <c r="BV468" s="266"/>
      <c r="BW468" s="266"/>
      <c r="BX468" s="266"/>
      <c r="BY468" s="267"/>
      <c r="BZ468" s="268"/>
      <c r="CA468" s="269"/>
    </row>
    <row r="469" spans="4:79" x14ac:dyDescent="0.25">
      <c r="D469" s="164"/>
      <c r="E469" s="164"/>
      <c r="F469" s="164"/>
      <c r="Y469" s="118"/>
      <c r="AA469" s="118"/>
      <c r="AC469" s="118"/>
      <c r="BS469" s="264"/>
      <c r="BT469" s="266"/>
      <c r="BU469" s="266"/>
      <c r="BV469" s="266"/>
      <c r="BW469" s="266"/>
      <c r="BX469" s="266"/>
      <c r="BY469" s="267"/>
      <c r="BZ469" s="268"/>
      <c r="CA469" s="269"/>
    </row>
    <row r="470" spans="4:79" x14ac:dyDescent="0.25">
      <c r="D470" s="164"/>
      <c r="E470" s="164"/>
      <c r="F470" s="164"/>
      <c r="Y470" s="118"/>
      <c r="AA470" s="118"/>
      <c r="AC470" s="118"/>
      <c r="BS470" s="264"/>
      <c r="BT470" s="266"/>
      <c r="BU470" s="266"/>
      <c r="BV470" s="266"/>
      <c r="BW470" s="266"/>
      <c r="BX470" s="266"/>
      <c r="BY470" s="267"/>
      <c r="BZ470" s="268"/>
      <c r="CA470" s="269"/>
    </row>
    <row r="471" spans="4:79" x14ac:dyDescent="0.25">
      <c r="D471" s="164"/>
      <c r="E471" s="164"/>
      <c r="F471" s="164"/>
      <c r="Y471" s="118"/>
      <c r="AA471" s="118"/>
      <c r="AC471" s="118"/>
      <c r="BS471" s="264"/>
      <c r="BT471" s="266"/>
      <c r="BU471" s="266"/>
      <c r="BV471" s="266"/>
      <c r="BW471" s="266"/>
      <c r="BX471" s="266"/>
      <c r="BY471" s="267"/>
      <c r="BZ471" s="268"/>
      <c r="CA471" s="269"/>
    </row>
    <row r="472" spans="4:79" x14ac:dyDescent="0.25">
      <c r="Y472" s="118"/>
      <c r="AA472" s="118"/>
      <c r="AC472" s="118"/>
      <c r="BS472" s="264"/>
      <c r="BT472" s="266"/>
      <c r="BU472" s="266"/>
      <c r="BV472" s="266"/>
      <c r="BW472" s="266"/>
      <c r="BX472" s="266"/>
      <c r="BY472" s="267"/>
      <c r="BZ472" s="268"/>
      <c r="CA472" s="269"/>
    </row>
    <row r="473" spans="4:79" x14ac:dyDescent="0.25">
      <c r="D473" s="164"/>
      <c r="E473" s="164"/>
      <c r="F473" s="164"/>
      <c r="Y473" s="118"/>
      <c r="AA473" s="118"/>
      <c r="AC473" s="118"/>
      <c r="BS473" s="264"/>
      <c r="BT473" s="266"/>
      <c r="BU473" s="266"/>
      <c r="BV473" s="266"/>
      <c r="BW473" s="266"/>
      <c r="BX473" s="266"/>
      <c r="BY473" s="267"/>
      <c r="BZ473" s="268"/>
      <c r="CA473" s="269"/>
    </row>
    <row r="474" spans="4:79" x14ac:dyDescent="0.25">
      <c r="D474" s="164"/>
      <c r="E474" s="164"/>
      <c r="F474" s="164"/>
      <c r="Y474" s="118"/>
      <c r="AA474" s="118"/>
      <c r="AC474" s="118"/>
      <c r="BS474" s="264"/>
      <c r="BT474" s="266"/>
      <c r="BU474" s="266"/>
      <c r="BV474" s="266"/>
      <c r="BW474" s="266"/>
      <c r="BX474" s="266"/>
      <c r="BY474" s="267"/>
      <c r="BZ474" s="268"/>
      <c r="CA474" s="269"/>
    </row>
    <row r="475" spans="4:79" x14ac:dyDescent="0.25">
      <c r="D475" s="164"/>
      <c r="E475" s="164"/>
      <c r="F475" s="164"/>
      <c r="Y475" s="118"/>
      <c r="AA475" s="118"/>
      <c r="AC475" s="118"/>
      <c r="BS475" s="264"/>
      <c r="BT475" s="266"/>
      <c r="BU475" s="266"/>
      <c r="BV475" s="266"/>
      <c r="BW475" s="266"/>
      <c r="BX475" s="266"/>
      <c r="BY475" s="267"/>
      <c r="BZ475" s="268"/>
      <c r="CA475" s="269"/>
    </row>
    <row r="476" spans="4:79" x14ac:dyDescent="0.25">
      <c r="D476" s="164"/>
      <c r="E476" s="164"/>
      <c r="F476" s="164"/>
      <c r="Y476" s="118"/>
      <c r="AA476" s="118"/>
      <c r="AC476" s="118"/>
      <c r="BS476" s="264"/>
      <c r="BT476" s="266"/>
      <c r="BU476" s="266"/>
      <c r="BV476" s="266"/>
      <c r="BW476" s="266"/>
      <c r="BX476" s="266"/>
      <c r="BY476" s="267"/>
      <c r="BZ476" s="268"/>
      <c r="CA476" s="269"/>
    </row>
    <row r="477" spans="4:79" x14ac:dyDescent="0.25">
      <c r="D477" s="164"/>
      <c r="E477" s="164"/>
      <c r="F477" s="164"/>
      <c r="Y477" s="118"/>
      <c r="AA477" s="118"/>
      <c r="AC477" s="118"/>
      <c r="BS477" s="264"/>
      <c r="BT477" s="266"/>
      <c r="BU477" s="266"/>
      <c r="BV477" s="266"/>
      <c r="BW477" s="266"/>
      <c r="BX477" s="266"/>
      <c r="BY477" s="267"/>
      <c r="BZ477" s="268"/>
      <c r="CA477" s="269"/>
    </row>
    <row r="478" spans="4:79" x14ac:dyDescent="0.25">
      <c r="D478" s="164"/>
      <c r="E478" s="164"/>
      <c r="F478" s="164"/>
      <c r="Y478" s="118"/>
      <c r="AA478" s="118"/>
      <c r="AC478" s="118"/>
      <c r="BS478" s="264"/>
      <c r="BT478" s="266"/>
      <c r="BU478" s="266"/>
      <c r="BV478" s="266"/>
      <c r="BW478" s="266"/>
      <c r="BX478" s="266"/>
      <c r="BY478" s="267"/>
      <c r="BZ478" s="268"/>
      <c r="CA478" s="269"/>
    </row>
    <row r="479" spans="4:79" x14ac:dyDescent="0.25">
      <c r="D479" s="164"/>
      <c r="E479" s="164"/>
      <c r="F479" s="164"/>
      <c r="Y479" s="118"/>
      <c r="AA479" s="118"/>
      <c r="AC479" s="118"/>
      <c r="BS479" s="264"/>
      <c r="BT479" s="266"/>
      <c r="BU479" s="266"/>
      <c r="BV479" s="266"/>
      <c r="BW479" s="266"/>
      <c r="BX479" s="266"/>
      <c r="BY479" s="267"/>
      <c r="BZ479" s="268"/>
      <c r="CA479" s="269"/>
    </row>
    <row r="480" spans="4:79" x14ac:dyDescent="0.25">
      <c r="Y480" s="118"/>
      <c r="AA480" s="118"/>
      <c r="AC480" s="118"/>
      <c r="BS480" s="264"/>
      <c r="BT480" s="266"/>
      <c r="BU480" s="266"/>
      <c r="BV480" s="266"/>
      <c r="BW480" s="266"/>
      <c r="BX480" s="266"/>
      <c r="BY480" s="267"/>
      <c r="BZ480" s="268"/>
      <c r="CA480" s="269"/>
    </row>
    <row r="481" spans="4:79" x14ac:dyDescent="0.25">
      <c r="D481" s="164"/>
      <c r="E481" s="164"/>
      <c r="F481" s="164"/>
      <c r="Y481" s="118"/>
      <c r="AA481" s="118"/>
      <c r="AC481" s="118"/>
      <c r="BS481" s="264"/>
      <c r="BT481" s="266"/>
      <c r="BU481" s="266"/>
      <c r="BV481" s="266"/>
      <c r="BW481" s="266"/>
      <c r="BX481" s="266"/>
      <c r="BY481" s="267"/>
      <c r="BZ481" s="268"/>
      <c r="CA481" s="269"/>
    </row>
    <row r="482" spans="4:79" x14ac:dyDescent="0.25">
      <c r="D482" s="259"/>
      <c r="E482" s="259"/>
      <c r="F482" s="259"/>
      <c r="Y482" s="118"/>
      <c r="AA482" s="118"/>
      <c r="AC482" s="118"/>
      <c r="BS482" s="264"/>
      <c r="BT482" s="266"/>
      <c r="BU482" s="266"/>
      <c r="BV482" s="266"/>
      <c r="BW482" s="266"/>
      <c r="BX482" s="266"/>
      <c r="BY482" s="267"/>
      <c r="BZ482" s="268"/>
      <c r="CA482" s="269"/>
    </row>
    <row r="483" spans="4:79" x14ac:dyDescent="0.25">
      <c r="Y483" s="118"/>
      <c r="AA483" s="118"/>
      <c r="AC483" s="118"/>
      <c r="BS483" s="264"/>
      <c r="BT483" s="266"/>
      <c r="BU483" s="266"/>
      <c r="BV483" s="266"/>
      <c r="BW483" s="266"/>
      <c r="BX483" s="266"/>
      <c r="BY483" s="267"/>
      <c r="BZ483" s="268"/>
      <c r="CA483" s="269"/>
    </row>
    <row r="484" spans="4:79" x14ac:dyDescent="0.25">
      <c r="D484" s="164"/>
      <c r="E484" s="164"/>
      <c r="F484" s="164"/>
      <c r="Y484" s="118"/>
      <c r="AA484" s="118"/>
      <c r="AC484" s="118"/>
      <c r="BS484" s="264"/>
      <c r="BT484" s="266"/>
      <c r="BU484" s="266"/>
      <c r="BV484" s="266"/>
      <c r="BW484" s="266"/>
      <c r="BX484" s="266"/>
      <c r="BY484" s="267"/>
      <c r="BZ484" s="268"/>
      <c r="CA484" s="269"/>
    </row>
    <row r="485" spans="4:79" x14ac:dyDescent="0.25">
      <c r="D485" s="164"/>
      <c r="E485" s="164"/>
      <c r="F485" s="164"/>
      <c r="Y485" s="118"/>
      <c r="AA485" s="118"/>
      <c r="AC485" s="118"/>
      <c r="BS485" s="264"/>
      <c r="BT485" s="266"/>
      <c r="BU485" s="266"/>
      <c r="BV485" s="266"/>
      <c r="BW485" s="266"/>
      <c r="BX485" s="266"/>
      <c r="BY485" s="267"/>
      <c r="BZ485" s="268"/>
      <c r="CA485" s="269"/>
    </row>
    <row r="486" spans="4:79" x14ac:dyDescent="0.25">
      <c r="D486" s="164"/>
      <c r="E486" s="164"/>
      <c r="F486" s="164"/>
      <c r="Y486" s="118"/>
      <c r="AA486" s="118"/>
      <c r="AC486" s="118"/>
      <c r="BS486" s="264"/>
      <c r="BT486" s="266"/>
      <c r="BU486" s="266"/>
      <c r="BV486" s="266"/>
      <c r="BW486" s="266"/>
      <c r="BX486" s="266"/>
      <c r="BY486" s="267"/>
      <c r="BZ486" s="268"/>
      <c r="CA486" s="269"/>
    </row>
    <row r="487" spans="4:79" x14ac:dyDescent="0.25">
      <c r="D487" s="164"/>
      <c r="E487" s="164"/>
      <c r="F487" s="164"/>
      <c r="Y487" s="118"/>
      <c r="AA487" s="118"/>
      <c r="AC487" s="118"/>
      <c r="BS487" s="264"/>
      <c r="BT487" s="266"/>
      <c r="BU487" s="266"/>
      <c r="BV487" s="266"/>
      <c r="BW487" s="266"/>
      <c r="BX487" s="266"/>
      <c r="BY487" s="267"/>
      <c r="BZ487" s="268"/>
      <c r="CA487" s="269"/>
    </row>
    <row r="488" spans="4:79" x14ac:dyDescent="0.25">
      <c r="D488" s="164"/>
      <c r="E488" s="164"/>
      <c r="F488" s="164"/>
      <c r="Y488" s="118"/>
      <c r="AA488" s="118"/>
      <c r="AC488" s="118"/>
      <c r="BS488" s="264"/>
      <c r="BT488" s="266"/>
      <c r="BU488" s="266"/>
      <c r="BV488" s="266"/>
      <c r="BW488" s="266"/>
      <c r="BX488" s="266"/>
      <c r="BY488" s="267"/>
      <c r="BZ488" s="268"/>
      <c r="CA488" s="269"/>
    </row>
    <row r="489" spans="4:79" x14ac:dyDescent="0.25">
      <c r="D489" s="164"/>
      <c r="E489" s="164"/>
      <c r="F489" s="164"/>
      <c r="Y489" s="118"/>
      <c r="AA489" s="118"/>
      <c r="AC489" s="118"/>
      <c r="BS489" s="264"/>
      <c r="BT489" s="266"/>
      <c r="BU489" s="266"/>
      <c r="BV489" s="266"/>
      <c r="BW489" s="266"/>
      <c r="BX489" s="266"/>
      <c r="BY489" s="267"/>
      <c r="BZ489" s="268"/>
      <c r="CA489" s="269"/>
    </row>
    <row r="490" spans="4:79" x14ac:dyDescent="0.25">
      <c r="D490" s="164"/>
      <c r="E490" s="164"/>
      <c r="F490" s="164"/>
      <c r="Y490" s="118"/>
      <c r="AA490" s="118"/>
      <c r="AC490" s="118"/>
      <c r="BS490" s="264"/>
      <c r="BT490" s="266"/>
      <c r="BU490" s="266"/>
      <c r="BV490" s="266"/>
      <c r="BW490" s="266"/>
      <c r="BX490" s="266"/>
      <c r="BY490" s="267"/>
      <c r="BZ490" s="268"/>
      <c r="CA490" s="269"/>
    </row>
  </sheetData>
  <protectedRanges>
    <protectedRange password="E81C" sqref="N69 O77" name="Plage1_5"/>
    <protectedRange password="E81C" sqref="O420" name="Plage1_11"/>
    <protectedRange password="E81C" sqref="O407" name="Plage1_7"/>
  </protectedRanges>
  <autoFilter ref="A1:CJ442"/>
  <conditionalFormatting sqref="O358:P359 P361:P370 P372:P377 O419:P419 O409:P417 P396:P406 P394:Q394 O11:O18 O21:O22 O24:O36 O39:O41 O43:O47 O49:O53 O55:O58 O60:O64 O67:O68 O72 O75:O76 O78:O79 O82:O83 O86 O88:O90 O93:O94 O97:O99 O101:O104 O106:O107 O109:O115 O117:O122 O130 O134:O135 O138:O140 O142:O143 O147:O148 O153:O154 O157 O160:O162 O164:O169 O171 O174 O177:O184 O191:O192 O200 O205 O217:O222 O225:O229 O344 O352 O355 O357:O359 O361:O384 O379:P393 O392:O406 O408 O411:O419 O421:O428 O317:O320 O328:O330 O332:O333 O335:O336 O339:O341 O125:O127 O197 O207:O209 O346:O347 O233:O240 O3:P4 O6:P9">
    <cfRule type="cellIs" dxfId="98" priority="107" stopIfTrue="1" operator="equal">
      <formula>"NON"</formula>
    </cfRule>
    <cfRule type="cellIs" dxfId="97" priority="108" stopIfTrue="1" operator="equal">
      <formula>"OUI"</formula>
    </cfRule>
  </conditionalFormatting>
  <conditionalFormatting sqref="O378:P378 P289:P314 O10:P16 P38:P57 O59:P63 P249:P274 O18:P18 O32:P35 P66:P68 N69 P87:P90 P96:P99 O91:P93 O276:P288 O17 O31 O36:O58 O64:O68 O100:P122 O426:O428 O418 O408 O20:P30 O70:O92 O94:O100 O360:P360 P316:P341 P156:P174 P202:P209 P343:P357 O277:O357 P224:P240 O212:O240 P212:P222 O243:O275 P242:P247 P124:P154 P176:P200 O122:O209">
    <cfRule type="cellIs" dxfId="96" priority="109" stopIfTrue="1" operator="equal">
      <formula>"Très Insatisfaisant"</formula>
    </cfRule>
    <cfRule type="cellIs" dxfId="95" priority="110" stopIfTrue="1" operator="equal">
      <formula>"Insatisfaisant"</formula>
    </cfRule>
    <cfRule type="cellIs" dxfId="94" priority="111" stopIfTrue="1" operator="equal">
      <formula>"Satisfaisant"</formula>
    </cfRule>
  </conditionalFormatting>
  <conditionalFormatting sqref="O11">
    <cfRule type="containsText" dxfId="93" priority="106" stopIfTrue="1" operator="containsText" text="OUI">
      <formula>NOT(ISERROR(SEARCH("OUI",O11)))</formula>
    </cfRule>
  </conditionalFormatting>
  <conditionalFormatting sqref="P394 O11:O68 O72 O75:O76 O78:O79 O82:O83 O408:O419 O421:O428 O212:O240 O243:O406 O86:O209 O3:O4 O6:O9">
    <cfRule type="cellIs" dxfId="92" priority="105" stopIfTrue="1" operator="equal">
      <formula>"OUI"</formula>
    </cfRule>
  </conditionalFormatting>
  <conditionalFormatting sqref="O10:O16 O32:O35 O37:O57 O59:O63 O65:O68 O18:O30 O70:O71 O73:O74 O80:O81 O84:O85 O87:O93 O212:O240 O243:O360 O95:O209">
    <cfRule type="cellIs" dxfId="91" priority="102" stopIfTrue="1" operator="equal">
      <formula>"Très Satisfaisant"</formula>
    </cfRule>
  </conditionalFormatting>
  <conditionalFormatting sqref="O17 O31 O36 O58 O64 O426:O428 O418 O408">
    <cfRule type="cellIs" dxfId="90" priority="97" stopIfTrue="1" operator="equal">
      <formula>"NON"</formula>
    </cfRule>
    <cfRule type="cellIs" dxfId="89" priority="98" stopIfTrue="1" operator="equal">
      <formula>"OUI"</formula>
    </cfRule>
  </conditionalFormatting>
  <conditionalFormatting sqref="P94">
    <cfRule type="cellIs" dxfId="88" priority="43" stopIfTrue="1" operator="equal">
      <formula>"Très Insatisfaisant"</formula>
    </cfRule>
    <cfRule type="cellIs" dxfId="87" priority="44" stopIfTrue="1" operator="equal">
      <formula>"Insatisfaisant"</formula>
    </cfRule>
    <cfRule type="cellIs" dxfId="86" priority="45" stopIfTrue="1" operator="equal">
      <formula>"Satisfaisant"</formula>
    </cfRule>
  </conditionalFormatting>
  <conditionalFormatting sqref="P241">
    <cfRule type="cellIs" dxfId="85" priority="40" stopIfTrue="1" operator="equal">
      <formula>"Très Insatisfaisant"</formula>
    </cfRule>
    <cfRule type="cellIs" dxfId="84" priority="41" stopIfTrue="1" operator="equal">
      <formula>"Insatisfaisant"</formula>
    </cfRule>
    <cfRule type="cellIs" dxfId="83" priority="42" stopIfTrue="1" operator="equal">
      <formula>"Satisfaisant"</formula>
    </cfRule>
  </conditionalFormatting>
  <conditionalFormatting sqref="O242">
    <cfRule type="cellIs" dxfId="82" priority="25" stopIfTrue="1" operator="equal">
      <formula>"OUI"</formula>
    </cfRule>
  </conditionalFormatting>
  <conditionalFormatting sqref="O242">
    <cfRule type="cellIs" dxfId="81" priority="24" stopIfTrue="1" operator="equal">
      <formula>"Très Satisfaisant"</formula>
    </cfRule>
  </conditionalFormatting>
  <conditionalFormatting sqref="O241">
    <cfRule type="cellIs" dxfId="80" priority="33" stopIfTrue="1" operator="equal">
      <formula>"NON"</formula>
    </cfRule>
    <cfRule type="cellIs" dxfId="79" priority="34" stopIfTrue="1" operator="equal">
      <formula>"OUI"</formula>
    </cfRule>
  </conditionalFormatting>
  <conditionalFormatting sqref="O241">
    <cfRule type="cellIs" dxfId="78" priority="35" stopIfTrue="1" operator="equal">
      <formula>"Très Insatisfaisant"</formula>
    </cfRule>
    <cfRule type="cellIs" dxfId="77" priority="36" stopIfTrue="1" operator="equal">
      <formula>"Insatisfaisant"</formula>
    </cfRule>
    <cfRule type="cellIs" dxfId="76" priority="37" stopIfTrue="1" operator="equal">
      <formula>"Satisfaisant"</formula>
    </cfRule>
  </conditionalFormatting>
  <conditionalFormatting sqref="O241">
    <cfRule type="cellIs" dxfId="75" priority="32" stopIfTrue="1" operator="equal">
      <formula>"OUI"</formula>
    </cfRule>
  </conditionalFormatting>
  <conditionalFormatting sqref="O241">
    <cfRule type="cellIs" dxfId="74" priority="31" stopIfTrue="1" operator="equal">
      <formula>"Très Satisfaisant"</formula>
    </cfRule>
  </conditionalFormatting>
  <conditionalFormatting sqref="O242">
    <cfRule type="cellIs" dxfId="73" priority="26" stopIfTrue="1" operator="equal">
      <formula>"NON"</formula>
    </cfRule>
    <cfRule type="cellIs" dxfId="72" priority="27" stopIfTrue="1" operator="equal">
      <formula>"OUI"</formula>
    </cfRule>
  </conditionalFormatting>
  <conditionalFormatting sqref="O242">
    <cfRule type="cellIs" dxfId="71" priority="28" stopIfTrue="1" operator="equal">
      <formula>"Très Insatisfaisant"</formula>
    </cfRule>
    <cfRule type="cellIs" dxfId="70" priority="29" stopIfTrue="1" operator="equal">
      <formula>"Insatisfaisant"</formula>
    </cfRule>
    <cfRule type="cellIs" dxfId="69" priority="30" stopIfTrue="1" operator="equal">
      <formula>"Satisfaisant"</formula>
    </cfRule>
  </conditionalFormatting>
  <conditionalFormatting sqref="O210">
    <cfRule type="cellIs" dxfId="68" priority="15" stopIfTrue="1" operator="equal">
      <formula>"OUI"</formula>
    </cfRule>
  </conditionalFormatting>
  <conditionalFormatting sqref="O210">
    <cfRule type="cellIs" dxfId="67" priority="14" stopIfTrue="1" operator="equal">
      <formula>"Très Satisfaisant"</formula>
    </cfRule>
  </conditionalFormatting>
  <conditionalFormatting sqref="P210">
    <cfRule type="cellIs" dxfId="66" priority="21" stopIfTrue="1" operator="equal">
      <formula>"Très Insatisfaisant"</formula>
    </cfRule>
    <cfRule type="cellIs" dxfId="65" priority="22" stopIfTrue="1" operator="equal">
      <formula>"Insatisfaisant"</formula>
    </cfRule>
    <cfRule type="cellIs" dxfId="64" priority="23" stopIfTrue="1" operator="equal">
      <formula>"Satisfaisant"</formula>
    </cfRule>
  </conditionalFormatting>
  <conditionalFormatting sqref="O210">
    <cfRule type="cellIs" dxfId="63" priority="16" stopIfTrue="1" operator="equal">
      <formula>"NON"</formula>
    </cfRule>
    <cfRule type="cellIs" dxfId="62" priority="17" stopIfTrue="1" operator="equal">
      <formula>"OUI"</formula>
    </cfRule>
  </conditionalFormatting>
  <conditionalFormatting sqref="O210">
    <cfRule type="cellIs" dxfId="61" priority="18" stopIfTrue="1" operator="equal">
      <formula>"Très Insatisfaisant"</formula>
    </cfRule>
    <cfRule type="cellIs" dxfId="60" priority="19" stopIfTrue="1" operator="equal">
      <formula>"Insatisfaisant"</formula>
    </cfRule>
    <cfRule type="cellIs" dxfId="59" priority="20" stopIfTrue="1" operator="equal">
      <formula>"Satisfaisant"</formula>
    </cfRule>
  </conditionalFormatting>
  <conditionalFormatting sqref="O211">
    <cfRule type="cellIs" dxfId="58" priority="5" stopIfTrue="1" operator="equal">
      <formula>"OUI"</formula>
    </cfRule>
  </conditionalFormatting>
  <conditionalFormatting sqref="O211">
    <cfRule type="cellIs" dxfId="57" priority="4" stopIfTrue="1" operator="equal">
      <formula>"Très Satisfaisant"</formula>
    </cfRule>
  </conditionalFormatting>
  <conditionalFormatting sqref="P211">
    <cfRule type="cellIs" dxfId="56" priority="11" stopIfTrue="1" operator="equal">
      <formula>"Très Insatisfaisant"</formula>
    </cfRule>
    <cfRule type="cellIs" dxfId="55" priority="12" stopIfTrue="1" operator="equal">
      <formula>"Insatisfaisant"</formula>
    </cfRule>
    <cfRule type="cellIs" dxfId="54" priority="13" stopIfTrue="1" operator="equal">
      <formula>"Satisfaisant"</formula>
    </cfRule>
  </conditionalFormatting>
  <conditionalFormatting sqref="O211">
    <cfRule type="cellIs" dxfId="53" priority="6" stopIfTrue="1" operator="equal">
      <formula>"NON"</formula>
    </cfRule>
    <cfRule type="cellIs" dxfId="52" priority="7" stopIfTrue="1" operator="equal">
      <formula>"OUI"</formula>
    </cfRule>
  </conditionalFormatting>
  <conditionalFormatting sqref="O211">
    <cfRule type="cellIs" dxfId="51" priority="8" stopIfTrue="1" operator="equal">
      <formula>"Très Insatisfaisant"</formula>
    </cfRule>
    <cfRule type="cellIs" dxfId="50" priority="9" stopIfTrue="1" operator="equal">
      <formula>"Insatisfaisant"</formula>
    </cfRule>
    <cfRule type="cellIs" dxfId="49" priority="10" stopIfTrue="1" operator="equal">
      <formula>"Satisfaisant"</formula>
    </cfRule>
  </conditionalFormatting>
  <conditionalFormatting sqref="O5:P5">
    <cfRule type="cellIs" dxfId="48" priority="2" stopIfTrue="1" operator="equal">
      <formula>"NON"</formula>
    </cfRule>
    <cfRule type="cellIs" dxfId="47" priority="3" stopIfTrue="1" operator="equal">
      <formula>"OUI"</formula>
    </cfRule>
  </conditionalFormatting>
  <conditionalFormatting sqref="O5">
    <cfRule type="cellIs" dxfId="46" priority="1" stopIfTrue="1" operator="equal">
      <formula>"OUI"</formula>
    </cfRule>
  </conditionalFormatting>
  <dataValidations count="4">
    <dataValidation type="list" allowBlank="1" showErrorMessage="1" sqref="O391 O385 O372">
      <formula1>#REF!</formula1>
      <formula2>0</formula2>
    </dataValidation>
    <dataValidation type="list" allowBlank="1" showErrorMessage="1" sqref="Q394">
      <formula1>$P$421:$P$422</formula1>
      <formula2>0</formula2>
    </dataValidation>
    <dataValidation type="list" allowBlank="1" showErrorMessage="1" sqref="O207:O209 O233:O240 O8:O9 O11:O18 O21:O22 O24:O36 O39:O41 O43:O47 O49:O53 O55:O58 O60:O64 O67:O68 O72 O75:O76 O78:O79 O82:O83 O86 O88:O90 O93:O94 O97:O99 O101:O104 O106:O107 O109:O115 O117:O122 O125:O127 O130 O134:O135 O138:O140 O142:O143 O147:O148 O153:O154 O157 O160:O162 O164:O169 O171 O174 O177:O184 O191:O192 O197 O200 O205 O242 O217:O222 O225:O229 O339:O341 O421:O428 O317:O320 O328:O330 O332:O333 O335:O336 O344 O346:O347 O352 O355 O357:O359 O361:O364 O366:O370 O373:O376 O378:O384 O386:O390 O392:O394 O397:O398 O400:O406 O408 O411:O419 O3:O6">
      <formula1>$O$430:$O$432</formula1>
    </dataValidation>
    <dataValidation type="list" allowBlank="1" showErrorMessage="1" sqref="O10 O210:O214 O70:O71 O73:O74 O80:O81 O84:O85 O91:O92 O100 O128:O129 O131:O132 O136:O137 O144:O145 O149:O152 O158:O159 O172:O173 O185:O190 O194:O196 O198:O199 O203:O204 O230:O231 O243:O244 O246:O247 O250:O261 O263:O274 O277:O288 O290:O301 O303:O314 O360 O321:O326 O334 O348:O351 O353:O354 O337:O338 O241 O23">
      <formula1>$O$433:$O$437</formula1>
    </dataValidation>
  </dataValidations>
  <printOptions horizontalCentered="1"/>
  <pageMargins left="0.78740157480314965" right="0.59055118110236227" top="0.78740157480314965" bottom="0.78740157480314965" header="0.51181102362204722" footer="0.51181102362204722"/>
  <pageSetup paperSize="9" scale="43" firstPageNumber="0" fitToHeight="35" orientation="landscape" horizontalDpi="300" verticalDpi="300" r:id="rId1"/>
  <headerFooter alignWithMargins="0">
    <oddHeader>&amp;C&amp;"Calibri,Normal"&amp;F</oddHeader>
    <oddFooter>&amp;L&amp;"Calibri,Normal"NOM DEMARCHE QUALITE&amp;R&amp;"Calibri,Normal"&amp;P</oddFooter>
  </headerFooter>
  <rowBreaks count="17" manualBreakCount="17">
    <brk id="18" max="16383" man="1"/>
    <brk id="36" max="16383" man="1"/>
    <brk id="64" max="16383" man="1"/>
    <brk id="94" max="16383" man="1"/>
    <brk id="122" max="16383" man="1"/>
    <brk id="154" max="16383" man="1"/>
    <brk id="174" max="16383" man="1"/>
    <brk id="200" min="11" max="18" man="1"/>
    <brk id="214" min="11" max="18" man="1"/>
    <brk id="222" max="16383" man="1"/>
    <brk id="247" max="16383" man="1"/>
    <brk id="274" max="16383" man="1"/>
    <brk id="314" max="16383" man="1"/>
    <brk id="341" max="16383" man="1"/>
    <brk id="370" max="16383" man="1"/>
    <brk id="394" max="16383" man="1"/>
    <brk id="408" min="11" max="18" man="1"/>
  </rowBreaks>
  <extLst>
    <ext xmlns:x14="http://schemas.microsoft.com/office/spreadsheetml/2009/9/main" uri="{CCE6A557-97BC-4b89-ADB6-D9C93CAAB3DF}">
      <x14:dataValidations xmlns:xm="http://schemas.microsoft.com/office/excel/2006/main" count="1">
        <x14:dataValidation type="list" allowBlank="1" showErrorMessage="1">
          <x14:formula1>
            <xm:f>'[1]RESULTAT GLOBAL'!#REF!</xm:f>
          </x14:formula1>
          <x14:formula2>
            <xm:f>0</xm:f>
          </x14:formula2>
          <xm:sqref>O62:P62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H371"/>
  <sheetViews>
    <sheetView view="pageBreakPreview" zoomScale="70" zoomScaleNormal="80" zoomScaleSheetLayoutView="70" workbookViewId="0">
      <selection activeCell="D3" activeCellId="1" sqref="A69:IV76 D3"/>
    </sheetView>
  </sheetViews>
  <sheetFormatPr baseColWidth="10" defaultColWidth="11.42578125" defaultRowHeight="15.75" x14ac:dyDescent="0.25"/>
  <cols>
    <col min="1" max="1" width="5.5703125" style="179" customWidth="1"/>
    <col min="2" max="2" width="81.5703125" style="180" customWidth="1"/>
    <col min="3" max="3" width="4.7109375" style="181" customWidth="1"/>
    <col min="4" max="4" width="20.85546875" style="181" customWidth="1"/>
    <col min="5" max="5" width="57" style="182" customWidth="1"/>
    <col min="6" max="6" width="8.85546875" style="181" customWidth="1"/>
    <col min="7" max="7" width="60.7109375" style="183" customWidth="1"/>
    <col min="8" max="8" width="11.42578125" style="184"/>
    <col min="9" max="16384" width="11.42578125" style="179"/>
  </cols>
  <sheetData>
    <row r="1" spans="1:8" ht="30" customHeight="1" x14ac:dyDescent="0.25">
      <c r="A1" s="437" t="s">
        <v>679</v>
      </c>
      <c r="B1" s="437"/>
      <c r="C1" s="437"/>
      <c r="D1" s="437"/>
      <c r="E1" s="437"/>
      <c r="F1" s="437"/>
      <c r="G1" s="437"/>
      <c r="H1" s="437"/>
    </row>
    <row r="3" spans="1:8" s="193" customFormat="1" ht="30" customHeight="1" x14ac:dyDescent="0.2">
      <c r="A3" s="185"/>
      <c r="B3" s="186" t="str">
        <f>'RESULTAT GLOBAL'!C31</f>
        <v>INFORMATION ET COMMUNICATION</v>
      </c>
      <c r="C3" s="187" t="s">
        <v>29</v>
      </c>
      <c r="D3" s="188" t="s">
        <v>30</v>
      </c>
      <c r="E3" s="189" t="s">
        <v>31</v>
      </c>
      <c r="F3" s="190" t="s">
        <v>680</v>
      </c>
      <c r="G3" s="191" t="s">
        <v>681</v>
      </c>
      <c r="H3" s="192" t="s">
        <v>682</v>
      </c>
    </row>
    <row r="4" spans="1:8" s="200" customFormat="1" ht="31.5" x14ac:dyDescent="0.2">
      <c r="A4" s="194">
        <f>'SAISIE HOTEL'!L3</f>
        <v>1</v>
      </c>
      <c r="B4" s="195" t="str">
        <f>'SAISIE HOTEL'!M3</f>
        <v>Au moins 2 actions de communication ou de promotion sont engagées par l'établissement et accessibles à la clientèle.</v>
      </c>
      <c r="C4" s="196">
        <f>'SAISIE HOTEL'!N3</f>
        <v>1</v>
      </c>
      <c r="D4" s="196" t="str">
        <f>'SAISIE HOTEL'!O3</f>
        <v>OUI</v>
      </c>
      <c r="E4" s="197" t="str">
        <f>'SAISIE HOTEL'!Q3</f>
        <v>oui</v>
      </c>
      <c r="F4" s="196" t="str">
        <f>'SAISIE HOTEL'!B3</f>
        <v>R</v>
      </c>
      <c r="G4" s="198"/>
      <c r="H4" s="199"/>
    </row>
    <row r="5" spans="1:8" s="200" customFormat="1" ht="31.5" x14ac:dyDescent="0.2">
      <c r="A5" s="194">
        <f>'SAISIE HOTEL'!L4</f>
        <v>2</v>
      </c>
      <c r="B5" s="195" t="str">
        <f>'SAISIE HOTEL'!M4</f>
        <v>Les actions de communication et de promotion de l'établissement sont effectuées à au moins 2 niveaux (local, régional, national, international).</v>
      </c>
      <c r="C5" s="196">
        <f>'SAISIE HOTEL'!N4</f>
        <v>1</v>
      </c>
      <c r="D5" s="196" t="str">
        <f>'SAISIE HOTEL'!O4</f>
        <v>OUI</v>
      </c>
      <c r="E5" s="197" t="str">
        <f>'SAISIE HOTEL'!Q4</f>
        <v>oui</v>
      </c>
      <c r="F5" s="196" t="str">
        <f>'SAISIE HOTEL'!B4</f>
        <v>R</v>
      </c>
      <c r="G5" s="198"/>
      <c r="H5" s="199"/>
    </row>
    <row r="6" spans="1:8" s="200" customFormat="1" x14ac:dyDescent="0.2">
      <c r="A6" s="194">
        <f>'SAISIE HOTEL'!L9</f>
        <v>5</v>
      </c>
      <c r="B6" s="195" t="str">
        <f>'SAISIE HOTEL'!M9</f>
        <v>L'établissement possède son propre outil de communication.</v>
      </c>
      <c r="C6" s="196">
        <f>'SAISIE HOTEL'!N9</f>
        <v>3</v>
      </c>
      <c r="D6" s="196" t="str">
        <f>'SAISIE HOTEL'!O9</f>
        <v>OUI</v>
      </c>
      <c r="E6" s="197" t="str">
        <f>'SAISIE HOTEL'!Q9</f>
        <v>oui</v>
      </c>
      <c r="F6" s="196" t="str">
        <f>'SAISIE HOTEL'!B9</f>
        <v>R</v>
      </c>
      <c r="G6" s="198"/>
      <c r="H6" s="199"/>
    </row>
    <row r="7" spans="1:8" s="200" customFormat="1" x14ac:dyDescent="0.2">
      <c r="A7" s="194">
        <f>'SAISIE HOTEL'!L10</f>
        <v>6</v>
      </c>
      <c r="B7" s="195" t="str">
        <f>'SAISIE HOTEL'!M10</f>
        <v>La présentation de l'outil de communication est soignée et attractive.</v>
      </c>
      <c r="C7" s="196">
        <f>'SAISIE HOTEL'!N10</f>
        <v>3</v>
      </c>
      <c r="D7" s="196" t="str">
        <f>'SAISIE HOTEL'!O10</f>
        <v>Très Satisfaisant</v>
      </c>
      <c r="E7" s="197" t="str">
        <f>'SAISIE HOTEL'!Q10</f>
        <v/>
      </c>
      <c r="F7" s="196" t="str">
        <f>'SAISIE HOTEL'!B10</f>
        <v>R</v>
      </c>
      <c r="G7" s="198"/>
      <c r="H7" s="199"/>
    </row>
    <row r="8" spans="1:8" s="200" customFormat="1" x14ac:dyDescent="0.2">
      <c r="A8" s="194">
        <f>'SAISIE HOTEL'!L11</f>
        <v>7</v>
      </c>
      <c r="B8" s="195" t="str">
        <f>'SAISIE HOTEL'!M11</f>
        <v xml:space="preserve">L'outil de communication est représentatif de l'offre. </v>
      </c>
      <c r="C8" s="196">
        <f>'SAISIE HOTEL'!N11</f>
        <v>1</v>
      </c>
      <c r="D8" s="196" t="str">
        <f>'SAISIE HOTEL'!O11</f>
        <v>OUI</v>
      </c>
      <c r="E8" s="197" t="str">
        <f>'SAISIE HOTEL'!Q11</f>
        <v/>
      </c>
      <c r="F8" s="196" t="str">
        <f>'SAISIE HOTEL'!B11</f>
        <v>R</v>
      </c>
      <c r="G8" s="198"/>
      <c r="H8" s="199"/>
    </row>
    <row r="9" spans="1:8" s="200" customFormat="1" ht="31.5" x14ac:dyDescent="0.2">
      <c r="A9" s="194">
        <f>'SAISIE HOTEL'!L12</f>
        <v>8</v>
      </c>
      <c r="B9" s="195" t="str">
        <f>'SAISIE HOTEL'!M12</f>
        <v>L'outil de communication contient les coordonnées de l'établissement : l'adresse, le site internet, le courriel et le numéro de téléphone.</v>
      </c>
      <c r="C9" s="196">
        <f>'SAISIE HOTEL'!N12</f>
        <v>1</v>
      </c>
      <c r="D9" s="196" t="str">
        <f>'SAISIE HOTEL'!O12</f>
        <v>OUI</v>
      </c>
      <c r="E9" s="197" t="str">
        <f>'SAISIE HOTEL'!Q12</f>
        <v/>
      </c>
      <c r="F9" s="196" t="str">
        <f>'SAISIE HOTEL'!B12</f>
        <v>R</v>
      </c>
      <c r="G9" s="198"/>
      <c r="H9" s="199"/>
    </row>
    <row r="10" spans="1:8" s="200" customFormat="1" ht="63" x14ac:dyDescent="0.2">
      <c r="A10" s="194">
        <f>'SAISIE HOTEL'!L13</f>
        <v>9</v>
      </c>
      <c r="B10" s="195" t="str">
        <f>'SAISIE HOTEL'!M13</f>
        <v>L'outil de communication contient les informations suivantes : la catégorie hôtelière, le confort des chambres, le type de restauration, les services de l'hôtel, l'accueil des personnes en situation de handicap, les tarifs des chambres et les moyens de paiement acceptés.</v>
      </c>
      <c r="C10" s="196">
        <f>'SAISIE HOTEL'!N13</f>
        <v>1</v>
      </c>
      <c r="D10" s="196" t="str">
        <f>'SAISIE HOTEL'!O13</f>
        <v>OUI</v>
      </c>
      <c r="E10" s="197" t="str">
        <f>'SAISIE HOTEL'!Q13</f>
        <v/>
      </c>
      <c r="F10" s="196" t="str">
        <f>'SAISIE HOTEL'!B13</f>
        <v>R</v>
      </c>
      <c r="G10" s="198"/>
      <c r="H10" s="199"/>
    </row>
    <row r="11" spans="1:8" s="200" customFormat="1" x14ac:dyDescent="0.2">
      <c r="A11" s="194">
        <f>'SAISIE HOTEL'!L14</f>
        <v>10</v>
      </c>
      <c r="B11" s="195" t="str">
        <f>'SAISIE HOTEL'!M14</f>
        <v>L'outil de communication contient des informations sur l'accès à l'établissement.</v>
      </c>
      <c r="C11" s="196">
        <f>'SAISIE HOTEL'!N14</f>
        <v>1</v>
      </c>
      <c r="D11" s="196" t="str">
        <f>'SAISIE HOTEL'!O14</f>
        <v>OUI</v>
      </c>
      <c r="E11" s="197" t="str">
        <f>'SAISIE HOTEL'!Q14</f>
        <v/>
      </c>
      <c r="F11" s="196" t="str">
        <f>'SAISIE HOTEL'!B14</f>
        <v>R</v>
      </c>
      <c r="G11" s="198"/>
      <c r="H11" s="199"/>
    </row>
    <row r="12" spans="1:8" s="200" customFormat="1" x14ac:dyDescent="0.2">
      <c r="A12" s="194">
        <f>'SAISIE HOTEL'!L15</f>
        <v>11</v>
      </c>
      <c r="B12" s="195" t="str">
        <f>'SAISIE HOTEL'!M15</f>
        <v>L'outil de communication est actualisé.</v>
      </c>
      <c r="C12" s="196">
        <f>'SAISIE HOTEL'!N15</f>
        <v>1</v>
      </c>
      <c r="D12" s="196" t="str">
        <f>'SAISIE HOTEL'!O15</f>
        <v>OUI</v>
      </c>
      <c r="E12" s="197" t="str">
        <f>'SAISIE HOTEL'!Q15</f>
        <v/>
      </c>
      <c r="F12" s="196" t="str">
        <f>'SAISIE HOTEL'!B15</f>
        <v>R</v>
      </c>
      <c r="G12" s="198"/>
      <c r="H12" s="199"/>
    </row>
    <row r="13" spans="1:8" s="200" customFormat="1" x14ac:dyDescent="0.2">
      <c r="A13" s="194">
        <f>'SAISIE HOTEL'!L16</f>
        <v>12</v>
      </c>
      <c r="B13" s="195" t="str">
        <f>'SAISIE HOTEL'!M16</f>
        <v>L'outil de communication est traduit dans une langue étrangère au moins.</v>
      </c>
      <c r="C13" s="196">
        <f>'SAISIE HOTEL'!N16</f>
        <v>3</v>
      </c>
      <c r="D13" s="196" t="str">
        <f>'SAISIE HOTEL'!O16</f>
        <v>OUI</v>
      </c>
      <c r="E13" s="197" t="str">
        <f>'SAISIE HOTEL'!Q16</f>
        <v/>
      </c>
      <c r="F13" s="196" t="str">
        <f>'SAISIE HOTEL'!B16</f>
        <v>R</v>
      </c>
      <c r="G13" s="198"/>
      <c r="H13" s="199"/>
    </row>
    <row r="14" spans="1:8" s="200" customFormat="1" x14ac:dyDescent="0.2">
      <c r="A14" s="194">
        <f>'SAISIE HOTEL'!L18</f>
        <v>14</v>
      </c>
      <c r="B14" s="195" t="str">
        <f>'SAISIE HOTEL'!M18</f>
        <v>Le logo Qualité Tourisme™  est présent sur un outil de communication.</v>
      </c>
      <c r="C14" s="196">
        <f>'SAISIE HOTEL'!N18</f>
        <v>3</v>
      </c>
      <c r="D14" s="196" t="str">
        <f>'SAISIE HOTEL'!O18</f>
        <v>OUI</v>
      </c>
      <c r="E14" s="197" t="str">
        <f>'SAISIE HOTEL'!Q18</f>
        <v/>
      </c>
      <c r="F14" s="196" t="str">
        <f>'SAISIE HOTEL'!B18</f>
        <v>R</v>
      </c>
      <c r="G14" s="198"/>
      <c r="H14" s="199"/>
    </row>
    <row r="15" spans="1:8" s="200" customFormat="1" x14ac:dyDescent="0.2">
      <c r="A15" s="194">
        <f>'SAISIE HOTEL'!L21</f>
        <v>15</v>
      </c>
      <c r="B15" s="195" t="str">
        <f>'SAISIE HOTEL'!M21</f>
        <v>L'établissement possède un site internet dédié (site individuel ou site partagé).</v>
      </c>
      <c r="C15" s="196">
        <f>'SAISIE HOTEL'!N21</f>
        <v>9</v>
      </c>
      <c r="D15" s="196" t="str">
        <f>'SAISIE HOTEL'!O21</f>
        <v>OUI</v>
      </c>
      <c r="E15" s="197" t="str">
        <f>'SAISIE HOTEL'!Q21</f>
        <v>oui</v>
      </c>
      <c r="F15" s="196" t="str">
        <f>'SAISIE HOTEL'!B21</f>
        <v>R</v>
      </c>
      <c r="G15" s="198"/>
      <c r="H15" s="199"/>
    </row>
    <row r="16" spans="1:8" s="200" customFormat="1" x14ac:dyDescent="0.2">
      <c r="A16" s="194">
        <f>'SAISIE HOTEL'!L22</f>
        <v>16</v>
      </c>
      <c r="B16" s="195" t="str">
        <f>'SAISIE HOTEL'!M22</f>
        <v>Le site internet est bien référencé.</v>
      </c>
      <c r="C16" s="196">
        <f>'SAISIE HOTEL'!N22</f>
        <v>1</v>
      </c>
      <c r="D16" s="196" t="str">
        <f>'SAISIE HOTEL'!O22</f>
        <v>OUI</v>
      </c>
      <c r="E16" s="197" t="str">
        <f>'SAISIE HOTEL'!Q22</f>
        <v/>
      </c>
      <c r="F16" s="196" t="str">
        <f>'SAISIE HOTEL'!B22</f>
        <v>R</v>
      </c>
      <c r="G16" s="198"/>
      <c r="H16" s="199"/>
    </row>
    <row r="17" spans="1:8" s="200" customFormat="1" x14ac:dyDescent="0.2">
      <c r="A17" s="194">
        <f>'SAISIE HOTEL'!L23</f>
        <v>17</v>
      </c>
      <c r="B17" s="195" t="str">
        <f>'SAISIE HOTEL'!M23</f>
        <v>La présentation du site internet est soignée, attractive et ergonomique.</v>
      </c>
      <c r="C17" s="196">
        <f>'SAISIE HOTEL'!N23</f>
        <v>3</v>
      </c>
      <c r="D17" s="196" t="str">
        <f>'SAISIE HOTEL'!O23</f>
        <v>Très Satisfaisant</v>
      </c>
      <c r="E17" s="197" t="str">
        <f>'SAISIE HOTEL'!Q23</f>
        <v/>
      </c>
      <c r="F17" s="196" t="str">
        <f>'SAISIE HOTEL'!B23</f>
        <v>R</v>
      </c>
      <c r="G17" s="198"/>
      <c r="H17" s="199"/>
    </row>
    <row r="18" spans="1:8" s="200" customFormat="1" ht="31.5" x14ac:dyDescent="0.2">
      <c r="A18" s="194">
        <f>'SAISIE HOTEL'!L24</f>
        <v>18</v>
      </c>
      <c r="B18" s="195" t="str">
        <f>'SAISIE HOTEL'!M24</f>
        <v>Le site internet contient les coordonnées de l'établissement : l'adresse, le courriel et le numéro de téléphone.</v>
      </c>
      <c r="C18" s="196">
        <f>'SAISIE HOTEL'!N24</f>
        <v>1</v>
      </c>
      <c r="D18" s="196" t="str">
        <f>'SAISIE HOTEL'!O24</f>
        <v>OUI</v>
      </c>
      <c r="E18" s="197" t="str">
        <f>'SAISIE HOTEL'!Q24</f>
        <v/>
      </c>
      <c r="F18" s="196" t="str">
        <f>'SAISIE HOTEL'!B24</f>
        <v>R</v>
      </c>
      <c r="G18" s="198"/>
      <c r="H18" s="199"/>
    </row>
    <row r="19" spans="1:8" s="200" customFormat="1" ht="63" x14ac:dyDescent="0.2">
      <c r="A19" s="194">
        <f>'SAISIE HOTEL'!L25</f>
        <v>19</v>
      </c>
      <c r="B19" s="195" t="str">
        <f>'SAISIE HOTEL'!M25</f>
        <v>Le site internet contient les informations suivantes : la catégorie hôtelière, le confort des chambres, l'accueil des personnes en situation de handicap, le type de restauration, les services de l'hôtel, les tarifs des chambres, les moyens de paiement acceptés et les périodes d'ouverture.</v>
      </c>
      <c r="C19" s="196">
        <f>'SAISIE HOTEL'!N25</f>
        <v>1</v>
      </c>
      <c r="D19" s="196" t="str">
        <f>'SAISIE HOTEL'!O25</f>
        <v>OUI</v>
      </c>
      <c r="E19" s="197" t="str">
        <f>'SAISIE HOTEL'!Q25</f>
        <v/>
      </c>
      <c r="F19" s="196" t="str">
        <f>'SAISIE HOTEL'!B25</f>
        <v>R</v>
      </c>
      <c r="G19" s="198"/>
      <c r="H19" s="199"/>
    </row>
    <row r="20" spans="1:8" s="200" customFormat="1" ht="47.25" x14ac:dyDescent="0.2">
      <c r="A20" s="194">
        <f>'SAISIE HOTEL'!L26</f>
        <v>20</v>
      </c>
      <c r="B20" s="195" t="str">
        <f>'SAISIE HOTEL'!M26</f>
        <v>Le site internet contient des informations sur l'accès à l'établissement. Le plan d'accès est téléchargeable et imprimable et/ou des outils de gestion d'itinéraire sont mis à disposition.</v>
      </c>
      <c r="C20" s="196">
        <f>'SAISIE HOTEL'!N26</f>
        <v>1</v>
      </c>
      <c r="D20" s="196" t="str">
        <f>'SAISIE HOTEL'!O26</f>
        <v>OUI</v>
      </c>
      <c r="E20" s="197" t="str">
        <f>'SAISIE HOTEL'!Q26</f>
        <v/>
      </c>
      <c r="F20" s="196" t="str">
        <f>'SAISIE HOTEL'!B26</f>
        <v>R</v>
      </c>
      <c r="G20" s="198"/>
      <c r="H20" s="199"/>
    </row>
    <row r="21" spans="1:8" s="200" customFormat="1" x14ac:dyDescent="0.2">
      <c r="A21" s="194">
        <f>'SAISIE HOTEL'!L27</f>
        <v>21</v>
      </c>
      <c r="B21" s="195" t="str">
        <f>'SAISIE HOTEL'!M27</f>
        <v>Les informations du site internet sont actualisées.</v>
      </c>
      <c r="C21" s="196">
        <f>'SAISIE HOTEL'!N27</f>
        <v>9</v>
      </c>
      <c r="D21" s="196" t="str">
        <f>'SAISIE HOTEL'!O27</f>
        <v>OUI</v>
      </c>
      <c r="E21" s="197" t="str">
        <f>'SAISIE HOTEL'!Q27</f>
        <v/>
      </c>
      <c r="F21" s="196" t="str">
        <f>'SAISIE HOTEL'!B27</f>
        <v>R</v>
      </c>
      <c r="G21" s="198"/>
      <c r="H21" s="199"/>
    </row>
    <row r="22" spans="1:8" s="200" customFormat="1" ht="31.5" x14ac:dyDescent="0.2">
      <c r="A22" s="194">
        <f>'SAISIE HOTEL'!L28</f>
        <v>22</v>
      </c>
      <c r="B22" s="195" t="str">
        <f>'SAISIE HOTEL'!M28</f>
        <v>Les informations relatives aux modalités de réservation et d'annulation sont facilement accessibles.</v>
      </c>
      <c r="C22" s="196">
        <f>'SAISIE HOTEL'!N28</f>
        <v>1</v>
      </c>
      <c r="D22" s="196" t="str">
        <f>'SAISIE HOTEL'!O28</f>
        <v>OUI</v>
      </c>
      <c r="E22" s="197" t="str">
        <f>'SAISIE HOTEL'!Q28</f>
        <v/>
      </c>
      <c r="F22" s="196" t="str">
        <f>'SAISIE HOTEL'!B28</f>
        <v>R</v>
      </c>
      <c r="G22" s="198"/>
      <c r="H22" s="199"/>
    </row>
    <row r="23" spans="1:8" s="200" customFormat="1" x14ac:dyDescent="0.2">
      <c r="A23" s="194">
        <f>'SAISIE HOTEL'!L29</f>
        <v>23</v>
      </c>
      <c r="B23" s="195" t="str">
        <f>'SAISIE HOTEL'!M29</f>
        <v>Le site internet permet une réservation par voie numérique.</v>
      </c>
      <c r="C23" s="196">
        <f>'SAISIE HOTEL'!N29</f>
        <v>1</v>
      </c>
      <c r="D23" s="196" t="str">
        <f>'SAISIE HOTEL'!O29</f>
        <v>OUI</v>
      </c>
      <c r="E23" s="197" t="str">
        <f>'SAISIE HOTEL'!Q29</f>
        <v/>
      </c>
      <c r="F23" s="196" t="str">
        <f>'SAISIE HOTEL'!B29</f>
        <v>R</v>
      </c>
      <c r="G23" s="198"/>
      <c r="H23" s="199"/>
    </row>
    <row r="24" spans="1:8" s="200" customFormat="1" x14ac:dyDescent="0.2">
      <c r="A24" s="194">
        <f>'SAISIE HOTEL'!L30</f>
        <v>24</v>
      </c>
      <c r="B24" s="195" t="str">
        <f>'SAISIE HOTEL'!M30</f>
        <v>Le site internet est traduit dans une langue étrangère au moins.</v>
      </c>
      <c r="C24" s="196">
        <f>'SAISIE HOTEL'!N30</f>
        <v>3</v>
      </c>
      <c r="D24" s="196" t="str">
        <f>'SAISIE HOTEL'!O30</f>
        <v>OUI</v>
      </c>
      <c r="E24" s="197" t="str">
        <f>'SAISIE HOTEL'!Q30</f>
        <v/>
      </c>
      <c r="F24" s="196" t="str">
        <f>'SAISIE HOTEL'!B30</f>
        <v>R</v>
      </c>
      <c r="G24" s="198"/>
      <c r="H24" s="199"/>
    </row>
    <row r="25" spans="1:8" s="200" customFormat="1" ht="31.5" x14ac:dyDescent="0.2">
      <c r="A25" s="194">
        <f>'SAISIE HOTEL'!L33</f>
        <v>27</v>
      </c>
      <c r="B25" s="195" t="str">
        <f>'SAISIE HOTEL'!M33</f>
        <v xml:space="preserve">L'établissement informe ses clients par mail ou / et sur son site internet des offres particulières, des nouveaux équipements, etc. </v>
      </c>
      <c r="C25" s="196">
        <f>'SAISIE HOTEL'!N33</f>
        <v>1</v>
      </c>
      <c r="D25" s="196" t="str">
        <f>'SAISIE HOTEL'!O33</f>
        <v>OUI</v>
      </c>
      <c r="E25" s="197" t="str">
        <f>'SAISIE HOTEL'!Q33</f>
        <v/>
      </c>
      <c r="F25" s="196" t="str">
        <f>'SAISIE HOTEL'!B33</f>
        <v>R</v>
      </c>
      <c r="G25" s="198"/>
      <c r="H25" s="199"/>
    </row>
    <row r="26" spans="1:8" s="200" customFormat="1" x14ac:dyDescent="0.2">
      <c r="A26" s="194">
        <f>'SAISIE HOTEL'!L34</f>
        <v>28</v>
      </c>
      <c r="B26" s="195" t="str">
        <f>'SAISIE HOTEL'!M34</f>
        <v>Le logo Qualité Tourisme™  est présent sur le site internet.</v>
      </c>
      <c r="C26" s="196">
        <f>'SAISIE HOTEL'!N34</f>
        <v>3</v>
      </c>
      <c r="D26" s="196" t="str">
        <f>'SAISIE HOTEL'!O34</f>
        <v>OUI</v>
      </c>
      <c r="E26" s="197" t="str">
        <f>'SAISIE HOTEL'!Q34</f>
        <v/>
      </c>
      <c r="F26" s="196" t="str">
        <f>'SAISIE HOTEL'!B34</f>
        <v>R</v>
      </c>
      <c r="G26" s="198"/>
      <c r="H26" s="199"/>
    </row>
    <row r="27" spans="1:8" s="200" customFormat="1" ht="31.5" x14ac:dyDescent="0.2">
      <c r="A27" s="194">
        <f>'SAISIE HOTEL'!L35</f>
        <v>29</v>
      </c>
      <c r="B27" s="195" t="str">
        <f>'SAISIE HOTEL'!M35</f>
        <v xml:space="preserve">La démarche Qualité Tourisme™ est explicitée sur le site internet ou il existe un lien vers le site de Qualité Tourisme™. </v>
      </c>
      <c r="C27" s="196">
        <f>'SAISIE HOTEL'!N35</f>
        <v>3</v>
      </c>
      <c r="D27" s="196" t="str">
        <f>'SAISIE HOTEL'!O35</f>
        <v>OUI</v>
      </c>
      <c r="E27" s="197" t="str">
        <f>'SAISIE HOTEL'!Q35</f>
        <v/>
      </c>
      <c r="F27" s="196" t="str">
        <f>'SAISIE HOTEL'!B35</f>
        <v>R</v>
      </c>
      <c r="G27" s="198"/>
      <c r="H27" s="199"/>
    </row>
    <row r="28" spans="1:8" s="200" customFormat="1" x14ac:dyDescent="0.2">
      <c r="A28" s="194">
        <f>'SAISIE HOTEL'!L53</f>
        <v>43</v>
      </c>
      <c r="B28" s="195" t="str">
        <f>'SAISIE HOTEL'!M53</f>
        <v>L'accueil téléphonique est assuré en au moins une langue étrangère.</v>
      </c>
      <c r="C28" s="196">
        <f>'SAISIE HOTEL'!N53</f>
        <v>3</v>
      </c>
      <c r="D28" s="196" t="str">
        <f>'SAISIE HOTEL'!O53</f>
        <v>OUI</v>
      </c>
      <c r="E28" s="197" t="str">
        <f>'SAISIE HOTEL'!Q53</f>
        <v>oui</v>
      </c>
      <c r="F28" s="196" t="str">
        <f>'SAISIE HOTEL'!$B$53</f>
        <v>NR</v>
      </c>
      <c r="G28" s="198"/>
      <c r="H28" s="199"/>
    </row>
    <row r="29" spans="1:8" s="200" customFormat="1" ht="31.5" x14ac:dyDescent="0.2">
      <c r="A29" s="194">
        <f>'SAISIE HOTEL'!L56</f>
        <v>45</v>
      </c>
      <c r="B29" s="195" t="str">
        <f>'SAISIE HOTEL'!M56</f>
        <v xml:space="preserve">Le message du répondeur annonce le nom de l'établissement et informe des horaires d'ouverture. </v>
      </c>
      <c r="C29" s="196">
        <f>'SAISIE HOTEL'!N56</f>
        <v>1</v>
      </c>
      <c r="D29" s="196" t="str">
        <f>'SAISIE HOTEL'!O56</f>
        <v>OUI</v>
      </c>
      <c r="E29" s="197" t="str">
        <f>'SAISIE HOTEL'!Q56</f>
        <v/>
      </c>
      <c r="F29" s="196" t="str">
        <f>'SAISIE HOTEL'!B56</f>
        <v>R</v>
      </c>
      <c r="G29" s="198"/>
      <c r="H29" s="199"/>
    </row>
    <row r="30" spans="1:8" s="200" customFormat="1" ht="31.5" x14ac:dyDescent="0.2">
      <c r="A30" s="194">
        <f>'SAISIE HOTEL'!L57</f>
        <v>46</v>
      </c>
      <c r="B30" s="195" t="str">
        <f>'SAISIE HOTEL'!M57</f>
        <v>Le message du répondeur téléphonique mentionne les horaires d'ouverture en au moins une langue étrangère.</v>
      </c>
      <c r="C30" s="196">
        <f>'SAISIE HOTEL'!N57</f>
        <v>1</v>
      </c>
      <c r="D30" s="196" t="str">
        <f>'SAISIE HOTEL'!O57</f>
        <v>OUI</v>
      </c>
      <c r="E30" s="197" t="str">
        <f>'SAISIE HOTEL'!Q57</f>
        <v/>
      </c>
      <c r="F30" s="196" t="str">
        <f>'SAISIE HOTEL'!B57</f>
        <v>R</v>
      </c>
      <c r="G30" s="198"/>
      <c r="H30" s="199"/>
    </row>
    <row r="31" spans="1:8" s="200" customFormat="1" x14ac:dyDescent="0.2">
      <c r="A31" s="194">
        <f>'SAISIE HOTEL'!L67</f>
        <v>53</v>
      </c>
      <c r="B31" s="195" t="str">
        <f>'SAISIE HOTEL'!M67</f>
        <v>Si autorisée, une signalisation d'accès est visible, lisible et uniforme.</v>
      </c>
      <c r="C31" s="196">
        <f>'SAISIE HOTEL'!N67</f>
        <v>1</v>
      </c>
      <c r="D31" s="196" t="str">
        <f>'SAISIE HOTEL'!O67</f>
        <v>OUI</v>
      </c>
      <c r="E31" s="197" t="str">
        <f>'SAISIE HOTEL'!Q67</f>
        <v/>
      </c>
      <c r="F31" s="196" t="str">
        <f>'SAISIE HOTEL'!B67</f>
        <v>NR</v>
      </c>
      <c r="G31" s="198"/>
      <c r="H31" s="199"/>
    </row>
    <row r="32" spans="1:8" s="200" customFormat="1" x14ac:dyDescent="0.2">
      <c r="A32" s="194">
        <f>'SAISIE HOTEL'!L68</f>
        <v>54</v>
      </c>
      <c r="B32" s="195" t="str">
        <f>'SAISIE HOTEL'!M68</f>
        <v>L'établissement est facile à trouver.</v>
      </c>
      <c r="C32" s="196">
        <f>'SAISIE HOTEL'!N68</f>
        <v>3</v>
      </c>
      <c r="D32" s="196" t="str">
        <f>'SAISIE HOTEL'!O68</f>
        <v>OUI</v>
      </c>
      <c r="E32" s="197" t="str">
        <f>'SAISIE HOTEL'!Q68</f>
        <v>oui</v>
      </c>
      <c r="F32" s="196" t="str">
        <f>'SAISIE HOTEL'!B68</f>
        <v>NR</v>
      </c>
      <c r="G32" s="198"/>
      <c r="H32" s="199"/>
    </row>
    <row r="33" spans="1:8" s="200" customFormat="1" x14ac:dyDescent="0.2">
      <c r="A33" s="194" t="e">
        <f>'SAISIE HOTEL'!#REF!</f>
        <v>#REF!</v>
      </c>
      <c r="B33" s="195" t="e">
        <f>'SAISIE HOTEL'!#REF!</f>
        <v>#REF!</v>
      </c>
      <c r="C33" s="196" t="e">
        <f>'SAISIE HOTEL'!#REF!</f>
        <v>#REF!</v>
      </c>
      <c r="D33" s="196" t="e">
        <f>'SAISIE HOTEL'!#REF!</f>
        <v>#REF!</v>
      </c>
      <c r="E33" s="197" t="e">
        <f>'SAISIE HOTEL'!#REF!</f>
        <v>#REF!</v>
      </c>
      <c r="F33" s="196" t="e">
        <f>'SAISIE HOTEL'!#REF!</f>
        <v>#REF!</v>
      </c>
      <c r="G33" s="198"/>
      <c r="H33" s="199"/>
    </row>
    <row r="34" spans="1:8" s="200" customFormat="1" x14ac:dyDescent="0.2">
      <c r="A34" s="194" t="e">
        <f>'SAISIE HOTEL'!#REF!</f>
        <v>#REF!</v>
      </c>
      <c r="B34" s="195" t="e">
        <f>'SAISIE HOTEL'!#REF!</f>
        <v>#REF!</v>
      </c>
      <c r="C34" s="196" t="e">
        <f>'SAISIE HOTEL'!#REF!</f>
        <v>#REF!</v>
      </c>
      <c r="D34" s="196" t="e">
        <f>'SAISIE HOTEL'!#REF!</f>
        <v>#REF!</v>
      </c>
      <c r="E34" s="197" t="e">
        <f>'SAISIE HOTEL'!#REF!</f>
        <v>#REF!</v>
      </c>
      <c r="F34" s="196" t="e">
        <f>'SAISIE HOTEL'!#REF!</f>
        <v>#REF!</v>
      </c>
      <c r="G34" s="198"/>
      <c r="H34" s="199"/>
    </row>
    <row r="35" spans="1:8" s="200" customFormat="1" x14ac:dyDescent="0.2">
      <c r="A35" s="194">
        <f>'SAISIE HOTEL'!L88</f>
        <v>71</v>
      </c>
      <c r="B35" s="195" t="str">
        <f>'SAISIE HOTEL'!M88</f>
        <v>La plaque Qualité Tourisme™ est apposée à l'entrée de l'établissement.</v>
      </c>
      <c r="C35" s="196">
        <f>'SAISIE HOTEL'!N88</f>
        <v>3</v>
      </c>
      <c r="D35" s="196" t="str">
        <f>'SAISIE HOTEL'!O88</f>
        <v>OUI</v>
      </c>
      <c r="E35" s="197" t="str">
        <f>'SAISIE HOTEL'!Q88</f>
        <v/>
      </c>
      <c r="F35" s="196" t="str">
        <f>'SAISIE HOTEL'!B88</f>
        <v>R</v>
      </c>
      <c r="G35" s="198"/>
      <c r="H35" s="199"/>
    </row>
    <row r="36" spans="1:8" s="200" customFormat="1" ht="47.25" x14ac:dyDescent="0.2">
      <c r="A36" s="194">
        <f>'SAISIE HOTEL'!L89</f>
        <v>72</v>
      </c>
      <c r="B36" s="195" t="str">
        <f>'SAISIE HOTEL'!M89</f>
        <v>A minima, il est affiché le panonceau classement hôtelier, les prix, les horaires et les périodes d'ouverture, l'accessibilité de l'établissement, l'ensemble des moyens de paiement acceptés.</v>
      </c>
      <c r="C36" s="196">
        <f>'SAISIE HOTEL'!N89</f>
        <v>1</v>
      </c>
      <c r="D36" s="196" t="str">
        <f>'SAISIE HOTEL'!O89</f>
        <v>OUI</v>
      </c>
      <c r="E36" s="197" t="str">
        <f>'SAISIE HOTEL'!Q89</f>
        <v>oui</v>
      </c>
      <c r="F36" s="196" t="str">
        <f>'SAISIE HOTEL'!B89</f>
        <v>R</v>
      </c>
      <c r="G36" s="198"/>
      <c r="H36" s="199"/>
    </row>
    <row r="37" spans="1:8" s="200" customFormat="1" x14ac:dyDescent="0.2">
      <c r="A37" s="194">
        <f>'SAISIE HOTEL'!L90</f>
        <v>73</v>
      </c>
      <c r="B37" s="195" t="str">
        <f>'SAISIE HOTEL'!M90</f>
        <v>Les affichages extérieurs sont soignés et à jour.</v>
      </c>
      <c r="C37" s="196">
        <f>'SAISIE HOTEL'!N90</f>
        <v>1</v>
      </c>
      <c r="D37" s="196" t="str">
        <f>'SAISIE HOTEL'!O90</f>
        <v>OUI</v>
      </c>
      <c r="E37" s="197" t="str">
        <f>'SAISIE HOTEL'!Q90</f>
        <v/>
      </c>
      <c r="F37" s="196" t="str">
        <f>'SAISIE HOTEL'!B90</f>
        <v>R</v>
      </c>
      <c r="G37" s="198"/>
      <c r="H37" s="199"/>
    </row>
    <row r="38" spans="1:8" s="200" customFormat="1" x14ac:dyDescent="0.2">
      <c r="A38" s="194">
        <f>'SAISIE HOTEL'!L93</f>
        <v>76</v>
      </c>
      <c r="B38" s="195" t="str">
        <f>'SAISIE HOTEL'!M93</f>
        <v>Les affichages extérieurs sont traduits dans une langue étrangère au moins.</v>
      </c>
      <c r="C38" s="196">
        <f>'SAISIE HOTEL'!N93</f>
        <v>3</v>
      </c>
      <c r="D38" s="196" t="str">
        <f>'SAISIE HOTEL'!O93</f>
        <v>OUI</v>
      </c>
      <c r="E38" s="197" t="str">
        <f>'SAISIE HOTEL'!Q93</f>
        <v/>
      </c>
      <c r="F38" s="196" t="str">
        <f>'SAISIE HOTEL'!B93</f>
        <v>R</v>
      </c>
      <c r="G38" s="198"/>
      <c r="H38" s="199"/>
    </row>
    <row r="39" spans="1:8" s="200" customFormat="1" ht="47.25" x14ac:dyDescent="0.2">
      <c r="A39" s="194">
        <f>'SAISIE HOTEL'!L99</f>
        <v>80</v>
      </c>
      <c r="B39" s="195" t="str">
        <f>'SAISIE HOTEL'!M99</f>
        <v>Le client identifie rapidement les langues parlées par le personnel de l'établissement soit par un affichage extérieur, soit par la mention des langues parlées sur le badge du personnel en contact avec le client.</v>
      </c>
      <c r="C39" s="196">
        <f>'SAISIE HOTEL'!N99</f>
        <v>1</v>
      </c>
      <c r="D39" s="196" t="str">
        <f>'SAISIE HOTEL'!O99</f>
        <v>OUI</v>
      </c>
      <c r="E39" s="197" t="str">
        <f>'SAISIE HOTEL'!Q99</f>
        <v/>
      </c>
      <c r="F39" s="196" t="str">
        <f>'SAISIE HOTEL'!B99</f>
        <v>R</v>
      </c>
      <c r="G39" s="198"/>
      <c r="H39" s="199"/>
    </row>
    <row r="40" spans="1:8" s="200" customFormat="1" x14ac:dyDescent="0.2">
      <c r="A40" s="194">
        <f>'SAISIE HOTEL'!L91</f>
        <v>74</v>
      </c>
      <c r="B40" s="195" t="str">
        <f>'SAISIE HOTEL'!M91</f>
        <v>Le support extérieur est propre.</v>
      </c>
      <c r="C40" s="196">
        <f>'SAISIE HOTEL'!N91</f>
        <v>3</v>
      </c>
      <c r="D40" s="196" t="str">
        <f>'SAISIE HOTEL'!O91</f>
        <v>Très Satisfaisant</v>
      </c>
      <c r="E40" s="197" t="str">
        <f>'SAISIE HOTEL'!Q91</f>
        <v/>
      </c>
      <c r="F40" s="196" t="str">
        <f>'SAISIE HOTEL'!B91</f>
        <v>NR</v>
      </c>
      <c r="G40" s="198"/>
      <c r="H40" s="199"/>
    </row>
    <row r="41" spans="1:8" s="200" customFormat="1" x14ac:dyDescent="0.2">
      <c r="A41" s="194">
        <f>'SAISIE HOTEL'!L92</f>
        <v>75</v>
      </c>
      <c r="B41" s="195" t="str">
        <f>'SAISIE HOTEL'!M92</f>
        <v>Le support extérieur est en bon état.</v>
      </c>
      <c r="C41" s="196">
        <f>'SAISIE HOTEL'!N92</f>
        <v>3</v>
      </c>
      <c r="D41" s="196" t="str">
        <f>'SAISIE HOTEL'!O92</f>
        <v>Très Satisfaisant</v>
      </c>
      <c r="E41" s="197" t="str">
        <f>'SAISIE HOTEL'!Q92</f>
        <v/>
      </c>
      <c r="F41" s="196" t="str">
        <f>'SAISIE HOTEL'!B92</f>
        <v>NR</v>
      </c>
      <c r="G41" s="198"/>
      <c r="H41" s="199"/>
    </row>
    <row r="42" spans="1:8" s="200" customFormat="1" ht="31.5" x14ac:dyDescent="0.2">
      <c r="A42" s="194">
        <f>'SAISIE HOTEL'!L117</f>
        <v>95</v>
      </c>
      <c r="B42" s="195" t="str">
        <f>'SAISIE HOTEL'!M117</f>
        <v>Dans le hall réception, les informations essentielles sont portées à la connaissance du client.</v>
      </c>
      <c r="C42" s="196">
        <f>'SAISIE HOTEL'!N117</f>
        <v>1</v>
      </c>
      <c r="D42" s="196" t="str">
        <f>'SAISIE HOTEL'!O117</f>
        <v>OUI</v>
      </c>
      <c r="E42" s="197" t="str">
        <f>'SAISIE HOTEL'!Q117</f>
        <v>oui</v>
      </c>
      <c r="F42" s="196" t="str">
        <f>'SAISIE HOTEL'!B117</f>
        <v>R</v>
      </c>
      <c r="G42" s="198"/>
      <c r="H42" s="199"/>
    </row>
    <row r="43" spans="1:8" s="200" customFormat="1" x14ac:dyDescent="0.2">
      <c r="A43" s="194">
        <f>'SAISIE HOTEL'!L118</f>
        <v>96</v>
      </c>
      <c r="B43" s="195" t="str">
        <f>'SAISIE HOTEL'!M118</f>
        <v>Les informations sont soigneusement présentées et actualisées.</v>
      </c>
      <c r="C43" s="196">
        <f>'SAISIE HOTEL'!N118</f>
        <v>1</v>
      </c>
      <c r="D43" s="196" t="str">
        <f>'SAISIE HOTEL'!O118</f>
        <v>OUI</v>
      </c>
      <c r="E43" s="197" t="str">
        <f>'SAISIE HOTEL'!Q118</f>
        <v/>
      </c>
      <c r="F43" s="196" t="str">
        <f>'SAISIE HOTEL'!B118</f>
        <v>R</v>
      </c>
      <c r="G43" s="198"/>
      <c r="H43" s="199"/>
    </row>
    <row r="44" spans="1:8" s="200" customFormat="1" x14ac:dyDescent="0.2">
      <c r="A44" s="194">
        <f>'SAISIE HOTEL'!L120</f>
        <v>98</v>
      </c>
      <c r="B44" s="195" t="str">
        <f>'SAISIE HOTEL'!M120</f>
        <v>Si existantes, les activités de loisirs sont portées à la connaissance du client.</v>
      </c>
      <c r="C44" s="196">
        <f>'SAISIE HOTEL'!N120</f>
        <v>1</v>
      </c>
      <c r="D44" s="196" t="str">
        <f>'SAISIE HOTEL'!O120</f>
        <v>OUI</v>
      </c>
      <c r="E44" s="197" t="str">
        <f>'SAISIE HOTEL'!Q120</f>
        <v/>
      </c>
      <c r="F44" s="196" t="str">
        <f>'SAISIE HOTEL'!B120</f>
        <v>R</v>
      </c>
      <c r="G44" s="198"/>
      <c r="H44" s="199"/>
    </row>
    <row r="45" spans="1:8" s="200" customFormat="1" ht="31.5" x14ac:dyDescent="0.2">
      <c r="A45" s="194">
        <f>'SAISIE HOTEL'!L121</f>
        <v>99</v>
      </c>
      <c r="B45" s="195" t="str">
        <f>'SAISIE HOTEL'!M121</f>
        <v>Les affichages des services et équipements complémentaires sont traduits en au moins une langue étrangère.</v>
      </c>
      <c r="C45" s="196">
        <f>'SAISIE HOTEL'!N121</f>
        <v>3</v>
      </c>
      <c r="D45" s="196" t="str">
        <f>'SAISIE HOTEL'!O121</f>
        <v>OUI</v>
      </c>
      <c r="E45" s="197" t="str">
        <f>'SAISIE HOTEL'!Q121</f>
        <v>oui</v>
      </c>
      <c r="F45" s="196" t="str">
        <f>'SAISIE HOTEL'!B122</f>
        <v>R</v>
      </c>
      <c r="G45" s="198"/>
      <c r="H45" s="199"/>
    </row>
    <row r="46" spans="1:8" s="200" customFormat="1" ht="31.5" x14ac:dyDescent="0.2">
      <c r="A46" s="194">
        <f>'SAISIE HOTEL'!L130</f>
        <v>106</v>
      </c>
      <c r="B46" s="195" t="str">
        <f>'SAISIE HOTEL'!M130</f>
        <v xml:space="preserve">Une signalétique est présente. Elle est homogène et cohérente avec la charte graphique (si existante). </v>
      </c>
      <c r="C46" s="196">
        <f>'SAISIE HOTEL'!N130</f>
        <v>1</v>
      </c>
      <c r="D46" s="196" t="str">
        <f>'SAISIE HOTEL'!O130</f>
        <v>OUI</v>
      </c>
      <c r="E46" s="197" t="str">
        <f>'SAISIE HOTEL'!Q130</f>
        <v>oui</v>
      </c>
      <c r="F46" s="196" t="str">
        <f>'SAISIE HOTEL'!B130</f>
        <v>NR</v>
      </c>
      <c r="G46" s="198"/>
      <c r="H46" s="199"/>
    </row>
    <row r="47" spans="1:8" s="200" customFormat="1" x14ac:dyDescent="0.2">
      <c r="A47" s="194">
        <f>'SAISIE HOTEL'!L131</f>
        <v>107</v>
      </c>
      <c r="B47" s="195" t="str">
        <f>'SAISIE HOTEL'!M131</f>
        <v>La signalétique est propre.</v>
      </c>
      <c r="C47" s="196">
        <f>'SAISIE HOTEL'!N131</f>
        <v>3</v>
      </c>
      <c r="D47" s="196" t="str">
        <f>'SAISIE HOTEL'!O131</f>
        <v>Très Satisfaisant</v>
      </c>
      <c r="E47" s="197" t="str">
        <f>'SAISIE HOTEL'!Q131</f>
        <v/>
      </c>
      <c r="F47" s="196" t="str">
        <f>'SAISIE HOTEL'!B131</f>
        <v>NR</v>
      </c>
      <c r="G47" s="198"/>
      <c r="H47" s="199"/>
    </row>
    <row r="48" spans="1:8" s="200" customFormat="1" x14ac:dyDescent="0.2">
      <c r="A48" s="194">
        <f>'SAISIE HOTEL'!L132</f>
        <v>108</v>
      </c>
      <c r="B48" s="195" t="str">
        <f>'SAISIE HOTEL'!M132</f>
        <v>La signalétique est en bon état.</v>
      </c>
      <c r="C48" s="196">
        <f>'SAISIE HOTEL'!N132</f>
        <v>3</v>
      </c>
      <c r="D48" s="196" t="str">
        <f>'SAISIE HOTEL'!O132</f>
        <v>Très Satisfaisant</v>
      </c>
      <c r="E48" s="197" t="str">
        <f>'SAISIE HOTEL'!Q132</f>
        <v/>
      </c>
      <c r="F48" s="196" t="str">
        <f>'SAISIE HOTEL'!B132</f>
        <v>NR</v>
      </c>
      <c r="G48" s="198"/>
      <c r="H48" s="199"/>
    </row>
    <row r="49" spans="1:8" s="200" customFormat="1" ht="31.5" x14ac:dyDescent="0.2">
      <c r="A49" s="194">
        <f>'SAISIE HOTEL'!L160</f>
        <v>131</v>
      </c>
      <c r="B49" s="195" t="str">
        <f>'SAISIE HOTEL'!M160</f>
        <v>L'affichage concernant la sécurité relative à l'utilisation des équipements de loisirs est visible, lisible, propre et en bon état.</v>
      </c>
      <c r="C49" s="196">
        <f>'SAISIE HOTEL'!N160</f>
        <v>1</v>
      </c>
      <c r="D49" s="196" t="str">
        <f>'SAISIE HOTEL'!O160</f>
        <v>OUI</v>
      </c>
      <c r="E49" s="197" t="str">
        <f>'SAISIE HOTEL'!Q160</f>
        <v/>
      </c>
      <c r="F49" s="196" t="str">
        <f>'SAISIE HOTEL'!$B$160</f>
        <v>R</v>
      </c>
      <c r="G49" s="198"/>
      <c r="H49" s="199"/>
    </row>
    <row r="50" spans="1:8" s="200" customFormat="1" ht="31.5" x14ac:dyDescent="0.2">
      <c r="A50" s="194">
        <f>'SAISIE HOTEL'!L169</f>
        <v>139</v>
      </c>
      <c r="B50" s="195" t="str">
        <f>'SAISIE HOTEL'!M169</f>
        <v>Les services complémentaires et de dépannage sont portés à la connaissance du client.</v>
      </c>
      <c r="C50" s="196">
        <f>'SAISIE HOTEL'!N169</f>
        <v>1</v>
      </c>
      <c r="D50" s="196" t="str">
        <f>'SAISIE HOTEL'!O169</f>
        <v>OUI</v>
      </c>
      <c r="E50" s="197" t="str">
        <f>'SAISIE HOTEL'!Q169</f>
        <v/>
      </c>
      <c r="F50" s="196" t="str">
        <f>'SAISIE HOTEL'!$B$169</f>
        <v>NR</v>
      </c>
      <c r="G50" s="198"/>
      <c r="H50" s="199"/>
    </row>
    <row r="51" spans="1:8" s="200" customFormat="1" ht="47.25" x14ac:dyDescent="0.2">
      <c r="A51" s="194">
        <f>'SAISIE HOTEL'!L174</f>
        <v>143</v>
      </c>
      <c r="B51" s="195" t="str">
        <f>'SAISIE HOTEL'!M174</f>
        <v>L'affichage concernant la responsabilité des parents quant à l'utilisation des jeux par leurs enfants (responsabilité civile), précisant l'âge des enfants pouvant utiliser ces jeux, est parfaitement visible, lisible, propre et en bon état.</v>
      </c>
      <c r="C51" s="196">
        <f>'SAISIE HOTEL'!N174</f>
        <v>1</v>
      </c>
      <c r="D51" s="196" t="str">
        <f>'SAISIE HOTEL'!O174</f>
        <v>OUI</v>
      </c>
      <c r="E51" s="197" t="str">
        <f>'SAISIE HOTEL'!Q174</f>
        <v/>
      </c>
      <c r="F51" s="196" t="str">
        <f>'SAISIE HOTEL'!$B$174</f>
        <v>R</v>
      </c>
      <c r="G51" s="198"/>
      <c r="H51" s="199"/>
    </row>
    <row r="52" spans="1:8" s="200" customFormat="1" ht="31.5" x14ac:dyDescent="0.2">
      <c r="A52" s="194">
        <f>'SAISIE HOTEL'!L221</f>
        <v>182</v>
      </c>
      <c r="B52" s="195" t="str">
        <f>'SAISIE HOTEL'!M221</f>
        <v>Le livret d'accueil et les affichages réglementaires sont traduits en au moins une langue étrangère.</v>
      </c>
      <c r="C52" s="196">
        <f>'SAISIE HOTEL'!N221</f>
        <v>3</v>
      </c>
      <c r="D52" s="196" t="str">
        <f>'SAISIE HOTEL'!O221</f>
        <v>OUI</v>
      </c>
      <c r="E52" s="197" t="str">
        <f>'SAISIE HOTEL'!Q221</f>
        <v/>
      </c>
      <c r="F52" s="196" t="str">
        <f>'SAISIE HOTEL'!$B$221</f>
        <v>NR</v>
      </c>
      <c r="G52" s="198"/>
      <c r="H52" s="199"/>
    </row>
    <row r="53" spans="1:8" s="200" customFormat="1" x14ac:dyDescent="0.2">
      <c r="A53" s="194">
        <f>'SAISIE HOTEL'!L328</f>
        <v>275</v>
      </c>
      <c r="B53" s="195" t="str">
        <f>'SAISIE HOTEL'!M328</f>
        <v>Il existe une carte de bar.</v>
      </c>
      <c r="C53" s="196">
        <f>'SAISIE HOTEL'!N328</f>
        <v>3</v>
      </c>
      <c r="D53" s="196" t="str">
        <f>'SAISIE HOTEL'!O328</f>
        <v>OUI</v>
      </c>
      <c r="E53" s="197" t="str">
        <f>'SAISIE HOTEL'!Q328</f>
        <v>oui</v>
      </c>
      <c r="F53" s="196" t="str">
        <f>'SAISIE HOTEL'!B328</f>
        <v>R</v>
      </c>
      <c r="G53" s="198"/>
      <c r="H53" s="199"/>
    </row>
    <row r="54" spans="1:8" s="200" customFormat="1" x14ac:dyDescent="0.2">
      <c r="A54" s="194">
        <f>'SAISIE HOTEL'!L329</f>
        <v>276</v>
      </c>
      <c r="B54" s="195" t="str">
        <f>'SAISIE HOTEL'!M329</f>
        <v>La carte de bar est traduite.</v>
      </c>
      <c r="C54" s="196">
        <f>'SAISIE HOTEL'!N329</f>
        <v>3</v>
      </c>
      <c r="D54" s="196" t="str">
        <f>'SAISIE HOTEL'!O329</f>
        <v>OUI</v>
      </c>
      <c r="E54" s="197" t="str">
        <f>'SAISIE HOTEL'!Q329</f>
        <v/>
      </c>
      <c r="F54" s="196" t="str">
        <f>'SAISIE HOTEL'!B329</f>
        <v>R</v>
      </c>
      <c r="G54" s="198"/>
      <c r="H54" s="199"/>
    </row>
    <row r="55" spans="1:8" s="200" customFormat="1" x14ac:dyDescent="0.2">
      <c r="A55" s="194">
        <f>'SAISIE HOTEL'!L330</f>
        <v>277</v>
      </c>
      <c r="B55" s="195" t="str">
        <f>'SAISIE HOTEL'!M330</f>
        <v>La carte du bar est soignée et attractive.</v>
      </c>
      <c r="C55" s="196">
        <f>'SAISIE HOTEL'!N330</f>
        <v>1</v>
      </c>
      <c r="D55" s="196" t="str">
        <f>'SAISIE HOTEL'!O330</f>
        <v>OUI</v>
      </c>
      <c r="E55" s="197" t="str">
        <f>'SAISIE HOTEL'!Q330</f>
        <v/>
      </c>
      <c r="F55" s="196" t="str">
        <f>'SAISIE HOTEL'!B330</f>
        <v>NR</v>
      </c>
      <c r="G55" s="198"/>
      <c r="H55" s="199"/>
    </row>
    <row r="56" spans="1:8" s="200" customFormat="1" ht="31.5" x14ac:dyDescent="0.2">
      <c r="A56" s="194">
        <f>'SAISIE HOTEL'!L416</f>
        <v>346</v>
      </c>
      <c r="B56" s="195" t="str">
        <f>'SAISIE HOTEL'!M416</f>
        <v>L'exploitant a noué des relations partenariales avec d'autres prestataires pour proposer leurs services à ses clients : lieux de visite, taxis, activités…</v>
      </c>
      <c r="C56" s="196">
        <f>'SAISIE HOTEL'!N416</f>
        <v>1</v>
      </c>
      <c r="D56" s="196" t="str">
        <f>'SAISIE HOTEL'!O416</f>
        <v>OUI</v>
      </c>
      <c r="E56" s="197" t="str">
        <f>'SAISIE HOTEL'!Q416</f>
        <v/>
      </c>
      <c r="F56" s="196" t="str">
        <f>'SAISIE HOTEL'!B416</f>
        <v>NR</v>
      </c>
      <c r="G56" s="198"/>
      <c r="H56" s="199"/>
    </row>
    <row r="57" spans="1:8" s="200" customFormat="1" ht="31.5" x14ac:dyDescent="0.2">
      <c r="A57" s="194">
        <f>'SAISIE HOTEL'!L419</f>
        <v>349</v>
      </c>
      <c r="B57" s="195" t="str">
        <f>'SAISIE HOTEL'!M419</f>
        <v>Si existant, le site participe à l'alimentation du système d'information touristique local</v>
      </c>
      <c r="C57" s="196">
        <f>'SAISIE HOTEL'!N419</f>
        <v>1</v>
      </c>
      <c r="D57" s="196" t="str">
        <f>'SAISIE HOTEL'!O419</f>
        <v>OUI</v>
      </c>
      <c r="E57" s="197" t="str">
        <f>'SAISIE HOTEL'!Q419</f>
        <v/>
      </c>
      <c r="F57" s="196" t="str">
        <f>'SAISIE HOTEL'!B419</f>
        <v>R</v>
      </c>
      <c r="G57" s="198"/>
      <c r="H57" s="199"/>
    </row>
    <row r="58" spans="1:8" s="193" customFormat="1" ht="30" customHeight="1" x14ac:dyDescent="0.2">
      <c r="A58" s="185"/>
      <c r="B58" s="186" t="str">
        <f>'RESULTAT GLOBAL'!C32</f>
        <v>SAVOIR-FAIRE ET SAVOIR-ETRE</v>
      </c>
      <c r="C58" s="187" t="s">
        <v>29</v>
      </c>
      <c r="D58" s="188" t="s">
        <v>30</v>
      </c>
      <c r="E58" s="189" t="s">
        <v>31</v>
      </c>
      <c r="F58" s="190" t="s">
        <v>680</v>
      </c>
      <c r="G58" s="191" t="s">
        <v>681</v>
      </c>
      <c r="H58" s="192" t="s">
        <v>682</v>
      </c>
    </row>
    <row r="59" spans="1:8" s="200" customFormat="1" x14ac:dyDescent="0.2">
      <c r="A59" s="194">
        <f>'SAISIE HOTEL'!L39</f>
        <v>31</v>
      </c>
      <c r="B59" s="195" t="str">
        <f>'SAISIE HOTEL'!M39</f>
        <v xml:space="preserve">L'appel doit aboutir avant la 5ème sonnerie. </v>
      </c>
      <c r="C59" s="196">
        <f>'SAISIE HOTEL'!N39</f>
        <v>3</v>
      </c>
      <c r="D59" s="196" t="str">
        <f>'SAISIE HOTEL'!O39</f>
        <v>OUI</v>
      </c>
      <c r="E59" s="197" t="str">
        <f>'SAISIE HOTEL'!Q39</f>
        <v>oui</v>
      </c>
      <c r="F59" s="196" t="str">
        <f>'SAISIE HOTEL'!B39</f>
        <v>NR</v>
      </c>
      <c r="G59" s="198"/>
      <c r="H59" s="199"/>
    </row>
    <row r="60" spans="1:8" s="200" customFormat="1" x14ac:dyDescent="0.2">
      <c r="A60" s="194">
        <f>'SAISIE HOTEL'!L40</f>
        <v>32</v>
      </c>
      <c r="B60" s="195" t="str">
        <f>'SAISIE HOTEL'!M40</f>
        <v>L'interlocuteur annonce le nom de l'établissement.</v>
      </c>
      <c r="C60" s="196">
        <f>'SAISIE HOTEL'!N40</f>
        <v>3</v>
      </c>
      <c r="D60" s="196" t="str">
        <f>'SAISIE HOTEL'!O40</f>
        <v>OUI</v>
      </c>
      <c r="E60" s="197" t="str">
        <f>'SAISIE HOTEL'!Q40</f>
        <v/>
      </c>
      <c r="F60" s="196" t="str">
        <f>'SAISIE HOTEL'!B40</f>
        <v>NR</v>
      </c>
      <c r="G60" s="198"/>
      <c r="H60" s="199"/>
    </row>
    <row r="61" spans="1:8" s="200" customFormat="1" x14ac:dyDescent="0.2">
      <c r="A61" s="194">
        <f>'SAISIE HOTEL'!L41</f>
        <v>33</v>
      </c>
      <c r="B61" s="195" t="str">
        <f>'SAISIE HOTEL'!M41</f>
        <v>Si la conversation est mise en attente, celle-ci n'excède pas une minute.</v>
      </c>
      <c r="C61" s="196">
        <f>'SAISIE HOTEL'!N41</f>
        <v>1</v>
      </c>
      <c r="D61" s="196" t="str">
        <f>'SAISIE HOTEL'!O41</f>
        <v>OUI</v>
      </c>
      <c r="E61" s="197" t="str">
        <f>'SAISIE HOTEL'!Q41</f>
        <v/>
      </c>
      <c r="F61" s="196" t="str">
        <f>'SAISIE HOTEL'!B41</f>
        <v>NR</v>
      </c>
      <c r="G61" s="198"/>
      <c r="H61" s="199"/>
    </row>
    <row r="62" spans="1:8" s="200" customFormat="1" x14ac:dyDescent="0.2">
      <c r="A62" s="194">
        <f>'SAISIE HOTEL'!L43</f>
        <v>34</v>
      </c>
      <c r="B62" s="195" t="str">
        <f>'SAISIE HOTEL'!M43</f>
        <v>Si l'établissement est complet, une solution est proposée au client.</v>
      </c>
      <c r="C62" s="196">
        <f>'SAISIE HOTEL'!N43</f>
        <v>1</v>
      </c>
      <c r="D62" s="196" t="str">
        <f>'SAISIE HOTEL'!O43</f>
        <v>OUI</v>
      </c>
      <c r="E62" s="197" t="str">
        <f>'SAISIE HOTEL'!Q43</f>
        <v/>
      </c>
      <c r="F62" s="196" t="str">
        <f>'SAISIE HOTEL'!B43</f>
        <v>NR</v>
      </c>
      <c r="G62" s="198"/>
      <c r="H62" s="199"/>
    </row>
    <row r="63" spans="1:8" s="200" customFormat="1" ht="31.5" x14ac:dyDescent="0.2">
      <c r="A63" s="194">
        <f>'SAISIE HOTEL'!L44</f>
        <v>35</v>
      </c>
      <c r="B63" s="195" t="str">
        <f>'SAISIE HOTEL'!M44</f>
        <v>Les informations communiquées par l'interlocuteur sont précises et répondent à la demande.</v>
      </c>
      <c r="C63" s="196">
        <f>'SAISIE HOTEL'!N44</f>
        <v>3</v>
      </c>
      <c r="D63" s="196" t="str">
        <f>'SAISIE HOTEL'!O44</f>
        <v>OUI</v>
      </c>
      <c r="E63" s="197" t="str">
        <f>'SAISIE HOTEL'!Q44</f>
        <v>oui</v>
      </c>
      <c r="F63" s="196" t="str">
        <f>'SAISIE HOTEL'!B44</f>
        <v>NR</v>
      </c>
      <c r="G63" s="198"/>
      <c r="H63" s="199"/>
    </row>
    <row r="64" spans="1:8" s="200" customFormat="1" x14ac:dyDescent="0.2">
      <c r="A64" s="194">
        <f>'SAISIE HOTEL'!L45</f>
        <v>36</v>
      </c>
      <c r="B64" s="195" t="str">
        <f>'SAISIE HOTEL'!M45</f>
        <v>Les éléments essentiels du séjour sont bien précisés avec le client.</v>
      </c>
      <c r="C64" s="196">
        <f>'SAISIE HOTEL'!N45</f>
        <v>3</v>
      </c>
      <c r="D64" s="196" t="str">
        <f>'SAISIE HOTEL'!O45</f>
        <v>OUI</v>
      </c>
      <c r="E64" s="197" t="str">
        <f>'SAISIE HOTEL'!Q45</f>
        <v/>
      </c>
      <c r="F64" s="196" t="str">
        <f>'SAISIE HOTEL'!B45</f>
        <v>NR</v>
      </c>
      <c r="G64" s="198"/>
      <c r="H64" s="199"/>
    </row>
    <row r="65" spans="1:8" s="200" customFormat="1" ht="31.5" x14ac:dyDescent="0.2">
      <c r="A65" s="194">
        <f>'SAISIE HOTEL'!L46</f>
        <v>37</v>
      </c>
      <c r="B65" s="195" t="str">
        <f>'SAISIE HOTEL'!M46</f>
        <v>La conversation téléphonique est fluide. L'interlocuteur ne marque pas d'hésitation dans l'enregistrement de la réservation.</v>
      </c>
      <c r="C65" s="196">
        <f>'SAISIE HOTEL'!N46</f>
        <v>3</v>
      </c>
      <c r="D65" s="196" t="str">
        <f>'SAISIE HOTEL'!O46</f>
        <v>OUI</v>
      </c>
      <c r="E65" s="197" t="str">
        <f>'SAISIE HOTEL'!Q46</f>
        <v/>
      </c>
      <c r="F65" s="196" t="str">
        <f>'SAISIE HOTEL'!B46</f>
        <v>NR</v>
      </c>
      <c r="G65" s="198"/>
      <c r="H65" s="199"/>
    </row>
    <row r="66" spans="1:8" s="200" customFormat="1" ht="47.25" x14ac:dyDescent="0.2">
      <c r="A66" s="194">
        <f>'SAISIE HOTEL'!L47</f>
        <v>38</v>
      </c>
      <c r="B66" s="195" t="str">
        <f>'SAISIE HOTEL'!M47</f>
        <v>L'interlocuteur est courtois, employant les formules de politesse adaptées. Le cas échéant, la mise en attente et la reprise de ligne s'accompagnent des formules d'usage.</v>
      </c>
      <c r="C66" s="196">
        <f>'SAISIE HOTEL'!N47</f>
        <v>9</v>
      </c>
      <c r="D66" s="196" t="str">
        <f>'SAISIE HOTEL'!O47</f>
        <v>OUI</v>
      </c>
      <c r="E66" s="197" t="str">
        <f>'SAISIE HOTEL'!Q47</f>
        <v>oui</v>
      </c>
      <c r="F66" s="196" t="str">
        <f>'SAISIE HOTEL'!B47</f>
        <v>NR</v>
      </c>
      <c r="G66" s="198"/>
      <c r="H66" s="199"/>
    </row>
    <row r="67" spans="1:8" s="200" customFormat="1" x14ac:dyDescent="0.2">
      <c r="A67" s="194">
        <f>'SAISIE HOTEL'!L49</f>
        <v>39</v>
      </c>
      <c r="B67" s="195" t="str">
        <f>'SAISIE HOTEL'!M49</f>
        <v>La reformulation orale doit comporter les éléments essentiels de la réservation.</v>
      </c>
      <c r="C67" s="196">
        <f>'SAISIE HOTEL'!N49</f>
        <v>3</v>
      </c>
      <c r="D67" s="196" t="str">
        <f>'SAISIE HOTEL'!O49</f>
        <v>OUI</v>
      </c>
      <c r="E67" s="197" t="str">
        <f>'SAISIE HOTEL'!Q49</f>
        <v/>
      </c>
      <c r="F67" s="196" t="str">
        <f>'SAISIE HOTEL'!B49</f>
        <v>NR</v>
      </c>
      <c r="G67" s="198"/>
      <c r="H67" s="199"/>
    </row>
    <row r="68" spans="1:8" s="200" customFormat="1" ht="31.5" x14ac:dyDescent="0.2">
      <c r="A68" s="194">
        <f>'SAISIE HOTEL'!L50</f>
        <v>40</v>
      </c>
      <c r="B68" s="195" t="str">
        <f>'SAISIE HOTEL'!M50</f>
        <v>L'interlocuteur propose spontanément des informations sur l'accès à l'établissement.</v>
      </c>
      <c r="C68" s="196">
        <f>'SAISIE HOTEL'!N50</f>
        <v>3</v>
      </c>
      <c r="D68" s="196" t="str">
        <f>'SAISIE HOTEL'!O50</f>
        <v>OUI</v>
      </c>
      <c r="E68" s="197" t="str">
        <f>'SAISIE HOTEL'!Q50</f>
        <v/>
      </c>
      <c r="F68" s="196" t="str">
        <f>'SAISIE HOTEL'!B50</f>
        <v>NR</v>
      </c>
      <c r="G68" s="198"/>
      <c r="H68" s="199"/>
    </row>
    <row r="69" spans="1:8" s="200" customFormat="1" x14ac:dyDescent="0.2">
      <c r="A69" s="194">
        <f>'SAISIE HOTEL'!L51</f>
        <v>41</v>
      </c>
      <c r="B69" s="195" t="str">
        <f>'SAISIE HOTEL'!M51</f>
        <v>L'interlocuteur propose spontanément une confirmation par mail.</v>
      </c>
      <c r="C69" s="196">
        <f>'SAISIE HOTEL'!N51</f>
        <v>3</v>
      </c>
      <c r="D69" s="196" t="str">
        <f>'SAISIE HOTEL'!O51</f>
        <v>OUI</v>
      </c>
      <c r="E69" s="197" t="str">
        <f>'SAISIE HOTEL'!Q51</f>
        <v/>
      </c>
      <c r="F69" s="196" t="str">
        <f>'SAISIE HOTEL'!B51</f>
        <v>NR</v>
      </c>
      <c r="G69" s="198"/>
      <c r="H69" s="199"/>
    </row>
    <row r="70" spans="1:8" s="200" customFormat="1" x14ac:dyDescent="0.2">
      <c r="A70" s="194">
        <f>'SAISIE HOTEL'!L52</f>
        <v>42</v>
      </c>
      <c r="B70" s="195" t="str">
        <f>'SAISIE HOTEL'!M52</f>
        <v>La confirmation de la réservation est complète.</v>
      </c>
      <c r="C70" s="196">
        <f>'SAISIE HOTEL'!N52</f>
        <v>1</v>
      </c>
      <c r="D70" s="196" t="str">
        <f>'SAISIE HOTEL'!O52</f>
        <v>OUI</v>
      </c>
      <c r="E70" s="197" t="str">
        <f>'SAISIE HOTEL'!Q52</f>
        <v/>
      </c>
      <c r="F70" s="196" t="str">
        <f>'SAISIE HOTEL'!B52</f>
        <v>NR</v>
      </c>
      <c r="G70" s="198"/>
      <c r="H70" s="199"/>
    </row>
    <row r="71" spans="1:8" s="200" customFormat="1" ht="31.5" x14ac:dyDescent="0.2">
      <c r="A71" s="194">
        <f>'SAISIE HOTEL'!L55</f>
        <v>44</v>
      </c>
      <c r="B71" s="195" t="str">
        <f>'SAISIE HOTEL'!M55</f>
        <v>En cas d'absence, un répondeur assure l'accueil téléphonique. Le ton de message est courtois, employant les formules de politesse adaptées.</v>
      </c>
      <c r="C71" s="196">
        <f>'SAISIE HOTEL'!N55</f>
        <v>1</v>
      </c>
      <c r="D71" s="196" t="str">
        <f>'SAISIE HOTEL'!O55</f>
        <v>OUI</v>
      </c>
      <c r="E71" s="197" t="str">
        <f>'SAISIE HOTEL'!Q55</f>
        <v/>
      </c>
      <c r="F71" s="196" t="str">
        <f>'SAISIE HOTEL'!$B$55</f>
        <v>R</v>
      </c>
      <c r="G71" s="198"/>
      <c r="H71" s="199"/>
    </row>
    <row r="72" spans="1:8" s="200" customFormat="1" ht="31.5" x14ac:dyDescent="0.2">
      <c r="A72" s="194">
        <f>'SAISIE HOTEL'!L61</f>
        <v>49</v>
      </c>
      <c r="B72" s="195" t="str">
        <f>'SAISIE HOTEL'!M61</f>
        <v>Lors d’une demande d'informations en langue étrangère, la réponse est personnalisée et correspond à la demande.</v>
      </c>
      <c r="C72" s="196">
        <f>'SAISIE HOTEL'!N61</f>
        <v>1</v>
      </c>
      <c r="D72" s="196" t="str">
        <f>'SAISIE HOTEL'!O61</f>
        <v>OUI</v>
      </c>
      <c r="E72" s="197" t="str">
        <f>'SAISIE HOTEL'!Q61</f>
        <v>oui</v>
      </c>
      <c r="F72" s="196" t="str">
        <f>'SAISIE HOTEL'!B61</f>
        <v>NR</v>
      </c>
      <c r="G72" s="198"/>
      <c r="H72" s="199"/>
    </row>
    <row r="73" spans="1:8" s="200" customFormat="1" ht="31.5" x14ac:dyDescent="0.2">
      <c r="A73" s="194">
        <f>'SAISIE HOTEL'!L63</f>
        <v>51</v>
      </c>
      <c r="B73" s="195" t="str">
        <f>'SAISIE HOTEL'!M63</f>
        <v>Lors d'une demande d'informations, la réponse écrite (mail ou courrier) est reçue sous 48h.</v>
      </c>
      <c r="C73" s="196">
        <f>'SAISIE HOTEL'!N63</f>
        <v>3</v>
      </c>
      <c r="D73" s="196" t="str">
        <f>'SAISIE HOTEL'!O63</f>
        <v>OUI</v>
      </c>
      <c r="E73" s="197" t="str">
        <f>'SAISIE HOTEL'!Q63</f>
        <v>oui</v>
      </c>
      <c r="F73" s="196" t="str">
        <f>'SAISIE HOTEL'!B63</f>
        <v>NR</v>
      </c>
      <c r="G73" s="198"/>
      <c r="H73" s="199"/>
    </row>
    <row r="74" spans="1:8" s="200" customFormat="1" ht="31.5" x14ac:dyDescent="0.2">
      <c r="A74" s="194">
        <f>'SAISIE HOTEL'!L97</f>
        <v>78</v>
      </c>
      <c r="B74" s="195" t="str">
        <f>'SAISIE HOTEL'!M97</f>
        <v>Le positionnement du personnel ou la tenue vestimentaire permet une identification aisée.</v>
      </c>
      <c r="C74" s="196">
        <f>'SAISIE HOTEL'!N97</f>
        <v>1</v>
      </c>
      <c r="D74" s="196" t="str">
        <f>'SAISIE HOTEL'!O97</f>
        <v>OUI</v>
      </c>
      <c r="E74" s="197" t="str">
        <f>'SAISIE HOTEL'!Q97</f>
        <v/>
      </c>
      <c r="F74" s="196" t="str">
        <f>'SAISIE HOTEL'!B97</f>
        <v>NR</v>
      </c>
      <c r="G74" s="198"/>
      <c r="H74" s="199"/>
    </row>
    <row r="75" spans="1:8" s="200" customFormat="1" ht="31.5" x14ac:dyDescent="0.2">
      <c r="A75" s="194">
        <f>'SAISIE HOTEL'!L98</f>
        <v>79</v>
      </c>
      <c r="B75" s="195" t="str">
        <f>'SAISIE HOTEL'!M98</f>
        <v>La tenue corporelle et vestimentaire du personnel de réception est propre et soignée.</v>
      </c>
      <c r="C75" s="196">
        <f>'SAISIE HOTEL'!N98</f>
        <v>3</v>
      </c>
      <c r="D75" s="196" t="str">
        <f>'SAISIE HOTEL'!O98</f>
        <v>OUI</v>
      </c>
      <c r="E75" s="197" t="str">
        <f>'SAISIE HOTEL'!Q98</f>
        <v/>
      </c>
      <c r="F75" s="196" t="str">
        <f>'SAISIE HOTEL'!B98</f>
        <v>NR</v>
      </c>
      <c r="G75" s="198"/>
      <c r="H75" s="199"/>
    </row>
    <row r="76" spans="1:8" s="200" customFormat="1" x14ac:dyDescent="0.2">
      <c r="A76" s="194" t="e">
        <f>'SAISIE HOTEL'!#REF!</f>
        <v>#REF!</v>
      </c>
      <c r="B76" s="195" t="e">
        <f>'SAISIE HOTEL'!#REF!</f>
        <v>#REF!</v>
      </c>
      <c r="C76" s="196" t="e">
        <f>'SAISIE HOTEL'!#REF!</f>
        <v>#REF!</v>
      </c>
      <c r="D76" s="196" t="e">
        <f>'SAISIE HOTEL'!#REF!</f>
        <v>#REF!</v>
      </c>
      <c r="E76" s="197" t="e">
        <f>'SAISIE HOTEL'!#REF!</f>
        <v>#REF!</v>
      </c>
      <c r="F76" s="196" t="e">
        <f>'SAISIE HOTEL'!#REF!</f>
        <v>#REF!</v>
      </c>
      <c r="G76" s="198"/>
      <c r="H76" s="199"/>
    </row>
    <row r="77" spans="1:8" s="200" customFormat="1" x14ac:dyDescent="0.2">
      <c r="A77" s="194">
        <f>'SAISIE HOTEL'!L100</f>
        <v>81</v>
      </c>
      <c r="B77" s="195" t="str">
        <f>'SAISIE HOTEL'!M100</f>
        <v>L'accueil est cordial à l'arrivée du client.</v>
      </c>
      <c r="C77" s="196">
        <f>'SAISIE HOTEL'!N100</f>
        <v>9</v>
      </c>
      <c r="D77" s="196" t="str">
        <f>'SAISIE HOTEL'!O100</f>
        <v>Très Satisfaisant</v>
      </c>
      <c r="E77" s="197" t="str">
        <f>'SAISIE HOTEL'!Q100</f>
        <v/>
      </c>
      <c r="F77" s="196" t="str">
        <f>'SAISIE HOTEL'!B100</f>
        <v>NR</v>
      </c>
      <c r="G77" s="198"/>
      <c r="H77" s="199"/>
    </row>
    <row r="78" spans="1:8" s="200" customFormat="1" ht="47.25" x14ac:dyDescent="0.2">
      <c r="A78" s="194">
        <f>'SAISIE HOTEL'!L101</f>
        <v>82</v>
      </c>
      <c r="B78" s="195" t="str">
        <f>'SAISIE HOTEL'!M101</f>
        <v>La prise en charge du client à l'arrivée est efficace. Si le réceptionniste est occupé, il fait un signe de reconnaissance. Il donne priorité à l'accueil des clients par rapport aux autres tâches.</v>
      </c>
      <c r="C78" s="196">
        <f>'SAISIE HOTEL'!N101</f>
        <v>3</v>
      </c>
      <c r="D78" s="196" t="str">
        <f>'SAISIE HOTEL'!O101</f>
        <v>OUI</v>
      </c>
      <c r="E78" s="197" t="str">
        <f>'SAISIE HOTEL'!Q101</f>
        <v/>
      </c>
      <c r="F78" s="196" t="str">
        <f>'SAISIE HOTEL'!B101</f>
        <v>NR</v>
      </c>
      <c r="G78" s="198"/>
      <c r="H78" s="199"/>
    </row>
    <row r="79" spans="1:8" s="200" customFormat="1" x14ac:dyDescent="0.2">
      <c r="A79" s="194">
        <f>'SAISIE HOTEL'!L102</f>
        <v>83</v>
      </c>
      <c r="B79" s="195" t="str">
        <f>'SAISIE HOTEL'!M102</f>
        <v>La réservation est trouvée rapidement, puis vérifiée avec le client. Elle est conforme.</v>
      </c>
      <c r="C79" s="196">
        <f>'SAISIE HOTEL'!N102</f>
        <v>3</v>
      </c>
      <c r="D79" s="196" t="str">
        <f>'SAISIE HOTEL'!O102</f>
        <v>OUI</v>
      </c>
      <c r="E79" s="197" t="str">
        <f>'SAISIE HOTEL'!Q102</f>
        <v/>
      </c>
      <c r="F79" s="196" t="str">
        <f>'SAISIE HOTEL'!B102</f>
        <v>NR</v>
      </c>
      <c r="G79" s="198"/>
      <c r="H79" s="199"/>
    </row>
    <row r="80" spans="1:8" s="200" customFormat="1" x14ac:dyDescent="0.2">
      <c r="A80" s="194">
        <f>'SAISIE HOTEL'!L103</f>
        <v>84</v>
      </c>
      <c r="B80" s="195" t="str">
        <f>'SAISIE HOTEL'!M103</f>
        <v>Le réceptionniste présente spontanément les principaux services de l'établissement.</v>
      </c>
      <c r="C80" s="196">
        <f>'SAISIE HOTEL'!N103</f>
        <v>3</v>
      </c>
      <c r="D80" s="196" t="str">
        <f>'SAISIE HOTEL'!O103</f>
        <v>OUI</v>
      </c>
      <c r="E80" s="197" t="str">
        <f>'SAISIE HOTEL'!Q103</f>
        <v/>
      </c>
      <c r="F80" s="196" t="str">
        <f>'SAISIE HOTEL'!B103</f>
        <v>NR</v>
      </c>
      <c r="G80" s="198"/>
      <c r="H80" s="199"/>
    </row>
    <row r="81" spans="1:8" s="200" customFormat="1" ht="31.5" x14ac:dyDescent="0.2">
      <c r="A81" s="194">
        <f>'SAISIE HOTEL'!L104</f>
        <v>85</v>
      </c>
      <c r="B81" s="195" t="str">
        <f>'SAISIE HOTEL'!M104</f>
        <v>L'accès et le moyen de se rendre à la chambre sont spontanément indiqués au client. Si besoin, une aide spontanée est proposée au client.</v>
      </c>
      <c r="C81" s="196">
        <f>'SAISIE HOTEL'!N104</f>
        <v>3</v>
      </c>
      <c r="D81" s="196" t="str">
        <f>'SAISIE HOTEL'!O104</f>
        <v>OUI</v>
      </c>
      <c r="E81" s="197" t="str">
        <f>'SAISIE HOTEL'!Q104</f>
        <v>oui</v>
      </c>
      <c r="F81" s="196" t="str">
        <f>'SAISIE HOTEL'!B104</f>
        <v>NR</v>
      </c>
      <c r="G81" s="198"/>
      <c r="H81" s="199"/>
    </row>
    <row r="82" spans="1:8" s="200" customFormat="1" ht="31.5" x14ac:dyDescent="0.2">
      <c r="A82" s="194">
        <f>'SAISIE HOTEL'!L106</f>
        <v>86</v>
      </c>
      <c r="B82" s="195" t="str">
        <f>'SAISIE HOTEL'!M106</f>
        <v>Le réceptionniste est en capacité de répondre aux demandes du client durant le séjour.</v>
      </c>
      <c r="C82" s="196">
        <f>'SAISIE HOTEL'!N106</f>
        <v>3</v>
      </c>
      <c r="D82" s="196" t="str">
        <f>'SAISIE HOTEL'!O106</f>
        <v>OUI</v>
      </c>
      <c r="E82" s="197" t="str">
        <f>'SAISIE HOTEL'!Q106</f>
        <v/>
      </c>
      <c r="F82" s="196" t="str">
        <f>'SAISIE HOTEL'!B106</f>
        <v>NR</v>
      </c>
      <c r="G82" s="198"/>
      <c r="H82" s="199"/>
    </row>
    <row r="83" spans="1:8" s="200" customFormat="1" x14ac:dyDescent="0.2">
      <c r="A83" s="194" t="e">
        <f>'SAISIE HOTEL'!#REF!</f>
        <v>#REF!</v>
      </c>
      <c r="B83" s="195" t="e">
        <f>'SAISIE HOTEL'!#REF!</f>
        <v>#REF!</v>
      </c>
      <c r="C83" s="196" t="e">
        <f>'SAISIE HOTEL'!#REF!</f>
        <v>#REF!</v>
      </c>
      <c r="D83" s="196" t="e">
        <f>'SAISIE HOTEL'!#REF!</f>
        <v>#REF!</v>
      </c>
      <c r="E83" s="197" t="e">
        <f>'SAISIE HOTEL'!#REF!</f>
        <v>#REF!</v>
      </c>
      <c r="F83" s="196" t="e">
        <f>'SAISIE HOTEL'!#REF!</f>
        <v>#REF!</v>
      </c>
      <c r="G83" s="198"/>
      <c r="H83" s="199"/>
    </row>
    <row r="84" spans="1:8" s="200" customFormat="1" x14ac:dyDescent="0.2">
      <c r="A84" s="194">
        <f>'SAISIE HOTEL'!L107</f>
        <v>87</v>
      </c>
      <c r="B84" s="195" t="str">
        <f>'SAISIE HOTEL'!M107</f>
        <v>En cas de besoin, un réceptionniste est joignable en permanence.</v>
      </c>
      <c r="C84" s="196">
        <f>'SAISIE HOTEL'!N107</f>
        <v>3</v>
      </c>
      <c r="D84" s="196" t="str">
        <f>'SAISIE HOTEL'!O107</f>
        <v>OUI</v>
      </c>
      <c r="E84" s="197" t="str">
        <f>'SAISIE HOTEL'!Q107</f>
        <v/>
      </c>
      <c r="F84" s="196" t="str">
        <f>'SAISIE HOTEL'!B107</f>
        <v>NR</v>
      </c>
      <c r="G84" s="198"/>
      <c r="H84" s="199"/>
    </row>
    <row r="85" spans="1:8" s="200" customFormat="1" x14ac:dyDescent="0.2">
      <c r="A85" s="194">
        <f>'SAISIE HOTEL'!L109</f>
        <v>88</v>
      </c>
      <c r="B85" s="195" t="str">
        <f>'SAISIE HOTEL'!M109</f>
        <v>La facture du séjour est obtenue rapidement.</v>
      </c>
      <c r="C85" s="196">
        <f>'SAISIE HOTEL'!N109</f>
        <v>3</v>
      </c>
      <c r="D85" s="196" t="str">
        <f>'SAISIE HOTEL'!O109</f>
        <v>OUI</v>
      </c>
      <c r="E85" s="197" t="str">
        <f>'SAISIE HOTEL'!Q109</f>
        <v/>
      </c>
      <c r="F85" s="196" t="str">
        <f>'SAISIE HOTEL'!B109</f>
        <v>NR</v>
      </c>
      <c r="G85" s="198"/>
      <c r="H85" s="199"/>
    </row>
    <row r="86" spans="1:8" s="200" customFormat="1" x14ac:dyDescent="0.2">
      <c r="A86" s="194">
        <f>'SAISIE HOTEL'!L110</f>
        <v>89</v>
      </c>
      <c r="B86" s="195" t="str">
        <f>'SAISIE HOTEL'!M110</f>
        <v>La facture est conforme aux prestations consommées,  bien présentée et complète.</v>
      </c>
      <c r="C86" s="196">
        <f>'SAISIE HOTEL'!N110</f>
        <v>1</v>
      </c>
      <c r="D86" s="196" t="str">
        <f>'SAISIE HOTEL'!O110</f>
        <v>OUI</v>
      </c>
      <c r="E86" s="197" t="str">
        <f>'SAISIE HOTEL'!Q110</f>
        <v/>
      </c>
      <c r="F86" s="196" t="str">
        <f>'SAISIE HOTEL'!B110</f>
        <v>NR</v>
      </c>
      <c r="G86" s="198"/>
      <c r="H86" s="199"/>
    </row>
    <row r="87" spans="1:8" s="200" customFormat="1" x14ac:dyDescent="0.2">
      <c r="A87" s="194">
        <f>'SAISIE HOTEL'!L112</f>
        <v>91</v>
      </c>
      <c r="B87" s="195" t="str">
        <f>'SAISIE HOTEL'!M112</f>
        <v>Le client est remercié pour son règlement.</v>
      </c>
      <c r="C87" s="196">
        <f>'SAISIE HOTEL'!N112</f>
        <v>3</v>
      </c>
      <c r="D87" s="196" t="str">
        <f>'SAISIE HOTEL'!O112</f>
        <v>OUI</v>
      </c>
      <c r="E87" s="197" t="str">
        <f>'SAISIE HOTEL'!Q112</f>
        <v/>
      </c>
      <c r="F87" s="196" t="str">
        <f>'SAISIE HOTEL'!B112</f>
        <v>NR</v>
      </c>
      <c r="G87" s="198"/>
      <c r="H87" s="199"/>
    </row>
    <row r="88" spans="1:8" s="200" customFormat="1" x14ac:dyDescent="0.2">
      <c r="A88" s="194">
        <f>'SAISIE HOTEL'!L113</f>
        <v>92</v>
      </c>
      <c r="B88" s="195" t="str">
        <f>'SAISIE HOTEL'!M113</f>
        <v>Le client est remercié et salué de façon individuelle au moment de son départ.</v>
      </c>
      <c r="C88" s="196">
        <f>'SAISIE HOTEL'!N113</f>
        <v>9</v>
      </c>
      <c r="D88" s="196" t="str">
        <f>'SAISIE HOTEL'!O113</f>
        <v>OUI</v>
      </c>
      <c r="E88" s="197" t="str">
        <f>'SAISIE HOTEL'!Q113</f>
        <v/>
      </c>
      <c r="F88" s="196" t="str">
        <f>'SAISIE HOTEL'!B113</f>
        <v>NR</v>
      </c>
      <c r="G88" s="198"/>
      <c r="H88" s="199"/>
    </row>
    <row r="89" spans="1:8" s="200" customFormat="1" ht="31.5" x14ac:dyDescent="0.2">
      <c r="A89" s="194">
        <f>'SAISIE HOTEL'!L114</f>
        <v>93</v>
      </c>
      <c r="B89" s="195" t="str">
        <f>'SAISIE HOTEL'!M114</f>
        <v>L'accueil, la prise en charge pendant le séjour et le départ peuvent être assurés en au moins une langue étrangère.</v>
      </c>
      <c r="C89" s="196">
        <f>'SAISIE HOTEL'!N114</f>
        <v>3</v>
      </c>
      <c r="D89" s="196" t="str">
        <f>'SAISIE HOTEL'!O114</f>
        <v>OUI</v>
      </c>
      <c r="E89" s="197" t="str">
        <f>'SAISIE HOTEL'!Q114</f>
        <v>oui</v>
      </c>
      <c r="F89" s="196" t="str">
        <f>'SAISIE HOTEL'!B114</f>
        <v>NR</v>
      </c>
      <c r="G89" s="198"/>
      <c r="H89" s="199"/>
    </row>
    <row r="90" spans="1:8" s="200" customFormat="1" x14ac:dyDescent="0.2">
      <c r="A90" s="194">
        <f>'SAISIE HOTEL'!L333</f>
        <v>279</v>
      </c>
      <c r="B90" s="195" t="str">
        <f>'SAISIE HOTEL'!M333</f>
        <v>Le client est spontanément salué par le personnel du bar.</v>
      </c>
      <c r="C90" s="196">
        <f>'SAISIE HOTEL'!N333</f>
        <v>3</v>
      </c>
      <c r="D90" s="196" t="str">
        <f>'SAISIE HOTEL'!O333</f>
        <v>OUI</v>
      </c>
      <c r="E90" s="197" t="str">
        <f>'SAISIE HOTEL'!Q333</f>
        <v/>
      </c>
      <c r="F90" s="196" t="str">
        <f>'SAISIE HOTEL'!B333</f>
        <v>NR</v>
      </c>
      <c r="G90" s="198"/>
      <c r="H90" s="199"/>
    </row>
    <row r="91" spans="1:8" s="200" customFormat="1" x14ac:dyDescent="0.2">
      <c r="A91" s="194">
        <f>'SAISIE HOTEL'!L334</f>
        <v>280</v>
      </c>
      <c r="B91" s="195" t="str">
        <f>'SAISIE HOTEL'!M334</f>
        <v xml:space="preserve">L'accueil est cordial. </v>
      </c>
      <c r="C91" s="196">
        <f>'SAISIE HOTEL'!N334</f>
        <v>3</v>
      </c>
      <c r="D91" s="196" t="str">
        <f>'SAISIE HOTEL'!O334</f>
        <v>Très Satisfaisant</v>
      </c>
      <c r="E91" s="197" t="str">
        <f>'SAISIE HOTEL'!Q334</f>
        <v/>
      </c>
      <c r="F91" s="196" t="str">
        <f>'SAISIE HOTEL'!B334</f>
        <v>NR</v>
      </c>
      <c r="G91" s="198"/>
      <c r="H91" s="199"/>
    </row>
    <row r="92" spans="1:8" s="200" customFormat="1" x14ac:dyDescent="0.2">
      <c r="A92" s="194">
        <f>'SAISIE HOTEL'!L335</f>
        <v>281</v>
      </c>
      <c r="B92" s="195" t="str">
        <f>'SAISIE HOTEL'!M335</f>
        <v>La prise en charge est rapide.</v>
      </c>
      <c r="C92" s="196">
        <f>'SAISIE HOTEL'!N335</f>
        <v>3</v>
      </c>
      <c r="D92" s="196" t="str">
        <f>'SAISIE HOTEL'!O335</f>
        <v>OUI</v>
      </c>
      <c r="E92" s="197" t="str">
        <f>'SAISIE HOTEL'!Q335</f>
        <v/>
      </c>
      <c r="F92" s="196" t="str">
        <f>'SAISIE HOTEL'!B335</f>
        <v>NR</v>
      </c>
      <c r="G92" s="198"/>
      <c r="H92" s="199"/>
    </row>
    <row r="93" spans="1:8" s="200" customFormat="1" x14ac:dyDescent="0.2">
      <c r="A93" s="194">
        <f>'SAISIE HOTEL'!L339</f>
        <v>285</v>
      </c>
      <c r="B93" s="195" t="str">
        <f>'SAISIE HOTEL'!M339</f>
        <v>Les boissons sont servies avec des amuse-bouches.</v>
      </c>
      <c r="C93" s="196">
        <f>'SAISIE HOTEL'!N339</f>
        <v>1</v>
      </c>
      <c r="D93" s="196" t="str">
        <f>'SAISIE HOTEL'!O339</f>
        <v>OUI</v>
      </c>
      <c r="E93" s="197" t="str">
        <f>'SAISIE HOTEL'!Q339</f>
        <v/>
      </c>
      <c r="F93" s="196" t="str">
        <f>'SAISIE HOTEL'!B339</f>
        <v>NR</v>
      </c>
      <c r="G93" s="198"/>
      <c r="H93" s="199"/>
    </row>
    <row r="94" spans="1:8" s="200" customFormat="1" x14ac:dyDescent="0.2">
      <c r="A94" s="194">
        <f>'SAISIE HOTEL'!L340</f>
        <v>286</v>
      </c>
      <c r="B94" s="195" t="str">
        <f>'SAISIE HOTEL'!M340</f>
        <v>Les boissons sont servies à bonne température.</v>
      </c>
      <c r="C94" s="196">
        <f>'SAISIE HOTEL'!N340</f>
        <v>3</v>
      </c>
      <c r="D94" s="196" t="str">
        <f>'SAISIE HOTEL'!O340</f>
        <v>OUI</v>
      </c>
      <c r="E94" s="197" t="str">
        <f>'SAISIE HOTEL'!Q340</f>
        <v/>
      </c>
      <c r="F94" s="196" t="str">
        <f>'SAISIE HOTEL'!B340</f>
        <v>NR</v>
      </c>
      <c r="G94" s="198"/>
      <c r="H94" s="199"/>
    </row>
    <row r="95" spans="1:8" s="200" customFormat="1" x14ac:dyDescent="0.2">
      <c r="A95" s="194">
        <f>'SAISIE HOTEL'!L332</f>
        <v>278</v>
      </c>
      <c r="B95" s="195" t="str">
        <f>'SAISIE HOTEL'!M332</f>
        <v>La tenue corporelle et vestimentaire du personnel de bar est propre et soignée.</v>
      </c>
      <c r="C95" s="196">
        <f>'SAISIE HOTEL'!N332</f>
        <v>3</v>
      </c>
      <c r="D95" s="196" t="str">
        <f>'SAISIE HOTEL'!O332</f>
        <v>OUI</v>
      </c>
      <c r="E95" s="197" t="str">
        <f>'SAISIE HOTEL'!Q332</f>
        <v/>
      </c>
      <c r="F95" s="196" t="str">
        <f>'SAISIE HOTEL'!B332</f>
        <v>NR</v>
      </c>
      <c r="G95" s="198"/>
      <c r="H95" s="199"/>
    </row>
    <row r="96" spans="1:8" s="200" customFormat="1" x14ac:dyDescent="0.2">
      <c r="A96" s="194">
        <f>'SAISIE HOTEL'!L341</f>
        <v>287</v>
      </c>
      <c r="B96" s="195" t="str">
        <f>'SAISIE HOTEL'!M341</f>
        <v>Le service est assuré avec professionnalisme.</v>
      </c>
      <c r="C96" s="196">
        <f>'SAISIE HOTEL'!N341</f>
        <v>3</v>
      </c>
      <c r="D96" s="196" t="str">
        <f>'SAISIE HOTEL'!O341</f>
        <v>OUI</v>
      </c>
      <c r="E96" s="197" t="str">
        <f>'SAISIE HOTEL'!Q341</f>
        <v/>
      </c>
      <c r="F96" s="196" t="str">
        <f>'SAISIE HOTEL'!B341</f>
        <v>NR</v>
      </c>
      <c r="G96" s="198"/>
      <c r="H96" s="199"/>
    </row>
    <row r="97" spans="1:8" s="200" customFormat="1" x14ac:dyDescent="0.2">
      <c r="A97" s="194">
        <f>'SAISIE HOTEL'!L346</f>
        <v>289</v>
      </c>
      <c r="B97" s="195" t="str">
        <f>'SAISIE HOTEL'!M346</f>
        <v>L'ambiance de la salle de petit déjeuner est accueillante.</v>
      </c>
      <c r="C97" s="196">
        <f>'SAISIE HOTEL'!N346</f>
        <v>3</v>
      </c>
      <c r="D97" s="196" t="str">
        <f>'SAISIE HOTEL'!O346</f>
        <v>OUI</v>
      </c>
      <c r="E97" s="197" t="str">
        <f>'SAISIE HOTEL'!Q346</f>
        <v/>
      </c>
      <c r="F97" s="196" t="str">
        <f>'SAISIE HOTEL'!$B$346</f>
        <v>NR</v>
      </c>
      <c r="G97" s="198"/>
      <c r="H97" s="199"/>
    </row>
    <row r="98" spans="1:8" s="200" customFormat="1" x14ac:dyDescent="0.2">
      <c r="A98" s="194" t="e">
        <f>'SAISIE HOTEL'!#REF!</f>
        <v>#REF!</v>
      </c>
      <c r="B98" s="195" t="e">
        <f>'SAISIE HOTEL'!#REF!</f>
        <v>#REF!</v>
      </c>
      <c r="C98" s="196" t="e">
        <f>'SAISIE HOTEL'!#REF!</f>
        <v>#REF!</v>
      </c>
      <c r="D98" s="196" t="e">
        <f>'SAISIE HOTEL'!#REF!</f>
        <v>#REF!</v>
      </c>
      <c r="E98" s="197" t="e">
        <f>'SAISIE HOTEL'!#REF!</f>
        <v>#REF!</v>
      </c>
      <c r="F98" s="196" t="e">
        <f>'SAISIE HOTEL'!#REF!</f>
        <v>#REF!</v>
      </c>
      <c r="G98" s="198"/>
      <c r="H98" s="199"/>
    </row>
    <row r="99" spans="1:8" s="200" customFormat="1" x14ac:dyDescent="0.2">
      <c r="A99" s="194">
        <f>'SAISIE HOTEL'!L360</f>
        <v>302</v>
      </c>
      <c r="B99" s="195" t="str">
        <f>'SAISIE HOTEL'!M360</f>
        <v>L'accueil est cordial au petit déjeuner.</v>
      </c>
      <c r="C99" s="196">
        <f>'SAISIE HOTEL'!N360</f>
        <v>9</v>
      </c>
      <c r="D99" s="196" t="str">
        <f>'SAISIE HOTEL'!O360</f>
        <v>Très Satisfaisant</v>
      </c>
      <c r="E99" s="197" t="str">
        <f>'SAISIE HOTEL'!Q360</f>
        <v/>
      </c>
      <c r="F99" s="196" t="str">
        <f>'SAISIE HOTEL'!B360</f>
        <v>NR</v>
      </c>
      <c r="G99" s="198"/>
      <c r="H99" s="199"/>
    </row>
    <row r="100" spans="1:8" s="200" customFormat="1" x14ac:dyDescent="0.2">
      <c r="A100" s="194">
        <f>'SAISIE HOTEL'!L361</f>
        <v>303</v>
      </c>
      <c r="B100" s="195" t="str">
        <f>'SAISIE HOTEL'!M361</f>
        <v>Le personnel au petit déjeuner est attentif aux besoins de la clientèle.</v>
      </c>
      <c r="C100" s="196">
        <f>'SAISIE HOTEL'!N361</f>
        <v>3</v>
      </c>
      <c r="D100" s="196" t="str">
        <f>'SAISIE HOTEL'!O361</f>
        <v>OUI</v>
      </c>
      <c r="E100" s="197" t="str">
        <f>'SAISIE HOTEL'!Q361</f>
        <v/>
      </c>
      <c r="F100" s="196" t="str">
        <f>'SAISIE HOTEL'!B361</f>
        <v>NR</v>
      </c>
      <c r="G100" s="198"/>
      <c r="H100" s="199"/>
    </row>
    <row r="101" spans="1:8" s="200" customFormat="1" ht="31.5" x14ac:dyDescent="0.2">
      <c r="A101" s="194">
        <f>'SAISIE HOTEL'!L362</f>
        <v>304</v>
      </c>
      <c r="B101" s="195" t="str">
        <f>'SAISIE HOTEL'!M362</f>
        <v>Si présence d'un buffet au petit déjeuner, le personnel est attentif au bon réapprovisionnement du buffet.</v>
      </c>
      <c r="C101" s="196">
        <f>'SAISIE HOTEL'!N362</f>
        <v>3</v>
      </c>
      <c r="D101" s="196" t="str">
        <f>'SAISIE HOTEL'!O362</f>
        <v>OUI</v>
      </c>
      <c r="E101" s="197" t="str">
        <f>'SAISIE HOTEL'!Q362</f>
        <v>oui</v>
      </c>
      <c r="F101" s="196" t="str">
        <f>'SAISIE HOTEL'!B362</f>
        <v>NR</v>
      </c>
      <c r="G101" s="198"/>
      <c r="H101" s="199"/>
    </row>
    <row r="102" spans="1:8" s="200" customFormat="1" x14ac:dyDescent="0.2">
      <c r="A102" s="194">
        <f>'SAISIE HOTEL'!L363</f>
        <v>305</v>
      </c>
      <c r="B102" s="195" t="str">
        <f>'SAISIE HOTEL'!M363</f>
        <v>Le personnel du petit déjeuner est attentif au débarrassage des tables.</v>
      </c>
      <c r="C102" s="196">
        <f>'SAISIE HOTEL'!N363</f>
        <v>3</v>
      </c>
      <c r="D102" s="196" t="str">
        <f>'SAISIE HOTEL'!O363</f>
        <v>OUI</v>
      </c>
      <c r="E102" s="197" t="str">
        <f>'SAISIE HOTEL'!Q363</f>
        <v/>
      </c>
      <c r="F102" s="196" t="str">
        <f>'SAISIE HOTEL'!B363</f>
        <v>NR</v>
      </c>
      <c r="G102" s="198"/>
      <c r="H102" s="199"/>
    </row>
    <row r="103" spans="1:8" s="200" customFormat="1" ht="31.5" x14ac:dyDescent="0.2">
      <c r="A103" s="194">
        <f>'SAISIE HOTEL'!L358</f>
        <v>300</v>
      </c>
      <c r="B103" s="195" t="str">
        <f>'SAISIE HOTEL'!M358</f>
        <v>La tenue corporelle et vestimentaire de l'ensemble de l'équipe du petit déjeuner est propre et soignée.</v>
      </c>
      <c r="C103" s="196">
        <f>'SAISIE HOTEL'!N358</f>
        <v>3</v>
      </c>
      <c r="D103" s="196" t="str">
        <f>'SAISIE HOTEL'!O358</f>
        <v>OUI</v>
      </c>
      <c r="E103" s="197" t="str">
        <f>'SAISIE HOTEL'!Q358</f>
        <v/>
      </c>
      <c r="F103" s="196" t="str">
        <f>'SAISIE HOTEL'!B358</f>
        <v>NR</v>
      </c>
      <c r="G103" s="198"/>
      <c r="H103" s="199"/>
    </row>
    <row r="104" spans="1:8" s="200" customFormat="1" ht="31.5" x14ac:dyDescent="0.2">
      <c r="A104" s="194">
        <f>'SAISIE HOTEL'!L364</f>
        <v>306</v>
      </c>
      <c r="B104" s="195" t="str">
        <f>'SAISIE HOTEL'!M364</f>
        <v>Le client est remercié et salué au moment de son départ de la salle de petit déjeuner.</v>
      </c>
      <c r="C104" s="196">
        <f>'SAISIE HOTEL'!N364</f>
        <v>3</v>
      </c>
      <c r="D104" s="196" t="str">
        <f>'SAISIE HOTEL'!O364</f>
        <v>OUI</v>
      </c>
      <c r="E104" s="197" t="str">
        <f>'SAISIE HOTEL'!Q364</f>
        <v/>
      </c>
      <c r="F104" s="196" t="str">
        <f>'SAISIE HOTEL'!B364</f>
        <v>NR</v>
      </c>
      <c r="G104" s="198"/>
      <c r="H104" s="199"/>
    </row>
    <row r="105" spans="1:8" s="200" customFormat="1" x14ac:dyDescent="0.2">
      <c r="A105" s="194">
        <f>'SAISIE HOTEL'!L366</f>
        <v>307</v>
      </c>
      <c r="B105" s="195" t="str">
        <f>'SAISIE HOTEL'!M366</f>
        <v>Les produits du petit déjeuner sont proposés à bonne température.</v>
      </c>
      <c r="C105" s="196">
        <f>'SAISIE HOTEL'!N366</f>
        <v>3</v>
      </c>
      <c r="D105" s="196" t="str">
        <f>'SAISIE HOTEL'!O366</f>
        <v>OUI</v>
      </c>
      <c r="E105" s="197" t="str">
        <f>'SAISIE HOTEL'!Q366</f>
        <v>oui</v>
      </c>
      <c r="F105" s="196" t="str">
        <f>'SAISIE HOTEL'!$B$366</f>
        <v>NR</v>
      </c>
      <c r="G105" s="198"/>
      <c r="H105" s="199"/>
    </row>
    <row r="106" spans="1:8" s="193" customFormat="1" ht="30" customHeight="1" x14ac:dyDescent="0.2">
      <c r="A106" s="185"/>
      <c r="B106" s="186" t="str">
        <f>'RESULTAT GLOBAL'!C33</f>
        <v>CONFORT ET PROPRETE</v>
      </c>
      <c r="C106" s="187" t="s">
        <v>29</v>
      </c>
      <c r="D106" s="188" t="s">
        <v>30</v>
      </c>
      <c r="E106" s="189" t="s">
        <v>31</v>
      </c>
      <c r="F106" s="190" t="s">
        <v>680</v>
      </c>
      <c r="G106" s="191" t="s">
        <v>681</v>
      </c>
      <c r="H106" s="192" t="s">
        <v>682</v>
      </c>
    </row>
    <row r="107" spans="1:8" s="200" customFormat="1" x14ac:dyDescent="0.2">
      <c r="A107" s="194"/>
      <c r="B107" s="201" t="str">
        <f>'RESULTAT GLOBAL'!C34</f>
        <v>▪ Propreté</v>
      </c>
      <c r="C107" s="196"/>
      <c r="D107" s="196"/>
      <c r="E107" s="197"/>
      <c r="F107" s="196"/>
      <c r="G107" s="198"/>
      <c r="H107" s="199"/>
    </row>
    <row r="108" spans="1:8" s="200" customFormat="1" x14ac:dyDescent="0.2">
      <c r="A108" s="194" t="e">
        <f>'SAISIE HOTEL'!#REF!</f>
        <v>#REF!</v>
      </c>
      <c r="B108" s="195" t="e">
        <f>'SAISIE HOTEL'!#REF!</f>
        <v>#REF!</v>
      </c>
      <c r="C108" s="196" t="e">
        <f>'SAISIE HOTEL'!#REF!</f>
        <v>#REF!</v>
      </c>
      <c r="D108" s="196" t="e">
        <f>'SAISIE HOTEL'!#REF!</f>
        <v>#REF!</v>
      </c>
      <c r="E108" s="197" t="e">
        <f>'SAISIE HOTEL'!#REF!</f>
        <v>#REF!</v>
      </c>
      <c r="F108" s="196" t="e">
        <f>'SAISIE HOTEL'!#REF!</f>
        <v>#REF!</v>
      </c>
      <c r="G108" s="198"/>
      <c r="H108" s="199"/>
    </row>
    <row r="109" spans="1:8" s="200" customFormat="1" x14ac:dyDescent="0.2">
      <c r="A109" s="194" t="e">
        <f>'SAISIE HOTEL'!#REF!</f>
        <v>#REF!</v>
      </c>
      <c r="B109" s="195" t="e">
        <f>'SAISIE HOTEL'!#REF!</f>
        <v>#REF!</v>
      </c>
      <c r="C109" s="196" t="e">
        <f>'SAISIE HOTEL'!#REF!</f>
        <v>#REF!</v>
      </c>
      <c r="D109" s="196" t="e">
        <f>'SAISIE HOTEL'!#REF!</f>
        <v>#REF!</v>
      </c>
      <c r="E109" s="197" t="e">
        <f>'SAISIE HOTEL'!#REF!</f>
        <v>#REF!</v>
      </c>
      <c r="F109" s="196" t="e">
        <f>'SAISIE HOTEL'!#REF!</f>
        <v>#REF!</v>
      </c>
      <c r="G109" s="198"/>
      <c r="H109" s="199"/>
    </row>
    <row r="110" spans="1:8" s="200" customFormat="1" x14ac:dyDescent="0.2">
      <c r="A110" s="194" t="e">
        <f>'SAISIE HOTEL'!#REF!</f>
        <v>#REF!</v>
      </c>
      <c r="B110" s="195" t="e">
        <f>'SAISIE HOTEL'!#REF!</f>
        <v>#REF!</v>
      </c>
      <c r="C110" s="196" t="e">
        <f>'SAISIE HOTEL'!#REF!</f>
        <v>#REF!</v>
      </c>
      <c r="D110" s="196" t="e">
        <f>'SAISIE HOTEL'!#REF!</f>
        <v>#REF!</v>
      </c>
      <c r="E110" s="197" t="e">
        <f>'SAISIE HOTEL'!#REF!</f>
        <v>#REF!</v>
      </c>
      <c r="F110" s="196" t="e">
        <f>'SAISIE HOTEL'!#REF!</f>
        <v>#REF!</v>
      </c>
      <c r="G110" s="198"/>
      <c r="H110" s="199"/>
    </row>
    <row r="111" spans="1:8" s="200" customFormat="1" x14ac:dyDescent="0.2">
      <c r="A111" s="194" t="e">
        <f>'SAISIE HOTEL'!#REF!</f>
        <v>#REF!</v>
      </c>
      <c r="B111" s="195" t="e">
        <f>'SAISIE HOTEL'!#REF!</f>
        <v>#REF!</v>
      </c>
      <c r="C111" s="196" t="e">
        <f>'SAISIE HOTEL'!#REF!</f>
        <v>#REF!</v>
      </c>
      <c r="D111" s="196" t="e">
        <f>'SAISIE HOTEL'!#REF!</f>
        <v>#REF!</v>
      </c>
      <c r="E111" s="197" t="e">
        <f>'SAISIE HOTEL'!#REF!</f>
        <v>#REF!</v>
      </c>
      <c r="F111" s="196" t="e">
        <f>'SAISIE HOTEL'!#REF!</f>
        <v>#REF!</v>
      </c>
      <c r="G111" s="198"/>
      <c r="H111" s="199"/>
    </row>
    <row r="112" spans="1:8" s="200" customFormat="1" x14ac:dyDescent="0.2">
      <c r="A112" s="194">
        <f>'SAISIE HOTEL'!L128</f>
        <v>104</v>
      </c>
      <c r="B112" s="195" t="str">
        <f>'SAISIE HOTEL'!M128</f>
        <v>Le hall réception est propre.</v>
      </c>
      <c r="C112" s="196">
        <f>'SAISIE HOTEL'!N128</f>
        <v>3</v>
      </c>
      <c r="D112" s="196" t="str">
        <f>'SAISIE HOTEL'!O128</f>
        <v>Très Satisfaisant</v>
      </c>
      <c r="E112" s="197" t="str">
        <f>'SAISIE HOTEL'!Q128</f>
        <v/>
      </c>
      <c r="F112" s="196" t="str">
        <f>'SAISIE HOTEL'!$B$128</f>
        <v>NR</v>
      </c>
      <c r="G112" s="198"/>
      <c r="H112" s="199"/>
    </row>
    <row r="113" spans="1:8" s="200" customFormat="1" x14ac:dyDescent="0.2">
      <c r="A113" s="194">
        <f>'SAISIE HOTEL'!L136</f>
        <v>111</v>
      </c>
      <c r="B113" s="195" t="str">
        <f>'SAISIE HOTEL'!M136</f>
        <v xml:space="preserve">Les parties communes sont propres. </v>
      </c>
      <c r="C113" s="196">
        <f>'SAISIE HOTEL'!N136</f>
        <v>3</v>
      </c>
      <c r="D113" s="196" t="str">
        <f>'SAISIE HOTEL'!O136</f>
        <v>Très Satisfaisant</v>
      </c>
      <c r="E113" s="197" t="str">
        <f>'SAISIE HOTEL'!Q136</f>
        <v/>
      </c>
      <c r="F113" s="196" t="str">
        <f>'SAISIE HOTEL'!$B$136</f>
        <v>NR</v>
      </c>
      <c r="G113" s="198"/>
      <c r="H113" s="199"/>
    </row>
    <row r="114" spans="1:8" s="200" customFormat="1" x14ac:dyDescent="0.2">
      <c r="A114" s="194">
        <f>'SAISIE HOTEL'!L140</f>
        <v>115</v>
      </c>
      <c r="B114" s="195" t="str">
        <f>'SAISIE HOTEL'!M140</f>
        <v>Si existants, les ascenseurs sont propres.</v>
      </c>
      <c r="C114" s="196">
        <f>'SAISIE HOTEL'!N140</f>
        <v>3</v>
      </c>
      <c r="D114" s="196" t="str">
        <f>'SAISIE HOTEL'!O140</f>
        <v>OUI</v>
      </c>
      <c r="E114" s="197" t="str">
        <f>'SAISIE HOTEL'!Q140</f>
        <v/>
      </c>
      <c r="F114" s="196" t="str">
        <f>'SAISIE HOTEL'!$B$140</f>
        <v>NR</v>
      </c>
      <c r="G114" s="198"/>
      <c r="H114" s="199"/>
    </row>
    <row r="115" spans="1:8" s="200" customFormat="1" x14ac:dyDescent="0.2">
      <c r="A115" s="194">
        <f>'SAISIE HOTEL'!L144</f>
        <v>118</v>
      </c>
      <c r="B115" s="195" t="str">
        <f>'SAISIE HOTEL'!M144</f>
        <v>Le mobilier est propre.</v>
      </c>
      <c r="C115" s="196">
        <f>'SAISIE HOTEL'!N144</f>
        <v>3</v>
      </c>
      <c r="D115" s="196" t="str">
        <f>'SAISIE HOTEL'!O144</f>
        <v>Très Satisfaisant</v>
      </c>
      <c r="E115" s="197" t="str">
        <f>'SAISIE HOTEL'!Q144</f>
        <v/>
      </c>
      <c r="F115" s="196" t="str">
        <f>'SAISIE HOTEL'!$B$144</f>
        <v>NR</v>
      </c>
      <c r="G115" s="198"/>
      <c r="H115" s="199"/>
    </row>
    <row r="116" spans="1:8" s="200" customFormat="1" x14ac:dyDescent="0.2">
      <c r="A116" s="194">
        <f>'SAISIE HOTEL'!L149</f>
        <v>122</v>
      </c>
      <c r="B116" s="195" t="str">
        <f>'SAISIE HOTEL'!M149</f>
        <v>Les équipements des sanitaires sont propres.</v>
      </c>
      <c r="C116" s="196">
        <f>'SAISIE HOTEL'!N149</f>
        <v>3</v>
      </c>
      <c r="D116" s="196" t="str">
        <f>'SAISIE HOTEL'!O149</f>
        <v>Très Satisfaisant</v>
      </c>
      <c r="E116" s="197" t="str">
        <f>'SAISIE HOTEL'!Q149</f>
        <v/>
      </c>
      <c r="F116" s="196" t="str">
        <f>'SAISIE HOTEL'!$B$149</f>
        <v>NR</v>
      </c>
      <c r="G116" s="198"/>
      <c r="H116" s="199"/>
    </row>
    <row r="117" spans="1:8" s="200" customFormat="1" x14ac:dyDescent="0.2">
      <c r="A117" s="194">
        <f>'SAISIE HOTEL'!L151</f>
        <v>124</v>
      </c>
      <c r="B117" s="195" t="str">
        <f>'SAISIE HOTEL'!M151</f>
        <v>Les revêtements muraux, les sols et les plafonds des sanitaires sont propres.</v>
      </c>
      <c r="C117" s="196">
        <f>'SAISIE HOTEL'!N151</f>
        <v>3</v>
      </c>
      <c r="D117" s="196" t="str">
        <f>'SAISIE HOTEL'!O151</f>
        <v>Très Satisfaisant</v>
      </c>
      <c r="E117" s="197" t="str">
        <f>'SAISIE HOTEL'!Q151</f>
        <v/>
      </c>
      <c r="F117" s="196" t="str">
        <f>'SAISIE HOTEL'!$B$151</f>
        <v>NR</v>
      </c>
      <c r="G117" s="198"/>
      <c r="H117" s="199"/>
    </row>
    <row r="118" spans="1:8" s="200" customFormat="1" x14ac:dyDescent="0.2">
      <c r="A118" s="194">
        <f>'SAISIE HOTEL'!L158</f>
        <v>129</v>
      </c>
      <c r="B118" s="195" t="str">
        <f>'SAISIE HOTEL'!M158</f>
        <v>Si existants, les équipements de loisir sont propres.</v>
      </c>
      <c r="C118" s="196">
        <f>'SAISIE HOTEL'!N158</f>
        <v>3</v>
      </c>
      <c r="D118" s="196" t="str">
        <f>'SAISIE HOTEL'!O158</f>
        <v>Très Satisfaisant</v>
      </c>
      <c r="E118" s="197" t="str">
        <f>'SAISIE HOTEL'!Q158</f>
        <v/>
      </c>
      <c r="F118" s="196" t="str">
        <f>'SAISIE HOTEL'!$B$158</f>
        <v>NR</v>
      </c>
      <c r="G118" s="198"/>
      <c r="H118" s="199"/>
    </row>
    <row r="119" spans="1:8" s="200" customFormat="1" ht="31.5" x14ac:dyDescent="0.2">
      <c r="A119" s="194">
        <f>'SAISIE HOTEL'!L172</f>
        <v>141</v>
      </c>
      <c r="B119" s="195" t="str">
        <f>'SAISIE HOTEL'!M172</f>
        <v>Si existants, les espaces et/ou les équipements à destination des enfants sont propres.</v>
      </c>
      <c r="C119" s="196">
        <f>'SAISIE HOTEL'!N172</f>
        <v>3</v>
      </c>
      <c r="D119" s="196" t="str">
        <f>'SAISIE HOTEL'!O172</f>
        <v>Très Satisfaisant</v>
      </c>
      <c r="E119" s="197" t="str">
        <f>'SAISIE HOTEL'!Q172</f>
        <v/>
      </c>
      <c r="F119" s="196" t="str">
        <f>'SAISIE HOTEL'!$B$172</f>
        <v>NR</v>
      </c>
      <c r="G119" s="198"/>
      <c r="H119" s="199"/>
    </row>
    <row r="120" spans="1:8" s="200" customFormat="1" x14ac:dyDescent="0.2">
      <c r="A120" s="194">
        <f>'SAISIE HOTEL'!L182</f>
        <v>149</v>
      </c>
      <c r="B120" s="195" t="str">
        <f>'SAISIE HOTEL'!M182</f>
        <v>La chambre n'a pas d'odeurs désagréables.</v>
      </c>
      <c r="C120" s="196">
        <f>'SAISIE HOTEL'!N182</f>
        <v>3</v>
      </c>
      <c r="D120" s="196" t="str">
        <f>'SAISIE HOTEL'!O182</f>
        <v>OUI</v>
      </c>
      <c r="E120" s="197" t="str">
        <f>'SAISIE HOTEL'!Q182</f>
        <v/>
      </c>
      <c r="F120" s="196" t="str">
        <f>'SAISIE HOTEL'!$B$182</f>
        <v>NR</v>
      </c>
      <c r="G120" s="198"/>
      <c r="H120" s="199"/>
    </row>
    <row r="121" spans="1:8" s="200" customFormat="1" x14ac:dyDescent="0.2">
      <c r="A121" s="194">
        <f>'SAISIE HOTEL'!L185</f>
        <v>152</v>
      </c>
      <c r="B121" s="195" t="str">
        <f>'SAISIE HOTEL'!M185</f>
        <v>Les sols de la chambre sont propres.</v>
      </c>
      <c r="C121" s="196">
        <f>'SAISIE HOTEL'!N185</f>
        <v>9</v>
      </c>
      <c r="D121" s="196" t="str">
        <f>'SAISIE HOTEL'!O185</f>
        <v>Très Satisfaisant</v>
      </c>
      <c r="E121" s="197" t="str">
        <f>'SAISIE HOTEL'!Q185</f>
        <v/>
      </c>
      <c r="F121" s="196" t="str">
        <f>'SAISIE HOTEL'!$B$185</f>
        <v>NR</v>
      </c>
      <c r="G121" s="198"/>
      <c r="H121" s="199"/>
    </row>
    <row r="122" spans="1:8" s="200" customFormat="1" x14ac:dyDescent="0.2">
      <c r="A122" s="194">
        <f>'SAISIE HOTEL'!L187</f>
        <v>154</v>
      </c>
      <c r="B122" s="195" t="str">
        <f>'SAISIE HOTEL'!M187</f>
        <v>Les revêtements muraux et les plafonds de la chambre sont propres.</v>
      </c>
      <c r="C122" s="196">
        <f>'SAISIE HOTEL'!N187</f>
        <v>3</v>
      </c>
      <c r="D122" s="196" t="str">
        <f>'SAISIE HOTEL'!O187</f>
        <v>Très Satisfaisant</v>
      </c>
      <c r="E122" s="197" t="str">
        <f>'SAISIE HOTEL'!Q187</f>
        <v/>
      </c>
      <c r="F122" s="196" t="str">
        <f>'SAISIE HOTEL'!$B$187</f>
        <v>NR</v>
      </c>
      <c r="G122" s="198"/>
      <c r="H122" s="199"/>
    </row>
    <row r="123" spans="1:8" s="200" customFormat="1" x14ac:dyDescent="0.2">
      <c r="A123" s="194">
        <f>'SAISIE HOTEL'!L189</f>
        <v>156</v>
      </c>
      <c r="B123" s="195" t="str">
        <f>'SAISIE HOTEL'!M189</f>
        <v>Les portes, les fenêtres, les vitres et les rideaux de la chambre sont propres.</v>
      </c>
      <c r="C123" s="196">
        <f>'SAISIE HOTEL'!N189</f>
        <v>3</v>
      </c>
      <c r="D123" s="196" t="str">
        <f>'SAISIE HOTEL'!O189</f>
        <v>Très Satisfaisant</v>
      </c>
      <c r="E123" s="197" t="str">
        <f>'SAISIE HOTEL'!Q189</f>
        <v/>
      </c>
      <c r="F123" s="196" t="str">
        <f>'SAISIE HOTEL'!$B$189</f>
        <v>NR</v>
      </c>
      <c r="G123" s="198"/>
      <c r="H123" s="199"/>
    </row>
    <row r="124" spans="1:8" s="200" customFormat="1" x14ac:dyDescent="0.2">
      <c r="A124" s="194">
        <f>'SAISIE HOTEL'!L195</f>
        <v>161</v>
      </c>
      <c r="B124" s="195" t="str">
        <f>'SAISIE HOTEL'!M195</f>
        <v>Les draps, les taies d'oreiller, la couverture (ou la couette) sont propres.</v>
      </c>
      <c r="C124" s="196">
        <f>'SAISIE HOTEL'!N195</f>
        <v>9</v>
      </c>
      <c r="D124" s="196" t="str">
        <f>'SAISIE HOTEL'!O195</f>
        <v>Très Satisfaisant</v>
      </c>
      <c r="E124" s="197" t="str">
        <f>'SAISIE HOTEL'!Q195</f>
        <v/>
      </c>
      <c r="F124" s="196" t="str">
        <f>'SAISIE HOTEL'!$B$195</f>
        <v>NR</v>
      </c>
      <c r="G124" s="198"/>
      <c r="H124" s="199"/>
    </row>
    <row r="125" spans="1:8" s="200" customFormat="1" x14ac:dyDescent="0.2">
      <c r="A125" s="194">
        <f>'SAISIE HOTEL'!L198</f>
        <v>164</v>
      </c>
      <c r="B125" s="195" t="str">
        <f>'SAISIE HOTEL'!M198</f>
        <v>Les autres éléments du lit sont propres.</v>
      </c>
      <c r="C125" s="196">
        <f>'SAISIE HOTEL'!N198</f>
        <v>3</v>
      </c>
      <c r="D125" s="196" t="str">
        <f>'SAISIE HOTEL'!O198</f>
        <v>Très Satisfaisant</v>
      </c>
      <c r="E125" s="197" t="str">
        <f>'SAISIE HOTEL'!Q198</f>
        <v/>
      </c>
      <c r="F125" s="196" t="str">
        <f>'SAISIE HOTEL'!$B$198</f>
        <v>NR</v>
      </c>
      <c r="G125" s="198"/>
      <c r="H125" s="199"/>
    </row>
    <row r="126" spans="1:8" s="200" customFormat="1" x14ac:dyDescent="0.2">
      <c r="A126" s="194">
        <f>'SAISIE HOTEL'!L203</f>
        <v>167</v>
      </c>
      <c r="B126" s="195" t="str">
        <f>'SAISIE HOTEL'!M203</f>
        <v>L'ensemble du mobilier de la chambre est propre.</v>
      </c>
      <c r="C126" s="196">
        <f>'SAISIE HOTEL'!N203</f>
        <v>3</v>
      </c>
      <c r="D126" s="196" t="str">
        <f>'SAISIE HOTEL'!O203</f>
        <v>Très Satisfaisant</v>
      </c>
      <c r="E126" s="197" t="str">
        <f>'SAISIE HOTEL'!Q203</f>
        <v/>
      </c>
      <c r="F126" s="196" t="str">
        <f>'SAISIE HOTEL'!$B$203</f>
        <v>NR</v>
      </c>
      <c r="G126" s="198"/>
      <c r="H126" s="199"/>
    </row>
    <row r="127" spans="1:8" s="200" customFormat="1" x14ac:dyDescent="0.2">
      <c r="A127" s="194">
        <f>'SAISIE HOTEL'!L212</f>
        <v>175</v>
      </c>
      <c r="B127" s="195" t="str">
        <f>'SAISIE HOTEL'!M212</f>
        <v>L'ensemble des équipements de la chambre est propre.</v>
      </c>
      <c r="C127" s="196">
        <f>'SAISIE HOTEL'!N212</f>
        <v>3</v>
      </c>
      <c r="D127" s="196" t="str">
        <f>'SAISIE HOTEL'!O212</f>
        <v>Très Satisfaisant</v>
      </c>
      <c r="E127" s="197" t="str">
        <f>'SAISIE HOTEL'!Q212</f>
        <v/>
      </c>
      <c r="F127" s="196" t="str">
        <f>'SAISIE HOTEL'!$B$212</f>
        <v>NR</v>
      </c>
      <c r="G127" s="198"/>
      <c r="H127" s="199"/>
    </row>
    <row r="128" spans="1:8" s="200" customFormat="1" x14ac:dyDescent="0.2">
      <c r="A128" s="194">
        <f>'SAISIE HOTEL'!L230</f>
        <v>189</v>
      </c>
      <c r="B128" s="195" t="str">
        <f>'SAISIE HOTEL'!M230</f>
        <v>Les revêtements de la salle de bains sont propres.</v>
      </c>
      <c r="C128" s="196">
        <f>'SAISIE HOTEL'!N230</f>
        <v>9</v>
      </c>
      <c r="D128" s="196" t="str">
        <f>'SAISIE HOTEL'!O230</f>
        <v>Très Satisfaisant</v>
      </c>
      <c r="E128" s="197" t="str">
        <f>'SAISIE HOTEL'!Q230</f>
        <v/>
      </c>
      <c r="F128" s="196" t="str">
        <f>'SAISIE HOTEL'!$B$230</f>
        <v>NR</v>
      </c>
      <c r="G128" s="198"/>
      <c r="H128" s="199"/>
    </row>
    <row r="129" spans="1:8" s="200" customFormat="1" x14ac:dyDescent="0.2">
      <c r="A129" s="194">
        <f>'SAISIE HOTEL'!L243</f>
        <v>201</v>
      </c>
      <c r="B129" s="195" t="str">
        <f>'SAISIE HOTEL'!M243</f>
        <v>Le mobilier et les équipements de la salle de bains sont propres.</v>
      </c>
      <c r="C129" s="196">
        <f>'SAISIE HOTEL'!N243</f>
        <v>9</v>
      </c>
      <c r="D129" s="196" t="str">
        <f>'SAISIE HOTEL'!O243</f>
        <v>Très Satisfaisant</v>
      </c>
      <c r="E129" s="197" t="str">
        <f>'SAISIE HOTEL'!Q243</f>
        <v/>
      </c>
      <c r="F129" s="196" t="str">
        <f>'SAISIE HOTEL'!$B$243</f>
        <v>NR</v>
      </c>
      <c r="G129" s="198"/>
      <c r="H129" s="199"/>
    </row>
    <row r="130" spans="1:8" s="200" customFormat="1" x14ac:dyDescent="0.2">
      <c r="A130" s="194">
        <f>'SAISIE HOTEL'!L246</f>
        <v>203</v>
      </c>
      <c r="B130" s="195" t="str">
        <f>'SAISIE HOTEL'!M246</f>
        <v>Le linge de toilette est propre.</v>
      </c>
      <c r="C130" s="196">
        <f>'SAISIE HOTEL'!N246</f>
        <v>3</v>
      </c>
      <c r="D130" s="196" t="str">
        <f>'SAISIE HOTEL'!O246</f>
        <v>Très Satisfaisant</v>
      </c>
      <c r="E130" s="197" t="str">
        <f>'SAISIE HOTEL'!Q246</f>
        <v/>
      </c>
      <c r="F130" s="196" t="str">
        <f>'SAISIE HOTEL'!$B$246</f>
        <v>NR</v>
      </c>
      <c r="G130" s="198"/>
      <c r="H130" s="199"/>
    </row>
    <row r="131" spans="1:8" s="200" customFormat="1" x14ac:dyDescent="0.2">
      <c r="A131" s="194">
        <f>'SAISIE HOTEL'!L252</f>
        <v>207</v>
      </c>
      <c r="B131" s="195" t="str">
        <f>'SAISIE HOTEL'!M252</f>
        <v>Les revêtements sont propres.</v>
      </c>
      <c r="C131" s="196">
        <f>'SAISIE HOTEL'!N252</f>
        <v>3</v>
      </c>
      <c r="D131" s="196" t="str">
        <f>'SAISIE HOTEL'!O252</f>
        <v>Très Satisfaisant</v>
      </c>
      <c r="E131" s="197" t="str">
        <f>'SAISIE HOTEL'!Q252</f>
        <v/>
      </c>
      <c r="F131" s="196" t="str">
        <f>'SAISIE HOTEL'!$B$252</f>
        <v>NR</v>
      </c>
      <c r="G131" s="198"/>
      <c r="H131" s="199"/>
    </row>
    <row r="132" spans="1:8" s="200" customFormat="1" x14ac:dyDescent="0.2">
      <c r="A132" s="194">
        <f>'SAISIE HOTEL'!L254</f>
        <v>209</v>
      </c>
      <c r="B132" s="195" t="str">
        <f>'SAISIE HOTEL'!M254</f>
        <v>Le mobilier et les équipements de la chambre sont propres.</v>
      </c>
      <c r="C132" s="196">
        <f>'SAISIE HOTEL'!N254</f>
        <v>3</v>
      </c>
      <c r="D132" s="196" t="str">
        <f>'SAISIE HOTEL'!O254</f>
        <v>Très Satisfaisant</v>
      </c>
      <c r="E132" s="197" t="str">
        <f>'SAISIE HOTEL'!Q254</f>
        <v/>
      </c>
      <c r="F132" s="196" t="str">
        <f>'SAISIE HOTEL'!$B$254</f>
        <v>NR</v>
      </c>
      <c r="G132" s="198"/>
      <c r="H132" s="199"/>
    </row>
    <row r="133" spans="1:8" s="200" customFormat="1" x14ac:dyDescent="0.2">
      <c r="A133" s="194">
        <f>'SAISIE HOTEL'!L256</f>
        <v>211</v>
      </c>
      <c r="B133" s="195" t="str">
        <f>'SAISIE HOTEL'!M256</f>
        <v>Les revêtements de la salle de bains sont propres.</v>
      </c>
      <c r="C133" s="196">
        <f>'SAISIE HOTEL'!N256</f>
        <v>3</v>
      </c>
      <c r="D133" s="196" t="str">
        <f>'SAISIE HOTEL'!O256</f>
        <v>Très Satisfaisant</v>
      </c>
      <c r="E133" s="197" t="str">
        <f>'SAISIE HOTEL'!Q256</f>
        <v/>
      </c>
      <c r="F133" s="196" t="str">
        <f>'SAISIE HOTEL'!$B$256</f>
        <v>NR</v>
      </c>
      <c r="G133" s="198"/>
      <c r="H133" s="199"/>
    </row>
    <row r="134" spans="1:8" s="200" customFormat="1" x14ac:dyDescent="0.2">
      <c r="A134" s="194">
        <f>'SAISIE HOTEL'!L258</f>
        <v>213</v>
      </c>
      <c r="B134" s="195" t="str">
        <f>'SAISIE HOTEL'!M258</f>
        <v>Le mobilier et les équipements de la salle de bains sont propres.</v>
      </c>
      <c r="C134" s="196">
        <f>'SAISIE HOTEL'!N258</f>
        <v>3</v>
      </c>
      <c r="D134" s="196" t="str">
        <f>'SAISIE HOTEL'!O258</f>
        <v>Très Satisfaisant</v>
      </c>
      <c r="E134" s="197" t="str">
        <f>'SAISIE HOTEL'!Q258</f>
        <v/>
      </c>
      <c r="F134" s="196" t="str">
        <f>'SAISIE HOTEL'!$B$258</f>
        <v>NR</v>
      </c>
      <c r="G134" s="198"/>
      <c r="H134" s="199"/>
    </row>
    <row r="135" spans="1:8" s="200" customFormat="1" x14ac:dyDescent="0.2">
      <c r="A135" s="194">
        <f>'SAISIE HOTEL'!L260</f>
        <v>215</v>
      </c>
      <c r="B135" s="195" t="str">
        <f>'SAISIE HOTEL'!M260</f>
        <v>Le linge de toilette est propre.</v>
      </c>
      <c r="C135" s="196">
        <f>'SAISIE HOTEL'!N260</f>
        <v>3</v>
      </c>
      <c r="D135" s="196" t="str">
        <f>'SAISIE HOTEL'!O260</f>
        <v>Très Satisfaisant</v>
      </c>
      <c r="E135" s="197" t="str">
        <f>'SAISIE HOTEL'!Q260</f>
        <v/>
      </c>
      <c r="F135" s="196" t="str">
        <f>'SAISIE HOTEL'!$B$260</f>
        <v>NR</v>
      </c>
      <c r="G135" s="198"/>
      <c r="H135" s="199"/>
    </row>
    <row r="136" spans="1:8" s="200" customFormat="1" x14ac:dyDescent="0.2">
      <c r="A136" s="194">
        <f>'SAISIE HOTEL'!L265</f>
        <v>219</v>
      </c>
      <c r="B136" s="195" t="str">
        <f>'SAISIE HOTEL'!M265</f>
        <v>Les revêtements sont propres.</v>
      </c>
      <c r="C136" s="196">
        <f>'SAISIE HOTEL'!N265</f>
        <v>3</v>
      </c>
      <c r="D136" s="196" t="str">
        <f>'SAISIE HOTEL'!O265</f>
        <v>Très Satisfaisant</v>
      </c>
      <c r="E136" s="197" t="str">
        <f>'SAISIE HOTEL'!Q265</f>
        <v/>
      </c>
      <c r="F136" s="196" t="str">
        <f>'SAISIE HOTEL'!$B$265</f>
        <v>NR</v>
      </c>
      <c r="G136" s="198"/>
      <c r="H136" s="199"/>
    </row>
    <row r="137" spans="1:8" s="200" customFormat="1" x14ac:dyDescent="0.2">
      <c r="A137" s="194">
        <f>'SAISIE HOTEL'!L267</f>
        <v>221</v>
      </c>
      <c r="B137" s="195" t="str">
        <f>'SAISIE HOTEL'!M267</f>
        <v>Le mobilier et les équipements de la chambre sont propres.</v>
      </c>
      <c r="C137" s="196">
        <f>'SAISIE HOTEL'!N267</f>
        <v>3</v>
      </c>
      <c r="D137" s="196" t="str">
        <f>'SAISIE HOTEL'!O267</f>
        <v>Très Satisfaisant</v>
      </c>
      <c r="E137" s="197" t="str">
        <f>'SAISIE HOTEL'!Q267</f>
        <v/>
      </c>
      <c r="F137" s="196" t="str">
        <f>'SAISIE HOTEL'!$B$267</f>
        <v>NR</v>
      </c>
      <c r="G137" s="198"/>
      <c r="H137" s="199"/>
    </row>
    <row r="138" spans="1:8" s="200" customFormat="1" x14ac:dyDescent="0.2">
      <c r="A138" s="194">
        <f>'SAISIE HOTEL'!L269</f>
        <v>223</v>
      </c>
      <c r="B138" s="195" t="str">
        <f>'SAISIE HOTEL'!M269</f>
        <v>Les revêtements de la salle de bains sont propres.</v>
      </c>
      <c r="C138" s="196">
        <f>'SAISIE HOTEL'!N269</f>
        <v>3</v>
      </c>
      <c r="D138" s="196" t="str">
        <f>'SAISIE HOTEL'!O269</f>
        <v>Très Satisfaisant</v>
      </c>
      <c r="E138" s="197" t="str">
        <f>'SAISIE HOTEL'!Q269</f>
        <v/>
      </c>
      <c r="F138" s="196" t="str">
        <f>'SAISIE HOTEL'!$B$269</f>
        <v>NR</v>
      </c>
      <c r="G138" s="198"/>
      <c r="H138" s="199"/>
    </row>
    <row r="139" spans="1:8" s="200" customFormat="1" x14ac:dyDescent="0.2">
      <c r="A139" s="194">
        <f>'SAISIE HOTEL'!L271</f>
        <v>225</v>
      </c>
      <c r="B139" s="195" t="str">
        <f>'SAISIE HOTEL'!M271</f>
        <v>Le mobilier et les équipements de la salle de bains sont propres.</v>
      </c>
      <c r="C139" s="196">
        <f>'SAISIE HOTEL'!N271</f>
        <v>3</v>
      </c>
      <c r="D139" s="196" t="str">
        <f>'SAISIE HOTEL'!O271</f>
        <v>Très Satisfaisant</v>
      </c>
      <c r="E139" s="197" t="str">
        <f>'SAISIE HOTEL'!Q271</f>
        <v/>
      </c>
      <c r="F139" s="196" t="str">
        <f>'SAISIE HOTEL'!$B$271</f>
        <v>NR</v>
      </c>
      <c r="G139" s="198"/>
      <c r="H139" s="199"/>
    </row>
    <row r="140" spans="1:8" s="200" customFormat="1" x14ac:dyDescent="0.2">
      <c r="A140" s="194">
        <f>'SAISIE HOTEL'!L273</f>
        <v>227</v>
      </c>
      <c r="B140" s="195" t="str">
        <f>'SAISIE HOTEL'!M273</f>
        <v>Le linge de toilette est propre.</v>
      </c>
      <c r="C140" s="196">
        <f>'SAISIE HOTEL'!N273</f>
        <v>3</v>
      </c>
      <c r="D140" s="196" t="str">
        <f>'SAISIE HOTEL'!O273</f>
        <v>Très Satisfaisant</v>
      </c>
      <c r="E140" s="197" t="str">
        <f>'SAISIE HOTEL'!Q273</f>
        <v/>
      </c>
      <c r="F140" s="196" t="str">
        <f>'SAISIE HOTEL'!$B$273</f>
        <v>NR</v>
      </c>
      <c r="G140" s="198"/>
      <c r="H140" s="199"/>
    </row>
    <row r="141" spans="1:8" s="200" customFormat="1" x14ac:dyDescent="0.2">
      <c r="A141" s="194">
        <f>'SAISIE HOTEL'!L279</f>
        <v>231</v>
      </c>
      <c r="B141" s="195" t="str">
        <f>'SAISIE HOTEL'!M279</f>
        <v>Les revêtements sont propres.</v>
      </c>
      <c r="C141" s="196">
        <f>'SAISIE HOTEL'!N279</f>
        <v>3</v>
      </c>
      <c r="D141" s="196" t="str">
        <f>'SAISIE HOTEL'!O279</f>
        <v>Très Satisfaisant</v>
      </c>
      <c r="E141" s="197" t="str">
        <f>'SAISIE HOTEL'!Q279</f>
        <v/>
      </c>
      <c r="F141" s="196" t="str">
        <f>'SAISIE HOTEL'!$B$279</f>
        <v>NR</v>
      </c>
      <c r="G141" s="198"/>
      <c r="H141" s="199"/>
    </row>
    <row r="142" spans="1:8" s="200" customFormat="1" x14ac:dyDescent="0.2">
      <c r="A142" s="194">
        <f>'SAISIE HOTEL'!L281</f>
        <v>233</v>
      </c>
      <c r="B142" s="195" t="str">
        <f>'SAISIE HOTEL'!M281</f>
        <v>Le mobilier et les équipements de la chambre sont propres.</v>
      </c>
      <c r="C142" s="196">
        <f>'SAISIE HOTEL'!N281</f>
        <v>3</v>
      </c>
      <c r="D142" s="196" t="str">
        <f>'SAISIE HOTEL'!O281</f>
        <v>Très Satisfaisant</v>
      </c>
      <c r="E142" s="197" t="str">
        <f>'SAISIE HOTEL'!Q281</f>
        <v/>
      </c>
      <c r="F142" s="196" t="str">
        <f>'SAISIE HOTEL'!$B$281</f>
        <v>NR</v>
      </c>
      <c r="G142" s="198"/>
      <c r="H142" s="199"/>
    </row>
    <row r="143" spans="1:8" s="200" customFormat="1" x14ac:dyDescent="0.2">
      <c r="A143" s="194">
        <f>'SAISIE HOTEL'!L283</f>
        <v>235</v>
      </c>
      <c r="B143" s="195" t="str">
        <f>'SAISIE HOTEL'!M283</f>
        <v>Les revêtements de la salle de bains sont propres.</v>
      </c>
      <c r="C143" s="196">
        <f>'SAISIE HOTEL'!N283</f>
        <v>3</v>
      </c>
      <c r="D143" s="196" t="str">
        <f>'SAISIE HOTEL'!O283</f>
        <v>Très Satisfaisant</v>
      </c>
      <c r="E143" s="197" t="str">
        <f>'SAISIE HOTEL'!Q283</f>
        <v/>
      </c>
      <c r="F143" s="196" t="str">
        <f>'SAISIE HOTEL'!$B$283</f>
        <v>NR</v>
      </c>
      <c r="G143" s="198"/>
      <c r="H143" s="199"/>
    </row>
    <row r="144" spans="1:8" s="200" customFormat="1" x14ac:dyDescent="0.2">
      <c r="A144" s="194">
        <f>'SAISIE HOTEL'!L285</f>
        <v>237</v>
      </c>
      <c r="B144" s="195" t="str">
        <f>'SAISIE HOTEL'!M285</f>
        <v>Le mobilier et les équipements de la salle de bains sont propres.</v>
      </c>
      <c r="C144" s="196">
        <f>'SAISIE HOTEL'!N285</f>
        <v>3</v>
      </c>
      <c r="D144" s="196" t="str">
        <f>'SAISIE HOTEL'!O285</f>
        <v>Très Satisfaisant</v>
      </c>
      <c r="E144" s="197" t="str">
        <f>'SAISIE HOTEL'!Q285</f>
        <v/>
      </c>
      <c r="F144" s="196" t="str">
        <f>'SAISIE HOTEL'!$B$285</f>
        <v>NR</v>
      </c>
      <c r="G144" s="198"/>
      <c r="H144" s="199"/>
    </row>
    <row r="145" spans="1:8" s="200" customFormat="1" x14ac:dyDescent="0.2">
      <c r="A145" s="194">
        <f>'SAISIE HOTEL'!L287</f>
        <v>239</v>
      </c>
      <c r="B145" s="195" t="str">
        <f>'SAISIE HOTEL'!M287</f>
        <v>Le linge de toilette est propre.</v>
      </c>
      <c r="C145" s="196">
        <f>'SAISIE HOTEL'!N287</f>
        <v>3</v>
      </c>
      <c r="D145" s="196" t="str">
        <f>'SAISIE HOTEL'!O287</f>
        <v>Très Satisfaisant</v>
      </c>
      <c r="E145" s="197" t="str">
        <f>'SAISIE HOTEL'!Q287</f>
        <v/>
      </c>
      <c r="F145" s="196" t="str">
        <f>'SAISIE HOTEL'!$B$287</f>
        <v>NR</v>
      </c>
      <c r="G145" s="198"/>
      <c r="H145" s="199"/>
    </row>
    <row r="146" spans="1:8" s="200" customFormat="1" x14ac:dyDescent="0.2">
      <c r="A146" s="194">
        <f>'SAISIE HOTEL'!L292</f>
        <v>243</v>
      </c>
      <c r="B146" s="195" t="str">
        <f>'SAISIE HOTEL'!M292</f>
        <v>Les revêtements sont propres.</v>
      </c>
      <c r="C146" s="196">
        <f>'SAISIE HOTEL'!N292</f>
        <v>3</v>
      </c>
      <c r="D146" s="196" t="str">
        <f>'SAISIE HOTEL'!O292</f>
        <v>Très Satisfaisant</v>
      </c>
      <c r="E146" s="197" t="str">
        <f>'SAISIE HOTEL'!Q292</f>
        <v/>
      </c>
      <c r="F146" s="196" t="str">
        <f>'SAISIE HOTEL'!$B$292</f>
        <v>NR</v>
      </c>
      <c r="G146" s="198"/>
      <c r="H146" s="199"/>
    </row>
    <row r="147" spans="1:8" s="200" customFormat="1" x14ac:dyDescent="0.2">
      <c r="A147" s="194">
        <f>'SAISIE HOTEL'!L294</f>
        <v>245</v>
      </c>
      <c r="B147" s="195" t="str">
        <f>'SAISIE HOTEL'!M294</f>
        <v>Le mobilier et les équipements de la chambre sont propres.</v>
      </c>
      <c r="C147" s="196">
        <f>'SAISIE HOTEL'!N294</f>
        <v>3</v>
      </c>
      <c r="D147" s="196" t="str">
        <f>'SAISIE HOTEL'!O294</f>
        <v>Très Satisfaisant</v>
      </c>
      <c r="E147" s="197" t="str">
        <f>'SAISIE HOTEL'!Q294</f>
        <v/>
      </c>
      <c r="F147" s="196" t="str">
        <f>'SAISIE HOTEL'!$B$294</f>
        <v>NR</v>
      </c>
      <c r="G147" s="198"/>
      <c r="H147" s="199"/>
    </row>
    <row r="148" spans="1:8" s="200" customFormat="1" x14ac:dyDescent="0.2">
      <c r="A148" s="194">
        <f>'SAISIE HOTEL'!L296</f>
        <v>247</v>
      </c>
      <c r="B148" s="195" t="str">
        <f>'SAISIE HOTEL'!M296</f>
        <v>Les revêtements de la salle de bains sont propres.</v>
      </c>
      <c r="C148" s="196">
        <f>'SAISIE HOTEL'!N296</f>
        <v>3</v>
      </c>
      <c r="D148" s="196" t="str">
        <f>'SAISIE HOTEL'!O296</f>
        <v>Très Satisfaisant</v>
      </c>
      <c r="E148" s="197" t="str">
        <f>'SAISIE HOTEL'!Q296</f>
        <v/>
      </c>
      <c r="F148" s="196" t="str">
        <f>'SAISIE HOTEL'!$B$296</f>
        <v>NR</v>
      </c>
      <c r="G148" s="198"/>
      <c r="H148" s="199"/>
    </row>
    <row r="149" spans="1:8" s="200" customFormat="1" x14ac:dyDescent="0.2">
      <c r="A149" s="194">
        <f>'SAISIE HOTEL'!L298</f>
        <v>249</v>
      </c>
      <c r="B149" s="195" t="str">
        <f>'SAISIE HOTEL'!M298</f>
        <v>Le mobilier et les équipements de la salle de bains sont propres.</v>
      </c>
      <c r="C149" s="196">
        <f>'SAISIE HOTEL'!N298</f>
        <v>3</v>
      </c>
      <c r="D149" s="196" t="str">
        <f>'SAISIE HOTEL'!O298</f>
        <v>Très Satisfaisant</v>
      </c>
      <c r="E149" s="197" t="str">
        <f>'SAISIE HOTEL'!Q298</f>
        <v/>
      </c>
      <c r="F149" s="196" t="str">
        <f>'SAISIE HOTEL'!$B$298</f>
        <v>NR</v>
      </c>
      <c r="G149" s="198"/>
      <c r="H149" s="199"/>
    </row>
    <row r="150" spans="1:8" s="200" customFormat="1" x14ac:dyDescent="0.2">
      <c r="A150" s="194">
        <f>'SAISIE HOTEL'!L300</f>
        <v>251</v>
      </c>
      <c r="B150" s="195" t="str">
        <f>'SAISIE HOTEL'!M300</f>
        <v>Le linge de toilette est propre.</v>
      </c>
      <c r="C150" s="196">
        <f>'SAISIE HOTEL'!N300</f>
        <v>3</v>
      </c>
      <c r="D150" s="196" t="str">
        <f>'SAISIE HOTEL'!O300</f>
        <v>Très Satisfaisant</v>
      </c>
      <c r="E150" s="197" t="str">
        <f>'SAISIE HOTEL'!Q300</f>
        <v/>
      </c>
      <c r="F150" s="196" t="str">
        <f>'SAISIE HOTEL'!$B$300</f>
        <v>NR</v>
      </c>
      <c r="G150" s="198"/>
      <c r="H150" s="199"/>
    </row>
    <row r="151" spans="1:8" s="200" customFormat="1" x14ac:dyDescent="0.2">
      <c r="A151" s="194">
        <f>'SAISIE HOTEL'!L305</f>
        <v>255</v>
      </c>
      <c r="B151" s="195" t="str">
        <f>'SAISIE HOTEL'!M305</f>
        <v>Les revêtements sont propres.</v>
      </c>
      <c r="C151" s="196">
        <f>'SAISIE HOTEL'!N305</f>
        <v>3</v>
      </c>
      <c r="D151" s="196" t="str">
        <f>'SAISIE HOTEL'!O305</f>
        <v>Très Satisfaisant</v>
      </c>
      <c r="E151" s="197" t="str">
        <f>'SAISIE HOTEL'!Q305</f>
        <v/>
      </c>
      <c r="F151" s="196" t="str">
        <f>'SAISIE HOTEL'!$B$305</f>
        <v>NR</v>
      </c>
      <c r="G151" s="198"/>
      <c r="H151" s="199"/>
    </row>
    <row r="152" spans="1:8" s="200" customFormat="1" x14ac:dyDescent="0.2">
      <c r="A152" s="194">
        <f>'SAISIE HOTEL'!L307</f>
        <v>257</v>
      </c>
      <c r="B152" s="195" t="str">
        <f>'SAISIE HOTEL'!M307</f>
        <v>Le mobilier et les équipements de la chambre sont propres.</v>
      </c>
      <c r="C152" s="196">
        <f>'SAISIE HOTEL'!N307</f>
        <v>3</v>
      </c>
      <c r="D152" s="196" t="str">
        <f>'SAISIE HOTEL'!O307</f>
        <v>Très Satisfaisant</v>
      </c>
      <c r="E152" s="197" t="str">
        <f>'SAISIE HOTEL'!Q307</f>
        <v/>
      </c>
      <c r="F152" s="196" t="str">
        <f>'SAISIE HOTEL'!$B$307</f>
        <v>NR</v>
      </c>
      <c r="G152" s="198"/>
      <c r="H152" s="199"/>
    </row>
    <row r="153" spans="1:8" s="200" customFormat="1" x14ac:dyDescent="0.2">
      <c r="A153" s="194">
        <f>'SAISIE HOTEL'!L309</f>
        <v>259</v>
      </c>
      <c r="B153" s="195" t="str">
        <f>'SAISIE HOTEL'!M309</f>
        <v>Les revêtements de la salle de bains sont propres.</v>
      </c>
      <c r="C153" s="196">
        <f>'SAISIE HOTEL'!N309</f>
        <v>3</v>
      </c>
      <c r="D153" s="196" t="str">
        <f>'SAISIE HOTEL'!O309</f>
        <v>Très Satisfaisant</v>
      </c>
      <c r="E153" s="197" t="str">
        <f>'SAISIE HOTEL'!Q309</f>
        <v/>
      </c>
      <c r="F153" s="196" t="str">
        <f>'SAISIE HOTEL'!$B$309</f>
        <v>NR</v>
      </c>
      <c r="G153" s="198"/>
      <c r="H153" s="199"/>
    </row>
    <row r="154" spans="1:8" s="200" customFormat="1" x14ac:dyDescent="0.2">
      <c r="A154" s="194">
        <f>'SAISIE HOTEL'!L311</f>
        <v>261</v>
      </c>
      <c r="B154" s="195" t="str">
        <f>'SAISIE HOTEL'!M311</f>
        <v>Le mobilier et les équipements de la salle de bains sont propres.</v>
      </c>
      <c r="C154" s="196">
        <f>'SAISIE HOTEL'!N311</f>
        <v>3</v>
      </c>
      <c r="D154" s="196" t="str">
        <f>'SAISIE HOTEL'!O311</f>
        <v>Très Satisfaisant</v>
      </c>
      <c r="E154" s="197" t="str">
        <f>'SAISIE HOTEL'!Q311</f>
        <v/>
      </c>
      <c r="F154" s="196" t="str">
        <f>'SAISIE HOTEL'!$B$311</f>
        <v>NR</v>
      </c>
      <c r="G154" s="198"/>
      <c r="H154" s="199"/>
    </row>
    <row r="155" spans="1:8" s="200" customFormat="1" x14ac:dyDescent="0.2">
      <c r="A155" s="194">
        <f>'SAISIE HOTEL'!L313</f>
        <v>263</v>
      </c>
      <c r="B155" s="195" t="str">
        <f>'SAISIE HOTEL'!M313</f>
        <v>Le linge de toilette est propre.</v>
      </c>
      <c r="C155" s="196">
        <f>'SAISIE HOTEL'!N313</f>
        <v>3</v>
      </c>
      <c r="D155" s="196" t="str">
        <f>'SAISIE HOTEL'!O313</f>
        <v>Très Satisfaisant</v>
      </c>
      <c r="E155" s="197" t="str">
        <f>'SAISIE HOTEL'!Q313</f>
        <v/>
      </c>
      <c r="F155" s="196" t="str">
        <f>'SAISIE HOTEL'!$B$313</f>
        <v>NR</v>
      </c>
      <c r="G155" s="198"/>
      <c r="H155" s="199"/>
    </row>
    <row r="156" spans="1:8" s="200" customFormat="1" x14ac:dyDescent="0.2">
      <c r="A156" s="194">
        <f>'SAISIE HOTEL'!L321</f>
        <v>269</v>
      </c>
      <c r="B156" s="195" t="str">
        <f>'SAISIE HOTEL'!M321</f>
        <v>Les revêtements muraux, les sols et les plafonds du bar sont propres.</v>
      </c>
      <c r="C156" s="196">
        <f>'SAISIE HOTEL'!N321</f>
        <v>3</v>
      </c>
      <c r="D156" s="196" t="str">
        <f>'SAISIE HOTEL'!O321</f>
        <v>Très Satisfaisant</v>
      </c>
      <c r="E156" s="197" t="str">
        <f>'SAISIE HOTEL'!Q321</f>
        <v/>
      </c>
      <c r="F156" s="196" t="str">
        <f>'SAISIE HOTEL'!$B$321</f>
        <v>NR</v>
      </c>
      <c r="G156" s="198"/>
      <c r="H156" s="199"/>
    </row>
    <row r="157" spans="1:8" s="200" customFormat="1" x14ac:dyDescent="0.2">
      <c r="A157" s="194">
        <f>'SAISIE HOTEL'!L323</f>
        <v>271</v>
      </c>
      <c r="B157" s="195" t="str">
        <f>'SAISIE HOTEL'!M323</f>
        <v>Le mobilier du bar est propre.</v>
      </c>
      <c r="C157" s="196">
        <f>'SAISIE HOTEL'!N323</f>
        <v>3</v>
      </c>
      <c r="D157" s="196" t="str">
        <f>'SAISIE HOTEL'!O323</f>
        <v>Très Satisfaisant</v>
      </c>
      <c r="E157" s="197" t="str">
        <f>'SAISIE HOTEL'!Q323</f>
        <v/>
      </c>
      <c r="F157" s="196" t="str">
        <f>'SAISIE HOTEL'!$B$323</f>
        <v>NR</v>
      </c>
      <c r="G157" s="198"/>
      <c r="H157" s="199"/>
    </row>
    <row r="158" spans="1:8" s="200" customFormat="1" x14ac:dyDescent="0.2">
      <c r="A158" s="194">
        <f>'SAISIE HOTEL'!L325</f>
        <v>273</v>
      </c>
      <c r="B158" s="195" t="str">
        <f>'SAISIE HOTEL'!M325</f>
        <v xml:space="preserve">Le comptoir et l'arrière du bar sont propres et ordonnés. </v>
      </c>
      <c r="C158" s="196">
        <f>'SAISIE HOTEL'!N325</f>
        <v>3</v>
      </c>
      <c r="D158" s="196" t="str">
        <f>'SAISIE HOTEL'!O325</f>
        <v>Très Satisfaisant</v>
      </c>
      <c r="E158" s="197" t="str">
        <f>'SAISIE HOTEL'!Q325</f>
        <v/>
      </c>
      <c r="F158" s="196" t="str">
        <f>'SAISIE HOTEL'!$B$325</f>
        <v>NR</v>
      </c>
      <c r="G158" s="198"/>
      <c r="H158" s="199"/>
    </row>
    <row r="159" spans="1:8" s="200" customFormat="1" x14ac:dyDescent="0.2">
      <c r="A159" s="194">
        <f>'SAISIE HOTEL'!L337</f>
        <v>283</v>
      </c>
      <c r="B159" s="195" t="str">
        <f>'SAISIE HOTEL'!M337</f>
        <v>La vaisselle est propre.</v>
      </c>
      <c r="C159" s="196">
        <f>'SAISIE HOTEL'!N337</f>
        <v>3</v>
      </c>
      <c r="D159" s="196" t="str">
        <f>'SAISIE HOTEL'!O337</f>
        <v>Très Satisfaisant</v>
      </c>
      <c r="E159" s="197" t="str">
        <f>'SAISIE HOTEL'!Q337</f>
        <v/>
      </c>
      <c r="F159" s="196" t="str">
        <f>'SAISIE HOTEL'!$B$337</f>
        <v>NR</v>
      </c>
      <c r="G159" s="198"/>
      <c r="H159" s="199"/>
    </row>
    <row r="160" spans="1:8" s="200" customFormat="1" x14ac:dyDescent="0.2">
      <c r="A160" s="194">
        <f>'SAISIE HOTEL'!L348</f>
        <v>291</v>
      </c>
      <c r="B160" s="195" t="str">
        <f>'SAISIE HOTEL'!M348</f>
        <v>Les revêtements et les équipements de la salle de petit-déjeuner sont propres.</v>
      </c>
      <c r="C160" s="196">
        <f>'SAISIE HOTEL'!N348</f>
        <v>3</v>
      </c>
      <c r="D160" s="196" t="str">
        <f>'SAISIE HOTEL'!O348</f>
        <v>Très Satisfaisant</v>
      </c>
      <c r="E160" s="197" t="str">
        <f>'SAISIE HOTEL'!Q348</f>
        <v/>
      </c>
      <c r="F160" s="196" t="str">
        <f>'SAISIE HOTEL'!$B$348</f>
        <v>NR</v>
      </c>
      <c r="G160" s="198"/>
      <c r="H160" s="199"/>
    </row>
    <row r="161" spans="1:8" s="200" customFormat="1" x14ac:dyDescent="0.2">
      <c r="A161" s="194">
        <f>'SAISIE HOTEL'!L350</f>
        <v>293</v>
      </c>
      <c r="B161" s="195" t="str">
        <f>'SAISIE HOTEL'!M350</f>
        <v>Le mobilier de la salle de petit déjeuner est propre.</v>
      </c>
      <c r="C161" s="196">
        <f>'SAISIE HOTEL'!N350</f>
        <v>3</v>
      </c>
      <c r="D161" s="196" t="str">
        <f>'SAISIE HOTEL'!O350</f>
        <v>Très Satisfaisant</v>
      </c>
      <c r="E161" s="197" t="str">
        <f>'SAISIE HOTEL'!Q350</f>
        <v/>
      </c>
      <c r="F161" s="196" t="str">
        <f>'SAISIE HOTEL'!$B$350</f>
        <v>NR</v>
      </c>
      <c r="G161" s="198"/>
      <c r="H161" s="199"/>
    </row>
    <row r="162" spans="1:8" s="200" customFormat="1" x14ac:dyDescent="0.2">
      <c r="A162" s="194">
        <f>'SAISIE HOTEL'!L353</f>
        <v>296</v>
      </c>
      <c r="B162" s="195" t="str">
        <f>'SAISIE HOTEL'!M353</f>
        <v>La vaisselle et les couverts du petit déjeuner sont propres.</v>
      </c>
      <c r="C162" s="196">
        <f>'SAISIE HOTEL'!N353</f>
        <v>3</v>
      </c>
      <c r="D162" s="196" t="str">
        <f>'SAISIE HOTEL'!O353</f>
        <v>Très Satisfaisant</v>
      </c>
      <c r="E162" s="197" t="str">
        <f>'SAISIE HOTEL'!Q353</f>
        <v/>
      </c>
      <c r="F162" s="196" t="str">
        <f>'SAISIE HOTEL'!$B$353</f>
        <v>NR</v>
      </c>
      <c r="G162" s="198"/>
      <c r="H162" s="199"/>
    </row>
    <row r="163" spans="1:8" s="200" customFormat="1" x14ac:dyDescent="0.2">
      <c r="A163" s="194"/>
      <c r="B163" s="201" t="str">
        <f>'RESULTAT GLOBAL'!C35</f>
        <v>▪ Etat</v>
      </c>
      <c r="C163" s="196"/>
      <c r="D163" s="196"/>
      <c r="E163" s="197"/>
      <c r="F163" s="196"/>
      <c r="G163" s="198"/>
      <c r="H163" s="199"/>
    </row>
    <row r="164" spans="1:8" s="200" customFormat="1" x14ac:dyDescent="0.2">
      <c r="A164" s="194" t="e">
        <f>'SAISIE HOTEL'!#REF!</f>
        <v>#REF!</v>
      </c>
      <c r="B164" s="195" t="e">
        <f>'SAISIE HOTEL'!#REF!</f>
        <v>#REF!</v>
      </c>
      <c r="C164" s="196" t="e">
        <f>'SAISIE HOTEL'!#REF!</f>
        <v>#REF!</v>
      </c>
      <c r="D164" s="196" t="e">
        <f>'SAISIE HOTEL'!#REF!</f>
        <v>#REF!</v>
      </c>
      <c r="E164" s="197" t="e">
        <f>'SAISIE HOTEL'!#REF!</f>
        <v>#REF!</v>
      </c>
      <c r="F164" s="196" t="e">
        <f>'SAISIE HOTEL'!#REF!</f>
        <v>#REF!</v>
      </c>
      <c r="G164" s="198"/>
      <c r="H164" s="199"/>
    </row>
    <row r="165" spans="1:8" s="200" customFormat="1" x14ac:dyDescent="0.2">
      <c r="A165" s="194" t="e">
        <f>'SAISIE HOTEL'!#REF!</f>
        <v>#REF!</v>
      </c>
      <c r="B165" s="195" t="e">
        <f>'SAISIE HOTEL'!#REF!</f>
        <v>#REF!</v>
      </c>
      <c r="C165" s="196" t="e">
        <f>'SAISIE HOTEL'!#REF!</f>
        <v>#REF!</v>
      </c>
      <c r="D165" s="196" t="e">
        <f>'SAISIE HOTEL'!#REF!</f>
        <v>#REF!</v>
      </c>
      <c r="E165" s="197" t="e">
        <f>'SAISIE HOTEL'!#REF!</f>
        <v>#REF!</v>
      </c>
      <c r="F165" s="196" t="e">
        <f>'SAISIE HOTEL'!#REF!</f>
        <v>#REF!</v>
      </c>
      <c r="G165" s="198"/>
      <c r="H165" s="199"/>
    </row>
    <row r="166" spans="1:8" s="200" customFormat="1" x14ac:dyDescent="0.2">
      <c r="A166" s="194" t="e">
        <f>'SAISIE HOTEL'!#REF!</f>
        <v>#REF!</v>
      </c>
      <c r="B166" s="195" t="e">
        <f>'SAISIE HOTEL'!#REF!</f>
        <v>#REF!</v>
      </c>
      <c r="C166" s="196" t="e">
        <f>'SAISIE HOTEL'!#REF!</f>
        <v>#REF!</v>
      </c>
      <c r="D166" s="196" t="e">
        <f>'SAISIE HOTEL'!#REF!</f>
        <v>#REF!</v>
      </c>
      <c r="E166" s="197" t="e">
        <f>'SAISIE HOTEL'!#REF!</f>
        <v>#REF!</v>
      </c>
      <c r="F166" s="196" t="e">
        <f>'SAISIE HOTEL'!#REF!</f>
        <v>#REF!</v>
      </c>
      <c r="G166" s="198"/>
      <c r="H166" s="199"/>
    </row>
    <row r="167" spans="1:8" s="200" customFormat="1" x14ac:dyDescent="0.2">
      <c r="A167" s="194" t="e">
        <f>'SAISIE HOTEL'!#REF!</f>
        <v>#REF!</v>
      </c>
      <c r="B167" s="195" t="e">
        <f>'SAISIE HOTEL'!#REF!</f>
        <v>#REF!</v>
      </c>
      <c r="C167" s="196" t="e">
        <f>'SAISIE HOTEL'!#REF!</f>
        <v>#REF!</v>
      </c>
      <c r="D167" s="196" t="e">
        <f>'SAISIE HOTEL'!#REF!</f>
        <v>#REF!</v>
      </c>
      <c r="E167" s="197" t="e">
        <f>'SAISIE HOTEL'!#REF!</f>
        <v>#REF!</v>
      </c>
      <c r="F167" s="196" t="e">
        <f>'SAISIE HOTEL'!#REF!</f>
        <v>#REF!</v>
      </c>
      <c r="G167" s="198"/>
      <c r="H167" s="199"/>
    </row>
    <row r="168" spans="1:8" s="200" customFormat="1" x14ac:dyDescent="0.2">
      <c r="A168" s="194">
        <f>'SAISIE HOTEL'!L129</f>
        <v>105</v>
      </c>
      <c r="B168" s="195" t="str">
        <f>'SAISIE HOTEL'!M129</f>
        <v>Le hall réception est en bon état.</v>
      </c>
      <c r="C168" s="196">
        <f>'SAISIE HOTEL'!N129</f>
        <v>3</v>
      </c>
      <c r="D168" s="196" t="str">
        <f>'SAISIE HOTEL'!O129</f>
        <v>Très Satisfaisant</v>
      </c>
      <c r="E168" s="197" t="str">
        <f>'SAISIE HOTEL'!Q129</f>
        <v/>
      </c>
      <c r="F168" s="196" t="str">
        <f>'SAISIE HOTEL'!$B$129</f>
        <v>R</v>
      </c>
      <c r="G168" s="198"/>
      <c r="H168" s="199"/>
    </row>
    <row r="169" spans="1:8" s="200" customFormat="1" ht="31.5" x14ac:dyDescent="0.2">
      <c r="A169" s="194">
        <f>'SAISIE HOTEL'!L137</f>
        <v>112</v>
      </c>
      <c r="B169" s="195" t="str">
        <f>'SAISIE HOTEL'!M137</f>
        <v>Les parties communes sont en bon état. Si existants, les ascenseurs sont en bon état et fonctionnent correctement.</v>
      </c>
      <c r="C169" s="196">
        <f>'SAISIE HOTEL'!N137</f>
        <v>3</v>
      </c>
      <c r="D169" s="196" t="str">
        <f>'SAISIE HOTEL'!O137</f>
        <v>Très Satisfaisant</v>
      </c>
      <c r="E169" s="197" t="str">
        <f>'SAISIE HOTEL'!Q137</f>
        <v/>
      </c>
      <c r="F169" s="196" t="str">
        <f>'SAISIE HOTEL'!$B$137</f>
        <v>R</v>
      </c>
      <c r="G169" s="198"/>
      <c r="H169" s="199"/>
    </row>
    <row r="170" spans="1:8" s="200" customFormat="1" x14ac:dyDescent="0.2">
      <c r="A170" s="194">
        <f>'SAISIE HOTEL'!L145</f>
        <v>119</v>
      </c>
      <c r="B170" s="195" t="str">
        <f>'SAISIE HOTEL'!M145</f>
        <v>Le mobilier est en bon état.</v>
      </c>
      <c r="C170" s="196">
        <f>'SAISIE HOTEL'!N145</f>
        <v>3</v>
      </c>
      <c r="D170" s="196" t="str">
        <f>'SAISIE HOTEL'!O145</f>
        <v>Très Satisfaisant</v>
      </c>
      <c r="E170" s="197" t="str">
        <f>'SAISIE HOTEL'!Q145</f>
        <v/>
      </c>
      <c r="F170" s="196" t="str">
        <f>'SAISIE HOTEL'!$B$145</f>
        <v>R</v>
      </c>
      <c r="G170" s="198"/>
      <c r="H170" s="199"/>
    </row>
    <row r="171" spans="1:8" s="200" customFormat="1" x14ac:dyDescent="0.2">
      <c r="A171" s="194">
        <f>'SAISIE HOTEL'!L150</f>
        <v>123</v>
      </c>
      <c r="B171" s="195" t="str">
        <f>'SAISIE HOTEL'!M150</f>
        <v>Les équipements des sanitaires sont en bon état.</v>
      </c>
      <c r="C171" s="196">
        <f>'SAISIE HOTEL'!N150</f>
        <v>3</v>
      </c>
      <c r="D171" s="196" t="str">
        <f>'SAISIE HOTEL'!O150</f>
        <v>Très Satisfaisant</v>
      </c>
      <c r="E171" s="197" t="str">
        <f>'SAISIE HOTEL'!Q150</f>
        <v/>
      </c>
      <c r="F171" s="196" t="str">
        <f>'SAISIE HOTEL'!$B$150</f>
        <v>R</v>
      </c>
      <c r="G171" s="198"/>
      <c r="H171" s="199"/>
    </row>
    <row r="172" spans="1:8" s="200" customFormat="1" x14ac:dyDescent="0.2">
      <c r="A172" s="194">
        <f>'SAISIE HOTEL'!L152</f>
        <v>125</v>
      </c>
      <c r="B172" s="195" t="str">
        <f>'SAISIE HOTEL'!M152</f>
        <v>Les revêtements muraux, les sols et les plafonds des sanitaires sont en bon état.</v>
      </c>
      <c r="C172" s="196">
        <f>'SAISIE HOTEL'!N152</f>
        <v>3</v>
      </c>
      <c r="D172" s="196" t="str">
        <f>'SAISIE HOTEL'!O152</f>
        <v>Très Satisfaisant</v>
      </c>
      <c r="E172" s="197" t="str">
        <f>'SAISIE HOTEL'!Q152</f>
        <v/>
      </c>
      <c r="F172" s="196" t="str">
        <f>'SAISIE HOTEL'!$B$152</f>
        <v>R</v>
      </c>
      <c r="G172" s="198"/>
      <c r="H172" s="199"/>
    </row>
    <row r="173" spans="1:8" s="200" customFormat="1" x14ac:dyDescent="0.2">
      <c r="A173" s="194">
        <f>'SAISIE HOTEL'!L159</f>
        <v>130</v>
      </c>
      <c r="B173" s="195" t="str">
        <f>'SAISIE HOTEL'!M159</f>
        <v>Si existants, les équipements de loisir sont en bon état.</v>
      </c>
      <c r="C173" s="196">
        <f>'SAISIE HOTEL'!N159</f>
        <v>3</v>
      </c>
      <c r="D173" s="196" t="str">
        <f>'SAISIE HOTEL'!O159</f>
        <v>Très Satisfaisant</v>
      </c>
      <c r="E173" s="197" t="str">
        <f>'SAISIE HOTEL'!Q159</f>
        <v/>
      </c>
      <c r="F173" s="196" t="str">
        <f>'SAISIE HOTEL'!$B$159</f>
        <v>R</v>
      </c>
      <c r="G173" s="198"/>
      <c r="H173" s="199"/>
    </row>
    <row r="174" spans="1:8" s="200" customFormat="1" ht="31.5" x14ac:dyDescent="0.2">
      <c r="A174" s="194">
        <f>'SAISIE HOTEL'!L173</f>
        <v>142</v>
      </c>
      <c r="B174" s="195" t="str">
        <f>'SAISIE HOTEL'!M173</f>
        <v>Si existants, les espaces et/ou les équipements à destination des enfants sont en bon état.</v>
      </c>
      <c r="C174" s="196">
        <f>'SAISIE HOTEL'!N173</f>
        <v>3</v>
      </c>
      <c r="D174" s="196" t="str">
        <f>'SAISIE HOTEL'!O173</f>
        <v>Très Satisfaisant</v>
      </c>
      <c r="E174" s="197" t="str">
        <f>'SAISIE HOTEL'!Q173</f>
        <v/>
      </c>
      <c r="F174" s="196" t="str">
        <f>'SAISIE HOTEL'!$B$173</f>
        <v>R</v>
      </c>
      <c r="G174" s="198"/>
      <c r="H174" s="199"/>
    </row>
    <row r="175" spans="1:8" s="200" customFormat="1" x14ac:dyDescent="0.2">
      <c r="A175" s="194">
        <f>'SAISIE HOTEL'!L186</f>
        <v>153</v>
      </c>
      <c r="B175" s="195" t="str">
        <f>'SAISIE HOTEL'!M186</f>
        <v>Les sols de la chambre sont en bon état.</v>
      </c>
      <c r="C175" s="196">
        <f>'SAISIE HOTEL'!N186</f>
        <v>9</v>
      </c>
      <c r="D175" s="196" t="str">
        <f>'SAISIE HOTEL'!O186</f>
        <v>Très Satisfaisant</v>
      </c>
      <c r="E175" s="197" t="str">
        <f>'SAISIE HOTEL'!Q186</f>
        <v/>
      </c>
      <c r="F175" s="196" t="str">
        <f>'SAISIE HOTEL'!$B$186</f>
        <v>R</v>
      </c>
      <c r="G175" s="198"/>
      <c r="H175" s="199"/>
    </row>
    <row r="176" spans="1:8" s="200" customFormat="1" x14ac:dyDescent="0.2">
      <c r="A176" s="194">
        <f>'SAISIE HOTEL'!L188</f>
        <v>155</v>
      </c>
      <c r="B176" s="195" t="str">
        <f>'SAISIE HOTEL'!M188</f>
        <v>Les revêtements muraux et les plafonds de la chambre sont en bon état.</v>
      </c>
      <c r="C176" s="196">
        <f>'SAISIE HOTEL'!N188</f>
        <v>3</v>
      </c>
      <c r="D176" s="196" t="str">
        <f>'SAISIE HOTEL'!O188</f>
        <v>Très Satisfaisant</v>
      </c>
      <c r="E176" s="197" t="str">
        <f>'SAISIE HOTEL'!Q188</f>
        <v/>
      </c>
      <c r="F176" s="196" t="str">
        <f>'SAISIE HOTEL'!$B$188</f>
        <v>R</v>
      </c>
      <c r="G176" s="198"/>
      <c r="H176" s="199"/>
    </row>
    <row r="177" spans="1:8" s="200" customFormat="1" x14ac:dyDescent="0.2">
      <c r="A177" s="194">
        <f>'SAISIE HOTEL'!L190</f>
        <v>157</v>
      </c>
      <c r="B177" s="195" t="str">
        <f>'SAISIE HOTEL'!M190</f>
        <v>Les portes, les fenêtres, les vitres et les rideaux de la chambre sont en bon état.</v>
      </c>
      <c r="C177" s="196">
        <f>'SAISIE HOTEL'!N190</f>
        <v>3</v>
      </c>
      <c r="D177" s="196" t="str">
        <f>'SAISIE HOTEL'!O190</f>
        <v>Très Satisfaisant</v>
      </c>
      <c r="E177" s="197" t="str">
        <f>'SAISIE HOTEL'!Q190</f>
        <v/>
      </c>
      <c r="F177" s="196" t="str">
        <f>'SAISIE HOTEL'!$B$190</f>
        <v>R</v>
      </c>
      <c r="G177" s="198"/>
      <c r="H177" s="199"/>
    </row>
    <row r="178" spans="1:8" s="200" customFormat="1" x14ac:dyDescent="0.2">
      <c r="A178" s="194">
        <f>'SAISIE HOTEL'!L196</f>
        <v>162</v>
      </c>
      <c r="B178" s="195" t="str">
        <f>'SAISIE HOTEL'!M196</f>
        <v>Les draps, les taies d'oreiller, la couverture (ou la couette) sont en bon état.</v>
      </c>
      <c r="C178" s="196">
        <f>'SAISIE HOTEL'!N196</f>
        <v>3</v>
      </c>
      <c r="D178" s="196" t="str">
        <f>'SAISIE HOTEL'!O196</f>
        <v>Très Satisfaisant</v>
      </c>
      <c r="E178" s="197" t="str">
        <f>'SAISIE HOTEL'!Q196</f>
        <v/>
      </c>
      <c r="F178" s="196" t="str">
        <f>'SAISIE HOTEL'!$B$196</f>
        <v>R</v>
      </c>
      <c r="G178" s="198"/>
      <c r="H178" s="199"/>
    </row>
    <row r="179" spans="1:8" s="200" customFormat="1" x14ac:dyDescent="0.2">
      <c r="A179" s="194">
        <f>'SAISIE HOTEL'!L199</f>
        <v>165</v>
      </c>
      <c r="B179" s="195" t="str">
        <f>'SAISIE HOTEL'!M199</f>
        <v>Les autres éléments du lit sont en bon état.</v>
      </c>
      <c r="C179" s="196">
        <f>'SAISIE HOTEL'!N199</f>
        <v>3</v>
      </c>
      <c r="D179" s="196" t="str">
        <f>'SAISIE HOTEL'!O199</f>
        <v>Très Satisfaisant</v>
      </c>
      <c r="E179" s="197" t="str">
        <f>'SAISIE HOTEL'!Q199</f>
        <v/>
      </c>
      <c r="F179" s="196" t="str">
        <f>'SAISIE HOTEL'!$B$199</f>
        <v>R</v>
      </c>
      <c r="G179" s="198"/>
      <c r="H179" s="199"/>
    </row>
    <row r="180" spans="1:8" s="200" customFormat="1" x14ac:dyDescent="0.2">
      <c r="A180" s="194">
        <f>'SAISIE HOTEL'!L204</f>
        <v>168</v>
      </c>
      <c r="B180" s="195" t="str">
        <f>'SAISIE HOTEL'!M204</f>
        <v>L'ensemble du mobilier de la chambre est en bon état.</v>
      </c>
      <c r="C180" s="196">
        <f>'SAISIE HOTEL'!N204</f>
        <v>3</v>
      </c>
      <c r="D180" s="196" t="str">
        <f>'SAISIE HOTEL'!O204</f>
        <v>Très Satisfaisant</v>
      </c>
      <c r="E180" s="197" t="str">
        <f>'SAISIE HOTEL'!Q204</f>
        <v/>
      </c>
      <c r="F180" s="196" t="str">
        <f>'SAISIE HOTEL'!$B$204</f>
        <v>R</v>
      </c>
      <c r="G180" s="198"/>
      <c r="H180" s="199"/>
    </row>
    <row r="181" spans="1:8" s="200" customFormat="1" x14ac:dyDescent="0.2">
      <c r="A181" s="194">
        <f>'SAISIE HOTEL'!L213</f>
        <v>176</v>
      </c>
      <c r="B181" s="195" t="str">
        <f>'SAISIE HOTEL'!M213</f>
        <v>L'ensemble des équipements de la chambre est en bon état.</v>
      </c>
      <c r="C181" s="196">
        <f>'SAISIE HOTEL'!N213</f>
        <v>3</v>
      </c>
      <c r="D181" s="196" t="str">
        <f>'SAISIE HOTEL'!O213</f>
        <v>Très Satisfaisant</v>
      </c>
      <c r="E181" s="197" t="str">
        <f>'SAISIE HOTEL'!Q213</f>
        <v/>
      </c>
      <c r="F181" s="196" t="str">
        <f>'SAISIE HOTEL'!$B$213</f>
        <v>R</v>
      </c>
      <c r="G181" s="198"/>
      <c r="H181" s="199"/>
    </row>
    <row r="182" spans="1:8" s="200" customFormat="1" x14ac:dyDescent="0.2">
      <c r="A182" s="194">
        <f>'SAISIE HOTEL'!L231</f>
        <v>190</v>
      </c>
      <c r="B182" s="195" t="str">
        <f>'SAISIE HOTEL'!M231</f>
        <v>Les revêtements de la salle de bains sont en bon état.</v>
      </c>
      <c r="C182" s="196">
        <f>'SAISIE HOTEL'!N231</f>
        <v>3</v>
      </c>
      <c r="D182" s="196" t="str">
        <f>'SAISIE HOTEL'!O231</f>
        <v>Très Satisfaisant</v>
      </c>
      <c r="E182" s="197" t="str">
        <f>'SAISIE HOTEL'!Q231</f>
        <v/>
      </c>
      <c r="F182" s="196" t="str">
        <f>'SAISIE HOTEL'!$B$231</f>
        <v>R</v>
      </c>
      <c r="G182" s="198"/>
      <c r="H182" s="199"/>
    </row>
    <row r="183" spans="1:8" s="200" customFormat="1" x14ac:dyDescent="0.2">
      <c r="A183" s="194">
        <f>'SAISIE HOTEL'!L244</f>
        <v>202</v>
      </c>
      <c r="B183" s="195" t="str">
        <f>'SAISIE HOTEL'!M244</f>
        <v>Le mobilier et les équipements de la salle de bains sont en bon état.</v>
      </c>
      <c r="C183" s="196">
        <f>'SAISIE HOTEL'!N244</f>
        <v>3</v>
      </c>
      <c r="D183" s="196" t="str">
        <f>'SAISIE HOTEL'!O244</f>
        <v>Très Satisfaisant</v>
      </c>
      <c r="E183" s="197" t="str">
        <f>'SAISIE HOTEL'!Q244</f>
        <v/>
      </c>
      <c r="F183" s="196" t="str">
        <f>'SAISIE HOTEL'!$B$244</f>
        <v>R</v>
      </c>
      <c r="G183" s="198"/>
      <c r="H183" s="199"/>
    </row>
    <row r="184" spans="1:8" s="200" customFormat="1" x14ac:dyDescent="0.2">
      <c r="A184" s="194">
        <f>'SAISIE HOTEL'!L247</f>
        <v>204</v>
      </c>
      <c r="B184" s="195" t="str">
        <f>'SAISIE HOTEL'!M247</f>
        <v>Le linge de toilette est en bon état.</v>
      </c>
      <c r="C184" s="196">
        <f>'SAISIE HOTEL'!N247</f>
        <v>3</v>
      </c>
      <c r="D184" s="196" t="str">
        <f>'SAISIE HOTEL'!O247</f>
        <v>Très Satisfaisant</v>
      </c>
      <c r="E184" s="197" t="str">
        <f>'SAISIE HOTEL'!Q247</f>
        <v/>
      </c>
      <c r="F184" s="196" t="str">
        <f>'SAISIE HOTEL'!$B$247</f>
        <v>R</v>
      </c>
      <c r="G184" s="198"/>
      <c r="H184" s="199"/>
    </row>
    <row r="185" spans="1:8" s="200" customFormat="1" x14ac:dyDescent="0.2">
      <c r="A185" s="194">
        <f>'SAISIE HOTEL'!L253</f>
        <v>208</v>
      </c>
      <c r="B185" s="195" t="str">
        <f>'SAISIE HOTEL'!M253</f>
        <v>Les revêtements sont en bon état.</v>
      </c>
      <c r="C185" s="196">
        <f>'SAISIE HOTEL'!N253</f>
        <v>3</v>
      </c>
      <c r="D185" s="196" t="str">
        <f>'SAISIE HOTEL'!O253</f>
        <v>Très Satisfaisant</v>
      </c>
      <c r="E185" s="197" t="str">
        <f>'SAISIE HOTEL'!Q253</f>
        <v/>
      </c>
      <c r="F185" s="196" t="str">
        <f>'SAISIE HOTEL'!$B$253</f>
        <v>R</v>
      </c>
      <c r="G185" s="198"/>
      <c r="H185" s="199"/>
    </row>
    <row r="186" spans="1:8" s="200" customFormat="1" x14ac:dyDescent="0.2">
      <c r="A186" s="194">
        <f>'SAISIE HOTEL'!L255</f>
        <v>210</v>
      </c>
      <c r="B186" s="195" t="str">
        <f>'SAISIE HOTEL'!M255</f>
        <v>Le mobilier et les équipements de la chambre sont en bon état.</v>
      </c>
      <c r="C186" s="196">
        <f>'SAISIE HOTEL'!N255</f>
        <v>3</v>
      </c>
      <c r="D186" s="196" t="str">
        <f>'SAISIE HOTEL'!O255</f>
        <v>Très Satisfaisant</v>
      </c>
      <c r="E186" s="197" t="str">
        <f>'SAISIE HOTEL'!Q255</f>
        <v/>
      </c>
      <c r="F186" s="196" t="str">
        <f>'SAISIE HOTEL'!$B$255</f>
        <v>R</v>
      </c>
      <c r="G186" s="198"/>
      <c r="H186" s="199"/>
    </row>
    <row r="187" spans="1:8" s="200" customFormat="1" x14ac:dyDescent="0.2">
      <c r="A187" s="194">
        <f>'SAISIE HOTEL'!L257</f>
        <v>212</v>
      </c>
      <c r="B187" s="195" t="str">
        <f>'SAISIE HOTEL'!M257</f>
        <v>Les revêtements de la salle de bains sont en bon état.</v>
      </c>
      <c r="C187" s="196">
        <f>'SAISIE HOTEL'!N257</f>
        <v>3</v>
      </c>
      <c r="D187" s="196" t="str">
        <f>'SAISIE HOTEL'!O257</f>
        <v>Très Satisfaisant</v>
      </c>
      <c r="E187" s="197" t="str">
        <f>'SAISIE HOTEL'!Q257</f>
        <v/>
      </c>
      <c r="F187" s="196" t="str">
        <f>'SAISIE HOTEL'!$B$257</f>
        <v>R</v>
      </c>
      <c r="G187" s="198"/>
      <c r="H187" s="199"/>
    </row>
    <row r="188" spans="1:8" s="200" customFormat="1" x14ac:dyDescent="0.2">
      <c r="A188" s="194">
        <f>'SAISIE HOTEL'!L259</f>
        <v>214</v>
      </c>
      <c r="B188" s="195" t="str">
        <f>'SAISIE HOTEL'!M259</f>
        <v>Le mobilier et les équipements de la salle de bains sont en bon état.</v>
      </c>
      <c r="C188" s="196">
        <f>'SAISIE HOTEL'!N259</f>
        <v>3</v>
      </c>
      <c r="D188" s="196" t="str">
        <f>'SAISIE HOTEL'!O259</f>
        <v>Très Satisfaisant</v>
      </c>
      <c r="E188" s="197" t="str">
        <f>'SAISIE HOTEL'!Q259</f>
        <v/>
      </c>
      <c r="F188" s="196" t="str">
        <f>'SAISIE HOTEL'!$B$259</f>
        <v>R</v>
      </c>
      <c r="G188" s="198"/>
      <c r="H188" s="199"/>
    </row>
    <row r="189" spans="1:8" s="200" customFormat="1" x14ac:dyDescent="0.2">
      <c r="A189" s="194">
        <f>'SAISIE HOTEL'!L261</f>
        <v>216</v>
      </c>
      <c r="B189" s="195" t="str">
        <f>'SAISIE HOTEL'!M261</f>
        <v>Le linge de toilette est en bon état.</v>
      </c>
      <c r="C189" s="196">
        <f>'SAISIE HOTEL'!N261</f>
        <v>3</v>
      </c>
      <c r="D189" s="196" t="str">
        <f>'SAISIE HOTEL'!O261</f>
        <v>Très Satisfaisant</v>
      </c>
      <c r="E189" s="197" t="str">
        <f>'SAISIE HOTEL'!Q261</f>
        <v/>
      </c>
      <c r="F189" s="196" t="str">
        <f>'SAISIE HOTEL'!$B$261</f>
        <v>R</v>
      </c>
      <c r="G189" s="198"/>
      <c r="H189" s="199"/>
    </row>
    <row r="190" spans="1:8" s="200" customFormat="1" x14ac:dyDescent="0.2">
      <c r="A190" s="194">
        <f>'SAISIE HOTEL'!L266</f>
        <v>220</v>
      </c>
      <c r="B190" s="195" t="str">
        <f>'SAISIE HOTEL'!M266</f>
        <v>Les revêtements sont en bon état.</v>
      </c>
      <c r="C190" s="196">
        <f>'SAISIE HOTEL'!N266</f>
        <v>3</v>
      </c>
      <c r="D190" s="196" t="str">
        <f>'SAISIE HOTEL'!O266</f>
        <v>Très Satisfaisant</v>
      </c>
      <c r="E190" s="197" t="str">
        <f>'SAISIE HOTEL'!Q266</f>
        <v/>
      </c>
      <c r="F190" s="196" t="str">
        <f>'SAISIE HOTEL'!$B$266</f>
        <v>R</v>
      </c>
      <c r="G190" s="198"/>
      <c r="H190" s="199"/>
    </row>
    <row r="191" spans="1:8" s="200" customFormat="1" x14ac:dyDescent="0.2">
      <c r="A191" s="194">
        <f>'SAISIE HOTEL'!L268</f>
        <v>222</v>
      </c>
      <c r="B191" s="195" t="str">
        <f>'SAISIE HOTEL'!M268</f>
        <v>Le mobilier et les équipements de la chambre sont en bon état.</v>
      </c>
      <c r="C191" s="196">
        <f>'SAISIE HOTEL'!N268</f>
        <v>3</v>
      </c>
      <c r="D191" s="196" t="str">
        <f>'SAISIE HOTEL'!O268</f>
        <v>Très Satisfaisant</v>
      </c>
      <c r="E191" s="197" t="str">
        <f>'SAISIE HOTEL'!Q268</f>
        <v/>
      </c>
      <c r="F191" s="196" t="str">
        <f>'SAISIE HOTEL'!$B$268</f>
        <v>R</v>
      </c>
      <c r="G191" s="198"/>
      <c r="H191" s="199"/>
    </row>
    <row r="192" spans="1:8" s="200" customFormat="1" x14ac:dyDescent="0.2">
      <c r="A192" s="194">
        <f>'SAISIE HOTEL'!L270</f>
        <v>224</v>
      </c>
      <c r="B192" s="195" t="str">
        <f>'SAISIE HOTEL'!M270</f>
        <v>Les revêtements de la salle de bains sont en bon état.</v>
      </c>
      <c r="C192" s="196">
        <f>'SAISIE HOTEL'!N270</f>
        <v>3</v>
      </c>
      <c r="D192" s="196" t="str">
        <f>'SAISIE HOTEL'!O270</f>
        <v>Très Satisfaisant</v>
      </c>
      <c r="E192" s="197" t="str">
        <f>'SAISIE HOTEL'!Q270</f>
        <v/>
      </c>
      <c r="F192" s="196" t="str">
        <f>'SAISIE HOTEL'!$B$270</f>
        <v>R</v>
      </c>
      <c r="G192" s="198"/>
      <c r="H192" s="199"/>
    </row>
    <row r="193" spans="1:8" s="200" customFormat="1" x14ac:dyDescent="0.2">
      <c r="A193" s="194">
        <f>'SAISIE HOTEL'!L272</f>
        <v>226</v>
      </c>
      <c r="B193" s="195" t="str">
        <f>'SAISIE HOTEL'!M272</f>
        <v>Le mobilier et les équipements de la salle de bains sont en bon état.</v>
      </c>
      <c r="C193" s="196">
        <f>'SAISIE HOTEL'!N272</f>
        <v>3</v>
      </c>
      <c r="D193" s="196" t="str">
        <f>'SAISIE HOTEL'!O272</f>
        <v>Très Satisfaisant</v>
      </c>
      <c r="E193" s="197" t="str">
        <f>'SAISIE HOTEL'!Q272</f>
        <v/>
      </c>
      <c r="F193" s="196" t="str">
        <f>'SAISIE HOTEL'!$B$272</f>
        <v>R</v>
      </c>
      <c r="G193" s="198"/>
      <c r="H193" s="199"/>
    </row>
    <row r="194" spans="1:8" s="200" customFormat="1" x14ac:dyDescent="0.2">
      <c r="A194" s="194">
        <f>'SAISIE HOTEL'!L274</f>
        <v>228</v>
      </c>
      <c r="B194" s="195" t="str">
        <f>'SAISIE HOTEL'!M274</f>
        <v>Le linge de toilette est en bon état.</v>
      </c>
      <c r="C194" s="196">
        <f>'SAISIE HOTEL'!N274</f>
        <v>3</v>
      </c>
      <c r="D194" s="196" t="str">
        <f>'SAISIE HOTEL'!O274</f>
        <v>Très Satisfaisant</v>
      </c>
      <c r="E194" s="197" t="str">
        <f>'SAISIE HOTEL'!Q274</f>
        <v/>
      </c>
      <c r="F194" s="196" t="str">
        <f>'SAISIE HOTEL'!$B$274</f>
        <v>R</v>
      </c>
      <c r="G194" s="198"/>
      <c r="H194" s="199"/>
    </row>
    <row r="195" spans="1:8" s="200" customFormat="1" x14ac:dyDescent="0.2">
      <c r="A195" s="194">
        <f>'SAISIE HOTEL'!L280</f>
        <v>232</v>
      </c>
      <c r="B195" s="195" t="str">
        <f>'SAISIE HOTEL'!M280</f>
        <v>Les revêtements sont en bon état.</v>
      </c>
      <c r="C195" s="196">
        <f>'SAISIE HOTEL'!N280</f>
        <v>3</v>
      </c>
      <c r="D195" s="196" t="str">
        <f>'SAISIE HOTEL'!O280</f>
        <v>Très Satisfaisant</v>
      </c>
      <c r="E195" s="197" t="str">
        <f>'SAISIE HOTEL'!Q280</f>
        <v/>
      </c>
      <c r="F195" s="196" t="str">
        <f>'SAISIE HOTEL'!$B$280</f>
        <v>R</v>
      </c>
      <c r="G195" s="198"/>
      <c r="H195" s="199"/>
    </row>
    <row r="196" spans="1:8" s="200" customFormat="1" x14ac:dyDescent="0.2">
      <c r="A196" s="194">
        <f>'SAISIE HOTEL'!L282</f>
        <v>234</v>
      </c>
      <c r="B196" s="195" t="str">
        <f>'SAISIE HOTEL'!M282</f>
        <v>Le mobilier et les équipements de la chambre sont en bon état.</v>
      </c>
      <c r="C196" s="196">
        <f>'SAISIE HOTEL'!N282</f>
        <v>3</v>
      </c>
      <c r="D196" s="196" t="str">
        <f>'SAISIE HOTEL'!O282</f>
        <v>Très Satisfaisant</v>
      </c>
      <c r="E196" s="197" t="str">
        <f>'SAISIE HOTEL'!Q282</f>
        <v/>
      </c>
      <c r="F196" s="196" t="str">
        <f>'SAISIE HOTEL'!$B$282</f>
        <v>R</v>
      </c>
      <c r="G196" s="198"/>
      <c r="H196" s="199"/>
    </row>
    <row r="197" spans="1:8" s="200" customFormat="1" x14ac:dyDescent="0.2">
      <c r="A197" s="194">
        <f>'SAISIE HOTEL'!L284</f>
        <v>236</v>
      </c>
      <c r="B197" s="195" t="str">
        <f>'SAISIE HOTEL'!M284</f>
        <v>Les revêtements de la salle de bains sont en bon état.</v>
      </c>
      <c r="C197" s="196">
        <f>'SAISIE HOTEL'!N284</f>
        <v>3</v>
      </c>
      <c r="D197" s="196" t="str">
        <f>'SAISIE HOTEL'!O284</f>
        <v>Très Satisfaisant</v>
      </c>
      <c r="E197" s="197" t="str">
        <f>'SAISIE HOTEL'!Q284</f>
        <v/>
      </c>
      <c r="F197" s="196" t="str">
        <f>'SAISIE HOTEL'!$B$284</f>
        <v>R</v>
      </c>
      <c r="G197" s="198"/>
      <c r="H197" s="199"/>
    </row>
    <row r="198" spans="1:8" s="200" customFormat="1" x14ac:dyDescent="0.2">
      <c r="A198" s="194">
        <f>'SAISIE HOTEL'!L286</f>
        <v>238</v>
      </c>
      <c r="B198" s="195" t="str">
        <f>'SAISIE HOTEL'!M286</f>
        <v>Le mobilier et les équipements de la salle de bains sont en bon état.</v>
      </c>
      <c r="C198" s="196">
        <f>'SAISIE HOTEL'!N286</f>
        <v>3</v>
      </c>
      <c r="D198" s="196" t="str">
        <f>'SAISIE HOTEL'!O286</f>
        <v>Très Satisfaisant</v>
      </c>
      <c r="E198" s="197" t="str">
        <f>'SAISIE HOTEL'!Q286</f>
        <v/>
      </c>
      <c r="F198" s="196" t="str">
        <f>'SAISIE HOTEL'!$B$286</f>
        <v>R</v>
      </c>
      <c r="G198" s="198"/>
      <c r="H198" s="199"/>
    </row>
    <row r="199" spans="1:8" s="200" customFormat="1" x14ac:dyDescent="0.2">
      <c r="A199" s="194">
        <f>'SAISIE HOTEL'!L288</f>
        <v>240</v>
      </c>
      <c r="B199" s="195" t="str">
        <f>'SAISIE HOTEL'!M288</f>
        <v>Le linge de toilette est en bon état.</v>
      </c>
      <c r="C199" s="196">
        <f>'SAISIE HOTEL'!N288</f>
        <v>3</v>
      </c>
      <c r="D199" s="196" t="str">
        <f>'SAISIE HOTEL'!O288</f>
        <v>Très Satisfaisant</v>
      </c>
      <c r="E199" s="197" t="str">
        <f>'SAISIE HOTEL'!Q288</f>
        <v/>
      </c>
      <c r="F199" s="196" t="str">
        <f>'SAISIE HOTEL'!$B$288</f>
        <v>R</v>
      </c>
      <c r="G199" s="198"/>
      <c r="H199" s="199"/>
    </row>
    <row r="200" spans="1:8" s="200" customFormat="1" x14ac:dyDescent="0.2">
      <c r="A200" s="194">
        <f>'SAISIE HOTEL'!L293</f>
        <v>244</v>
      </c>
      <c r="B200" s="195" t="str">
        <f>'SAISIE HOTEL'!M293</f>
        <v>Les revêtements sont en bon état.</v>
      </c>
      <c r="C200" s="196">
        <f>'SAISIE HOTEL'!N293</f>
        <v>3</v>
      </c>
      <c r="D200" s="196" t="str">
        <f>'SAISIE HOTEL'!O293</f>
        <v>Très Satisfaisant</v>
      </c>
      <c r="E200" s="197" t="str">
        <f>'SAISIE HOTEL'!Q293</f>
        <v/>
      </c>
      <c r="F200" s="196" t="str">
        <f>'SAISIE HOTEL'!$B$293</f>
        <v>R</v>
      </c>
      <c r="G200" s="198"/>
      <c r="H200" s="199"/>
    </row>
    <row r="201" spans="1:8" s="200" customFormat="1" x14ac:dyDescent="0.2">
      <c r="A201" s="194">
        <f>'SAISIE HOTEL'!L295</f>
        <v>246</v>
      </c>
      <c r="B201" s="195" t="str">
        <f>'SAISIE HOTEL'!M295</f>
        <v>Le mobilier et les équipements de la chambre sont en bon état.</v>
      </c>
      <c r="C201" s="196">
        <f>'SAISIE HOTEL'!N295</f>
        <v>3</v>
      </c>
      <c r="D201" s="196" t="str">
        <f>'SAISIE HOTEL'!O295</f>
        <v>Très Satisfaisant</v>
      </c>
      <c r="E201" s="197" t="str">
        <f>'SAISIE HOTEL'!Q295</f>
        <v/>
      </c>
      <c r="F201" s="196" t="str">
        <f>'SAISIE HOTEL'!$B$295</f>
        <v>R</v>
      </c>
      <c r="G201" s="198"/>
      <c r="H201" s="199"/>
    </row>
    <row r="202" spans="1:8" s="200" customFormat="1" x14ac:dyDescent="0.2">
      <c r="A202" s="194">
        <f>'SAISIE HOTEL'!L297</f>
        <v>248</v>
      </c>
      <c r="B202" s="195" t="str">
        <f>'SAISIE HOTEL'!M297</f>
        <v>Les revêtements de la salle de bains sont en bon état.</v>
      </c>
      <c r="C202" s="196">
        <f>'SAISIE HOTEL'!N297</f>
        <v>3</v>
      </c>
      <c r="D202" s="196" t="str">
        <f>'SAISIE HOTEL'!O297</f>
        <v>Très Satisfaisant</v>
      </c>
      <c r="E202" s="197" t="str">
        <f>'SAISIE HOTEL'!Q297</f>
        <v/>
      </c>
      <c r="F202" s="196" t="str">
        <f>'SAISIE HOTEL'!$B$297</f>
        <v>R</v>
      </c>
      <c r="G202" s="198"/>
      <c r="H202" s="199"/>
    </row>
    <row r="203" spans="1:8" s="200" customFormat="1" x14ac:dyDescent="0.2">
      <c r="A203" s="194">
        <f>'SAISIE HOTEL'!L299</f>
        <v>250</v>
      </c>
      <c r="B203" s="195" t="str">
        <f>'SAISIE HOTEL'!M299</f>
        <v>Le mobilier et les équipements de la salle de bains sont en bon état.</v>
      </c>
      <c r="C203" s="196">
        <f>'SAISIE HOTEL'!N299</f>
        <v>3</v>
      </c>
      <c r="D203" s="196" t="str">
        <f>'SAISIE HOTEL'!O299</f>
        <v>Très Satisfaisant</v>
      </c>
      <c r="E203" s="197" t="str">
        <f>'SAISIE HOTEL'!Q299</f>
        <v/>
      </c>
      <c r="F203" s="196" t="str">
        <f>'SAISIE HOTEL'!$B$299</f>
        <v>R</v>
      </c>
      <c r="G203" s="198"/>
      <c r="H203" s="199"/>
    </row>
    <row r="204" spans="1:8" s="200" customFormat="1" x14ac:dyDescent="0.2">
      <c r="A204" s="194">
        <f>'SAISIE HOTEL'!L301</f>
        <v>252</v>
      </c>
      <c r="B204" s="195" t="str">
        <f>'SAISIE HOTEL'!M301</f>
        <v>Le linge de toilette est en bon état.</v>
      </c>
      <c r="C204" s="196">
        <f>'SAISIE HOTEL'!N301</f>
        <v>3</v>
      </c>
      <c r="D204" s="196" t="str">
        <f>'SAISIE HOTEL'!O301</f>
        <v>Très Satisfaisant</v>
      </c>
      <c r="E204" s="197" t="str">
        <f>'SAISIE HOTEL'!Q301</f>
        <v/>
      </c>
      <c r="F204" s="196" t="str">
        <f>'SAISIE HOTEL'!$B$301</f>
        <v>R</v>
      </c>
      <c r="G204" s="198"/>
      <c r="H204" s="199"/>
    </row>
    <row r="205" spans="1:8" s="200" customFormat="1" x14ac:dyDescent="0.2">
      <c r="A205" s="194">
        <f>'SAISIE HOTEL'!L306</f>
        <v>256</v>
      </c>
      <c r="B205" s="195" t="str">
        <f>'SAISIE HOTEL'!M306</f>
        <v>Les revêtements sont en bon état.</v>
      </c>
      <c r="C205" s="196">
        <f>'SAISIE HOTEL'!N306</f>
        <v>3</v>
      </c>
      <c r="D205" s="196" t="str">
        <f>'SAISIE HOTEL'!O306</f>
        <v>Très Satisfaisant</v>
      </c>
      <c r="E205" s="197" t="str">
        <f>'SAISIE HOTEL'!Q306</f>
        <v/>
      </c>
      <c r="F205" s="196" t="str">
        <f>'SAISIE HOTEL'!$B$306</f>
        <v>R</v>
      </c>
      <c r="G205" s="198"/>
      <c r="H205" s="199"/>
    </row>
    <row r="206" spans="1:8" s="200" customFormat="1" x14ac:dyDescent="0.2">
      <c r="A206" s="194">
        <f>'SAISIE HOTEL'!L308</f>
        <v>258</v>
      </c>
      <c r="B206" s="195" t="str">
        <f>'SAISIE HOTEL'!M308</f>
        <v>Le mobilier et les équipements de la chambre sont en bon état.</v>
      </c>
      <c r="C206" s="196">
        <f>'SAISIE HOTEL'!N308</f>
        <v>3</v>
      </c>
      <c r="D206" s="196" t="str">
        <f>'SAISIE HOTEL'!O308</f>
        <v>Très Satisfaisant</v>
      </c>
      <c r="E206" s="197" t="str">
        <f>'SAISIE HOTEL'!Q308</f>
        <v/>
      </c>
      <c r="F206" s="196" t="str">
        <f>'SAISIE HOTEL'!$B$308</f>
        <v>R</v>
      </c>
      <c r="G206" s="198"/>
      <c r="H206" s="199"/>
    </row>
    <row r="207" spans="1:8" s="200" customFormat="1" x14ac:dyDescent="0.2">
      <c r="A207" s="194">
        <f>'SAISIE HOTEL'!L310</f>
        <v>260</v>
      </c>
      <c r="B207" s="195" t="str">
        <f>'SAISIE HOTEL'!M310</f>
        <v>Les revêtements de la salle de bains sont en bon état.</v>
      </c>
      <c r="C207" s="196">
        <f>'SAISIE HOTEL'!N310</f>
        <v>3</v>
      </c>
      <c r="D207" s="196" t="str">
        <f>'SAISIE HOTEL'!O310</f>
        <v>Très Satisfaisant</v>
      </c>
      <c r="E207" s="197" t="str">
        <f>'SAISIE HOTEL'!Q310</f>
        <v/>
      </c>
      <c r="F207" s="196" t="str">
        <f>'SAISIE HOTEL'!$B$310</f>
        <v>R</v>
      </c>
      <c r="G207" s="198"/>
      <c r="H207" s="199"/>
    </row>
    <row r="208" spans="1:8" s="200" customFormat="1" x14ac:dyDescent="0.2">
      <c r="A208" s="194">
        <f>'SAISIE HOTEL'!L312</f>
        <v>262</v>
      </c>
      <c r="B208" s="195" t="str">
        <f>'SAISIE HOTEL'!M312</f>
        <v>Le mobilier et les équipements de la salle de bains sont en bon état.</v>
      </c>
      <c r="C208" s="196">
        <f>'SAISIE HOTEL'!N312</f>
        <v>3</v>
      </c>
      <c r="D208" s="196" t="str">
        <f>'SAISIE HOTEL'!O312</f>
        <v>Très Satisfaisant</v>
      </c>
      <c r="E208" s="197" t="str">
        <f>'SAISIE HOTEL'!Q312</f>
        <v/>
      </c>
      <c r="F208" s="196" t="str">
        <f>'SAISIE HOTEL'!$B$312</f>
        <v>R</v>
      </c>
      <c r="G208" s="198"/>
      <c r="H208" s="199"/>
    </row>
    <row r="209" spans="1:8" s="200" customFormat="1" x14ac:dyDescent="0.2">
      <c r="A209" s="194">
        <f>'SAISIE HOTEL'!L314</f>
        <v>264</v>
      </c>
      <c r="B209" s="195" t="str">
        <f>'SAISIE HOTEL'!M314</f>
        <v>Le linge de toilette est en bon état.</v>
      </c>
      <c r="C209" s="196">
        <f>'SAISIE HOTEL'!N314</f>
        <v>3</v>
      </c>
      <c r="D209" s="196" t="str">
        <f>'SAISIE HOTEL'!O314</f>
        <v>Très Satisfaisant</v>
      </c>
      <c r="E209" s="197" t="str">
        <f>'SAISIE HOTEL'!Q314</f>
        <v/>
      </c>
      <c r="F209" s="196" t="str">
        <f>'SAISIE HOTEL'!$B$314</f>
        <v>R</v>
      </c>
      <c r="G209" s="198"/>
      <c r="H209" s="199"/>
    </row>
    <row r="210" spans="1:8" s="200" customFormat="1" x14ac:dyDescent="0.2">
      <c r="A210" s="194">
        <f>'SAISIE HOTEL'!L322</f>
        <v>270</v>
      </c>
      <c r="B210" s="195" t="str">
        <f>'SAISIE HOTEL'!M322</f>
        <v>Les revêtements muraux, les sols et les plafonds du bar sont en bon état.</v>
      </c>
      <c r="C210" s="196">
        <f>'SAISIE HOTEL'!N322</f>
        <v>3</v>
      </c>
      <c r="D210" s="196" t="str">
        <f>'SAISIE HOTEL'!O322</f>
        <v>Très Satisfaisant</v>
      </c>
      <c r="E210" s="197" t="str">
        <f>'SAISIE HOTEL'!Q322</f>
        <v/>
      </c>
      <c r="F210" s="196" t="str">
        <f>'SAISIE HOTEL'!$B$322</f>
        <v>R</v>
      </c>
      <c r="G210" s="198"/>
      <c r="H210" s="199"/>
    </row>
    <row r="211" spans="1:8" s="200" customFormat="1" x14ac:dyDescent="0.2">
      <c r="A211" s="194">
        <f>'SAISIE HOTEL'!L324</f>
        <v>272</v>
      </c>
      <c r="B211" s="195" t="str">
        <f>'SAISIE HOTEL'!M324</f>
        <v>Le mobilier du bar est en bon état.</v>
      </c>
      <c r="C211" s="196">
        <f>'SAISIE HOTEL'!N324</f>
        <v>3</v>
      </c>
      <c r="D211" s="196" t="str">
        <f>'SAISIE HOTEL'!O324</f>
        <v>Très Satisfaisant</v>
      </c>
      <c r="E211" s="197" t="str">
        <f>'SAISIE HOTEL'!Q324</f>
        <v/>
      </c>
      <c r="F211" s="196" t="str">
        <f>'SAISIE HOTEL'!$B$324</f>
        <v>R</v>
      </c>
      <c r="G211" s="198"/>
      <c r="H211" s="199"/>
    </row>
    <row r="212" spans="1:8" s="200" customFormat="1" x14ac:dyDescent="0.2">
      <c r="A212" s="194">
        <f>'SAISIE HOTEL'!L326</f>
        <v>274</v>
      </c>
      <c r="B212" s="195" t="str">
        <f>'SAISIE HOTEL'!M326</f>
        <v>Le comptoir et l'arrière du bar sont en bon état.</v>
      </c>
      <c r="C212" s="196">
        <f>'SAISIE HOTEL'!N326</f>
        <v>3</v>
      </c>
      <c r="D212" s="196" t="str">
        <f>'SAISIE HOTEL'!O326</f>
        <v>Très Satisfaisant</v>
      </c>
      <c r="E212" s="197" t="str">
        <f>'SAISIE HOTEL'!Q326</f>
        <v/>
      </c>
      <c r="F212" s="196" t="str">
        <f>'SAISIE HOTEL'!$B$326</f>
        <v>R</v>
      </c>
      <c r="G212" s="198"/>
      <c r="H212" s="199"/>
    </row>
    <row r="213" spans="1:8" s="200" customFormat="1" x14ac:dyDescent="0.2">
      <c r="A213" s="194">
        <f>'SAISIE HOTEL'!L338</f>
        <v>284</v>
      </c>
      <c r="B213" s="195" t="str">
        <f>'SAISIE HOTEL'!M338</f>
        <v>La vaisselle est en bon état.</v>
      </c>
      <c r="C213" s="196">
        <f>'SAISIE HOTEL'!N338</f>
        <v>3</v>
      </c>
      <c r="D213" s="196" t="str">
        <f>'SAISIE HOTEL'!O338</f>
        <v>Très Satisfaisant</v>
      </c>
      <c r="E213" s="197" t="str">
        <f>'SAISIE HOTEL'!Q338</f>
        <v/>
      </c>
      <c r="F213" s="196" t="str">
        <f>'SAISIE HOTEL'!$B$338</f>
        <v>R</v>
      </c>
      <c r="G213" s="198"/>
      <c r="H213" s="199"/>
    </row>
    <row r="214" spans="1:8" s="200" customFormat="1" x14ac:dyDescent="0.2">
      <c r="A214" s="194">
        <f>'SAISIE HOTEL'!L349</f>
        <v>292</v>
      </c>
      <c r="B214" s="195" t="str">
        <f>'SAISIE HOTEL'!M349</f>
        <v>Les revêtements et les équipements de la salle de restaurant sont en bon état.</v>
      </c>
      <c r="C214" s="196">
        <f>'SAISIE HOTEL'!N349</f>
        <v>3</v>
      </c>
      <c r="D214" s="196" t="str">
        <f>'SAISIE HOTEL'!O349</f>
        <v>Très Satisfaisant</v>
      </c>
      <c r="E214" s="197" t="str">
        <f>'SAISIE HOTEL'!Q349</f>
        <v/>
      </c>
      <c r="F214" s="196" t="str">
        <f>'SAISIE HOTEL'!$B$349</f>
        <v>R</v>
      </c>
      <c r="G214" s="198"/>
      <c r="H214" s="199"/>
    </row>
    <row r="215" spans="1:8" s="200" customFormat="1" x14ac:dyDescent="0.2">
      <c r="A215" s="194">
        <f>'SAISIE HOTEL'!L351</f>
        <v>294</v>
      </c>
      <c r="B215" s="195" t="str">
        <f>'SAISIE HOTEL'!M351</f>
        <v>Le mobilier de la salle de petit déjeuner est en bon état.</v>
      </c>
      <c r="C215" s="196">
        <f>'SAISIE HOTEL'!N351</f>
        <v>3</v>
      </c>
      <c r="D215" s="196" t="str">
        <f>'SAISIE HOTEL'!O351</f>
        <v>Très Satisfaisant</v>
      </c>
      <c r="E215" s="197" t="str">
        <f>'SAISIE HOTEL'!Q351</f>
        <v/>
      </c>
      <c r="F215" s="196" t="str">
        <f>'SAISIE HOTEL'!$B$351</f>
        <v>R</v>
      </c>
      <c r="G215" s="198"/>
      <c r="H215" s="199"/>
    </row>
    <row r="216" spans="1:8" s="200" customFormat="1" x14ac:dyDescent="0.2">
      <c r="A216" s="194">
        <f>'SAISIE HOTEL'!L354</f>
        <v>297</v>
      </c>
      <c r="B216" s="195" t="str">
        <f>'SAISIE HOTEL'!M354</f>
        <v>La vaisselle et les couverts du petit déjeuner sont en bon état.</v>
      </c>
      <c r="C216" s="196">
        <f>'SAISIE HOTEL'!N354</f>
        <v>3</v>
      </c>
      <c r="D216" s="196" t="str">
        <f>'SAISIE HOTEL'!O354</f>
        <v>Très Satisfaisant</v>
      </c>
      <c r="E216" s="197" t="str">
        <f>'SAISIE HOTEL'!Q354</f>
        <v/>
      </c>
      <c r="F216" s="196" t="str">
        <f>'SAISIE HOTEL'!$B$354</f>
        <v>R</v>
      </c>
      <c r="G216" s="198"/>
      <c r="H216" s="199"/>
    </row>
    <row r="217" spans="1:8" s="200" customFormat="1" x14ac:dyDescent="0.2">
      <c r="A217" s="194"/>
      <c r="B217" s="201" t="str">
        <f>'RESULTAT GLOBAL'!C36</f>
        <v>▪ Confort</v>
      </c>
      <c r="C217" s="196"/>
      <c r="D217" s="196"/>
      <c r="E217" s="197"/>
      <c r="F217" s="196"/>
      <c r="G217" s="198"/>
      <c r="H217" s="199"/>
    </row>
    <row r="218" spans="1:8" s="200" customFormat="1" x14ac:dyDescent="0.2">
      <c r="A218" s="194" t="e">
        <f>'SAISIE HOTEL'!#REF!</f>
        <v>#REF!</v>
      </c>
      <c r="B218" s="195" t="e">
        <f>'SAISIE HOTEL'!#REF!</f>
        <v>#REF!</v>
      </c>
      <c r="C218" s="196" t="e">
        <f>'SAISIE HOTEL'!#REF!</f>
        <v>#REF!</v>
      </c>
      <c r="D218" s="196" t="e">
        <f>'SAISIE HOTEL'!#REF!</f>
        <v>#REF!</v>
      </c>
      <c r="E218" s="197" t="e">
        <f>'SAISIE HOTEL'!#REF!</f>
        <v>#REF!</v>
      </c>
      <c r="F218" s="196" t="e">
        <f>'SAISIE HOTEL'!#REF!</f>
        <v>#REF!</v>
      </c>
      <c r="G218" s="198"/>
      <c r="H218" s="199"/>
    </row>
    <row r="219" spans="1:8" s="200" customFormat="1" x14ac:dyDescent="0.2">
      <c r="A219" s="194" t="e">
        <f>'SAISIE HOTEL'!#REF!</f>
        <v>#REF!</v>
      </c>
      <c r="B219" s="195" t="e">
        <f>'SAISIE HOTEL'!#REF!</f>
        <v>#REF!</v>
      </c>
      <c r="C219" s="196" t="e">
        <f>'SAISIE HOTEL'!#REF!</f>
        <v>#REF!</v>
      </c>
      <c r="D219" s="196" t="e">
        <f>'SAISIE HOTEL'!#REF!</f>
        <v>#REF!</v>
      </c>
      <c r="E219" s="197" t="e">
        <f>'SAISIE HOTEL'!#REF!</f>
        <v>#REF!</v>
      </c>
      <c r="F219" s="196" t="e">
        <f>'SAISIE HOTEL'!#REF!</f>
        <v>#REF!</v>
      </c>
      <c r="G219" s="198"/>
      <c r="H219" s="199"/>
    </row>
    <row r="220" spans="1:8" s="200" customFormat="1" x14ac:dyDescent="0.2">
      <c r="A220" s="194" t="e">
        <f>'SAISIE HOTEL'!#REF!</f>
        <v>#REF!</v>
      </c>
      <c r="B220" s="195" t="e">
        <f>'SAISIE HOTEL'!#REF!</f>
        <v>#REF!</v>
      </c>
      <c r="C220" s="196" t="e">
        <f>'SAISIE HOTEL'!#REF!</f>
        <v>#REF!</v>
      </c>
      <c r="D220" s="196" t="e">
        <f>'SAISIE HOTEL'!#REF!</f>
        <v>#REF!</v>
      </c>
      <c r="E220" s="197" t="e">
        <f>'SAISIE HOTEL'!#REF!</f>
        <v>#REF!</v>
      </c>
      <c r="F220" s="196" t="e">
        <f>'SAISIE HOTEL'!#REF!</f>
        <v>#REF!</v>
      </c>
      <c r="G220" s="198"/>
      <c r="H220" s="199"/>
    </row>
    <row r="221" spans="1:8" s="200" customFormat="1" x14ac:dyDescent="0.2">
      <c r="A221" s="194">
        <f>'SAISIE HOTEL'!L134</f>
        <v>109</v>
      </c>
      <c r="B221" s="195" t="str">
        <f>'SAISIE HOTEL'!M134</f>
        <v>L'ambiance des parties communes est confortable.</v>
      </c>
      <c r="C221" s="196">
        <f>'SAISIE HOTEL'!N134</f>
        <v>3</v>
      </c>
      <c r="D221" s="196" t="str">
        <f>'SAISIE HOTEL'!O134</f>
        <v>OUI</v>
      </c>
      <c r="E221" s="197" t="str">
        <f>'SAISIE HOTEL'!Q134</f>
        <v/>
      </c>
      <c r="F221" s="196" t="str">
        <f>'SAISIE HOTEL'!$B$134</f>
        <v>NR</v>
      </c>
      <c r="G221" s="198"/>
      <c r="H221" s="199"/>
    </row>
    <row r="222" spans="1:8" s="200" customFormat="1" x14ac:dyDescent="0.2">
      <c r="A222" s="194">
        <f>'SAISIE HOTEL'!L138</f>
        <v>113</v>
      </c>
      <c r="B222" s="195" t="str">
        <f>'SAISIE HOTEL'!M138</f>
        <v>Les parties communes ne sont pas encombrées.</v>
      </c>
      <c r="C222" s="196">
        <f>'SAISIE HOTEL'!N138</f>
        <v>1</v>
      </c>
      <c r="D222" s="196" t="str">
        <f>'SAISIE HOTEL'!O138</f>
        <v>OUI</v>
      </c>
      <c r="E222" s="197" t="str">
        <f>'SAISIE HOTEL'!Q138</f>
        <v/>
      </c>
      <c r="F222" s="196" t="str">
        <f>'SAISIE HOTEL'!B138</f>
        <v>NR</v>
      </c>
      <c r="G222" s="198"/>
      <c r="H222" s="199"/>
    </row>
    <row r="223" spans="1:8" s="200" customFormat="1" x14ac:dyDescent="0.2">
      <c r="A223" s="194">
        <f>'SAISIE HOTEL'!L139</f>
        <v>114</v>
      </c>
      <c r="B223" s="195" t="str">
        <f>'SAISIE HOTEL'!M139</f>
        <v>Si existants, les ascenseurs sont en bon état et fonctionnent correctement.</v>
      </c>
      <c r="C223" s="196">
        <f>'SAISIE HOTEL'!N139</f>
        <v>3</v>
      </c>
      <c r="D223" s="196" t="str">
        <f>'SAISIE HOTEL'!O139</f>
        <v>OUI</v>
      </c>
      <c r="E223" s="197" t="str">
        <f>'SAISIE HOTEL'!Q139</f>
        <v/>
      </c>
      <c r="F223" s="196" t="str">
        <f>'SAISIE HOTEL'!B139</f>
        <v>NR</v>
      </c>
      <c r="G223" s="198"/>
      <c r="H223" s="199"/>
    </row>
    <row r="224" spans="1:8" s="200" customFormat="1" x14ac:dyDescent="0.2">
      <c r="A224" s="194">
        <f>'SAISIE HOTEL'!L142</f>
        <v>116</v>
      </c>
      <c r="B224" s="195" t="str">
        <f>'SAISIE HOTEL'!M142</f>
        <v>Il existe un salon ou un espace salon confortablement aménagé.</v>
      </c>
      <c r="C224" s="196">
        <f>'SAISIE HOTEL'!N142</f>
        <v>1</v>
      </c>
      <c r="D224" s="196" t="str">
        <f>'SAISIE HOTEL'!O142</f>
        <v>OUI</v>
      </c>
      <c r="E224" s="197" t="str">
        <f>'SAISIE HOTEL'!Q142</f>
        <v/>
      </c>
      <c r="F224" s="196" t="str">
        <f>'SAISIE HOTEL'!B142</f>
        <v>NR</v>
      </c>
      <c r="G224" s="198"/>
      <c r="H224" s="199"/>
    </row>
    <row r="225" spans="1:8" s="200" customFormat="1" x14ac:dyDescent="0.2">
      <c r="A225" s="194">
        <f>'SAISIE HOTEL'!L143</f>
        <v>117</v>
      </c>
      <c r="B225" s="195" t="str">
        <f>'SAISIE HOTEL'!M143</f>
        <v>Le salon ou l'espace salon est à l'écart des allées et venues de la clientèle.</v>
      </c>
      <c r="C225" s="196">
        <f>'SAISIE HOTEL'!N143</f>
        <v>1</v>
      </c>
      <c r="D225" s="196" t="str">
        <f>'SAISIE HOTEL'!O143</f>
        <v>OUI</v>
      </c>
      <c r="E225" s="197" t="str">
        <f>'SAISIE HOTEL'!Q143</f>
        <v/>
      </c>
      <c r="F225" s="196" t="str">
        <f>'SAISIE HOTEL'!B143</f>
        <v>NR</v>
      </c>
      <c r="G225" s="198"/>
      <c r="H225" s="199"/>
    </row>
    <row r="226" spans="1:8" s="200" customFormat="1" x14ac:dyDescent="0.2">
      <c r="A226" s="194">
        <f>'SAISIE HOTEL'!L147</f>
        <v>120</v>
      </c>
      <c r="B226" s="195" t="str">
        <f>'SAISIE HOTEL'!M147</f>
        <v xml:space="preserve">Les sanitaires sont bien équipés. </v>
      </c>
      <c r="C226" s="196">
        <f>'SAISIE HOTEL'!N147</f>
        <v>3</v>
      </c>
      <c r="D226" s="196" t="str">
        <f>'SAISIE HOTEL'!O147</f>
        <v>OUI</v>
      </c>
      <c r="E226" s="197" t="str">
        <f>'SAISIE HOTEL'!Q147</f>
        <v/>
      </c>
      <c r="F226" s="196" t="str">
        <f>'SAISIE HOTEL'!B147</f>
        <v>NR</v>
      </c>
      <c r="G226" s="198"/>
      <c r="H226" s="199"/>
    </row>
    <row r="227" spans="1:8" s="200" customFormat="1" x14ac:dyDescent="0.2">
      <c r="A227" s="194">
        <f>'SAISIE HOTEL'!L148</f>
        <v>121</v>
      </c>
      <c r="B227" s="195" t="str">
        <f>'SAISIE HOTEL'!M148</f>
        <v>L'aspect général des sanitaires est accueillant.</v>
      </c>
      <c r="C227" s="196">
        <f>'SAISIE HOTEL'!N148</f>
        <v>3</v>
      </c>
      <c r="D227" s="196" t="str">
        <f>'SAISIE HOTEL'!O148</f>
        <v>OUI</v>
      </c>
      <c r="E227" s="197" t="str">
        <f>'SAISIE HOTEL'!Q148</f>
        <v/>
      </c>
      <c r="F227" s="196" t="str">
        <f>'SAISIE HOTEL'!B148</f>
        <v>NR</v>
      </c>
      <c r="G227" s="198"/>
      <c r="H227" s="199"/>
    </row>
    <row r="228" spans="1:8" s="200" customFormat="1" x14ac:dyDescent="0.2">
      <c r="A228" s="194" t="e">
        <f>'SAISIE HOTEL'!#REF!</f>
        <v>#REF!</v>
      </c>
      <c r="B228" s="195" t="e">
        <f>'SAISIE HOTEL'!#REF!</f>
        <v>#REF!</v>
      </c>
      <c r="C228" s="196" t="e">
        <f>'SAISIE HOTEL'!#REF!</f>
        <v>#REF!</v>
      </c>
      <c r="D228" s="196" t="e">
        <f>'SAISIE HOTEL'!#REF!</f>
        <v>#REF!</v>
      </c>
      <c r="E228" s="197" t="e">
        <f>'SAISIE HOTEL'!#REF!</f>
        <v>#REF!</v>
      </c>
      <c r="F228" s="196" t="e">
        <f>'SAISIE HOTEL'!#REF!</f>
        <v>#REF!</v>
      </c>
      <c r="G228" s="198"/>
      <c r="H228" s="199"/>
    </row>
    <row r="229" spans="1:8" s="200" customFormat="1" x14ac:dyDescent="0.2">
      <c r="A229" s="194">
        <f>'SAISIE HOTEL'!L153</f>
        <v>126</v>
      </c>
      <c r="B229" s="195" t="str">
        <f>'SAISIE HOTEL'!M153</f>
        <v>L'ensemble des équipements des sanitaires fonctionne bien.</v>
      </c>
      <c r="C229" s="196">
        <f>'SAISIE HOTEL'!N153</f>
        <v>3</v>
      </c>
      <c r="D229" s="196" t="str">
        <f>'SAISIE HOTEL'!O153</f>
        <v>OUI</v>
      </c>
      <c r="E229" s="197" t="str">
        <f>'SAISIE HOTEL'!Q153</f>
        <v/>
      </c>
      <c r="F229" s="196" t="str">
        <f>'SAISIE HOTEL'!B153</f>
        <v>NR</v>
      </c>
      <c r="G229" s="198"/>
      <c r="H229" s="199"/>
    </row>
    <row r="230" spans="1:8" s="200" customFormat="1" x14ac:dyDescent="0.2">
      <c r="A230" s="194">
        <f>'SAISIE HOTEL'!L154</f>
        <v>127</v>
      </c>
      <c r="B230" s="195" t="str">
        <f>'SAISIE HOTEL'!M154</f>
        <v>Les sanitaires ne présentent pas d'odeur désagréable.</v>
      </c>
      <c r="C230" s="196">
        <f>'SAISIE HOTEL'!N154</f>
        <v>3</v>
      </c>
      <c r="D230" s="196" t="str">
        <f>'SAISIE HOTEL'!O154</f>
        <v>OUI</v>
      </c>
      <c r="E230" s="197" t="str">
        <f>'SAISIE HOTEL'!Q154</f>
        <v/>
      </c>
      <c r="F230" s="196" t="str">
        <f>'SAISIE HOTEL'!B154</f>
        <v>NR</v>
      </c>
      <c r="G230" s="198"/>
      <c r="H230" s="199"/>
    </row>
    <row r="231" spans="1:8" s="200" customFormat="1" x14ac:dyDescent="0.2">
      <c r="A231" s="194">
        <f>'SAISIE HOTEL'!L171</f>
        <v>140</v>
      </c>
      <c r="B231" s="195" t="str">
        <f>'SAISIE HOTEL'!M171</f>
        <v xml:space="preserve">Au moins 3 équipements pour enfants sont mis à la disposition du client </v>
      </c>
      <c r="C231" s="196">
        <f>'SAISIE HOTEL'!N171</f>
        <v>1</v>
      </c>
      <c r="D231" s="196" t="str">
        <f>'SAISIE HOTEL'!O171</f>
        <v>OUI</v>
      </c>
      <c r="E231" s="197" t="str">
        <f>'SAISIE HOTEL'!Q171</f>
        <v/>
      </c>
      <c r="F231" s="196" t="str">
        <f>'SAISIE HOTEL'!B171</f>
        <v>R</v>
      </c>
      <c r="G231" s="198"/>
      <c r="H231" s="199"/>
    </row>
    <row r="232" spans="1:8" s="200" customFormat="1" x14ac:dyDescent="0.2">
      <c r="A232" s="194" t="e">
        <f>'SAISIE HOTEL'!#REF!</f>
        <v>#REF!</v>
      </c>
      <c r="B232" s="195" t="e">
        <f>'SAISIE HOTEL'!#REF!</f>
        <v>#REF!</v>
      </c>
      <c r="C232" s="196" t="e">
        <f>'SAISIE HOTEL'!#REF!</f>
        <v>#REF!</v>
      </c>
      <c r="D232" s="196" t="e">
        <f>'SAISIE HOTEL'!#REF!</f>
        <v>#REF!</v>
      </c>
      <c r="E232" s="197" t="e">
        <f>'SAISIE HOTEL'!#REF!</f>
        <v>#REF!</v>
      </c>
      <c r="F232" s="196" t="e">
        <f>'SAISIE HOTEL'!#REF!</f>
        <v>#REF!</v>
      </c>
      <c r="G232" s="198"/>
      <c r="H232" s="199"/>
    </row>
    <row r="233" spans="1:8" s="200" customFormat="1" x14ac:dyDescent="0.2">
      <c r="A233" s="194" t="e">
        <f>'SAISIE HOTEL'!#REF!</f>
        <v>#REF!</v>
      </c>
      <c r="B233" s="195" t="e">
        <f>'SAISIE HOTEL'!#REF!</f>
        <v>#REF!</v>
      </c>
      <c r="C233" s="196" t="e">
        <f>'SAISIE HOTEL'!#REF!</f>
        <v>#REF!</v>
      </c>
      <c r="D233" s="196" t="e">
        <f>'SAISIE HOTEL'!#REF!</f>
        <v>#REF!</v>
      </c>
      <c r="E233" s="197" t="e">
        <f>'SAISIE HOTEL'!#REF!</f>
        <v>#REF!</v>
      </c>
      <c r="F233" s="196" t="e">
        <f>'SAISIE HOTEL'!#REF!</f>
        <v>#REF!</v>
      </c>
      <c r="G233" s="198"/>
      <c r="H233" s="199"/>
    </row>
    <row r="234" spans="1:8" s="200" customFormat="1" x14ac:dyDescent="0.2">
      <c r="A234" s="194">
        <f>'SAISIE HOTEL'!L177</f>
        <v>144</v>
      </c>
      <c r="B234" s="195" t="str">
        <f>'SAISIE HOTEL'!M177</f>
        <v>La décoration et l'ameublement de la chambre sont harmonieux.</v>
      </c>
      <c r="C234" s="196">
        <f>'SAISIE HOTEL'!N177</f>
        <v>3</v>
      </c>
      <c r="D234" s="196" t="str">
        <f>'SAISIE HOTEL'!O177</f>
        <v>OUI</v>
      </c>
      <c r="E234" s="197" t="str">
        <f>'SAISIE HOTEL'!Q177</f>
        <v/>
      </c>
      <c r="F234" s="196" t="str">
        <f>'SAISIE HOTEL'!B177</f>
        <v>NR</v>
      </c>
      <c r="G234" s="198"/>
      <c r="H234" s="199"/>
    </row>
    <row r="235" spans="1:8" s="200" customFormat="1" x14ac:dyDescent="0.2">
      <c r="A235" s="194">
        <f>'SAISIE HOTEL'!L178</f>
        <v>145</v>
      </c>
      <c r="B235" s="195" t="str">
        <f>'SAISIE HOTEL'!M178</f>
        <v>La décoration de la chambre est au goût du jour</v>
      </c>
      <c r="C235" s="196">
        <f>'SAISIE HOTEL'!N178</f>
        <v>3</v>
      </c>
      <c r="D235" s="196" t="str">
        <f>'SAISIE HOTEL'!O178</f>
        <v>OUI</v>
      </c>
      <c r="E235" s="197" t="str">
        <f>'SAISIE HOTEL'!Q178</f>
        <v/>
      </c>
      <c r="F235" s="196" t="str">
        <f>'SAISIE HOTEL'!B178</f>
        <v>NR</v>
      </c>
      <c r="G235" s="198"/>
      <c r="H235" s="199"/>
    </row>
    <row r="236" spans="1:8" s="200" customFormat="1" x14ac:dyDescent="0.2">
      <c r="A236" s="194">
        <f>'SAISIE HOTEL'!L179</f>
        <v>146</v>
      </c>
      <c r="B236" s="195" t="str">
        <f>'SAISIE HOTEL'!M179</f>
        <v>La température est agréable à l'arrivée du client (minimum 19°C en hiver).</v>
      </c>
      <c r="C236" s="196">
        <f>'SAISIE HOTEL'!N179</f>
        <v>3</v>
      </c>
      <c r="D236" s="196" t="str">
        <f>'SAISIE HOTEL'!O179</f>
        <v>OUI</v>
      </c>
      <c r="E236" s="197" t="str">
        <f>'SAISIE HOTEL'!Q179</f>
        <v/>
      </c>
      <c r="F236" s="196" t="str">
        <f>'SAISIE HOTEL'!B179</f>
        <v>NR</v>
      </c>
      <c r="G236" s="198"/>
      <c r="H236" s="199"/>
    </row>
    <row r="237" spans="1:8" s="200" customFormat="1" x14ac:dyDescent="0.2">
      <c r="A237" s="194">
        <f>'SAISIE HOTEL'!L180</f>
        <v>147</v>
      </c>
      <c r="B237" s="195" t="str">
        <f>'SAISIE HOTEL'!M180</f>
        <v>La chambre bénéficie d'une isolation phonique interne efficace.</v>
      </c>
      <c r="C237" s="196">
        <f>'SAISIE HOTEL'!N180</f>
        <v>3</v>
      </c>
      <c r="D237" s="196" t="str">
        <f>'SAISIE HOTEL'!O180</f>
        <v>OUI</v>
      </c>
      <c r="E237" s="197" t="str">
        <f>'SAISIE HOTEL'!Q180</f>
        <v/>
      </c>
      <c r="F237" s="196" t="str">
        <f>'SAISIE HOTEL'!B180</f>
        <v>NR</v>
      </c>
      <c r="G237" s="198"/>
      <c r="H237" s="199"/>
    </row>
    <row r="238" spans="1:8" s="200" customFormat="1" x14ac:dyDescent="0.2">
      <c r="A238" s="194">
        <f>'SAISIE HOTEL'!L181</f>
        <v>148</v>
      </c>
      <c r="B238" s="195" t="str">
        <f>'SAISIE HOTEL'!M181</f>
        <v>La chambre bénéficie d'une isolation phonique externe efficace.</v>
      </c>
      <c r="C238" s="196">
        <f>'SAISIE HOTEL'!N181</f>
        <v>3</v>
      </c>
      <c r="D238" s="196" t="str">
        <f>'SAISIE HOTEL'!O181</f>
        <v>OUI</v>
      </c>
      <c r="E238" s="197" t="str">
        <f>'SAISIE HOTEL'!Q181</f>
        <v/>
      </c>
      <c r="F238" s="196" t="str">
        <f>'SAISIE HOTEL'!B181</f>
        <v>NR</v>
      </c>
      <c r="G238" s="198"/>
      <c r="H238" s="199"/>
    </row>
    <row r="239" spans="1:8" s="200" customFormat="1" x14ac:dyDescent="0.2">
      <c r="A239" s="194">
        <f>'SAISIE HOTEL'!L183</f>
        <v>150</v>
      </c>
      <c r="B239" s="195" t="str">
        <f>'SAISIE HOTEL'!M183</f>
        <v>L'éclairage général de la chambre est satisfaisant.</v>
      </c>
      <c r="C239" s="196">
        <f>'SAISIE HOTEL'!N183</f>
        <v>3</v>
      </c>
      <c r="D239" s="196" t="str">
        <f>'SAISIE HOTEL'!O183</f>
        <v>OUI</v>
      </c>
      <c r="E239" s="197" t="str">
        <f>'SAISIE HOTEL'!Q183</f>
        <v/>
      </c>
      <c r="F239" s="196" t="str">
        <f>'SAISIE HOTEL'!B183</f>
        <v>NR</v>
      </c>
      <c r="G239" s="198"/>
      <c r="H239" s="199"/>
    </row>
    <row r="240" spans="1:8" s="200" customFormat="1" x14ac:dyDescent="0.2">
      <c r="A240" s="194">
        <f>'SAISIE HOTEL'!L184</f>
        <v>151</v>
      </c>
      <c r="B240" s="195" t="str">
        <f>'SAISIE HOTEL'!M184</f>
        <v>La circulation dans la chambre est aisée.</v>
      </c>
      <c r="C240" s="196">
        <f>'SAISIE HOTEL'!N184</f>
        <v>3</v>
      </c>
      <c r="D240" s="196" t="str">
        <f>'SAISIE HOTEL'!O184</f>
        <v>OUI</v>
      </c>
      <c r="E240" s="197" t="str">
        <f>'SAISIE HOTEL'!Q184</f>
        <v/>
      </c>
      <c r="F240" s="196" t="str">
        <f>'SAISIE HOTEL'!B184</f>
        <v>NR</v>
      </c>
      <c r="G240" s="198"/>
      <c r="H240" s="199"/>
    </row>
    <row r="241" spans="1:8" s="200" customFormat="1" ht="31.5" x14ac:dyDescent="0.2">
      <c r="A241" s="194">
        <f>'SAISIE HOTEL'!L191</f>
        <v>158</v>
      </c>
      <c r="B241" s="195" t="str">
        <f>'SAISIE HOTEL'!M191</f>
        <v>L'été, en l'absence de climatisation, des actions sont prises pour limiter la température de la chambre.</v>
      </c>
      <c r="C241" s="196">
        <f>'SAISIE HOTEL'!N191</f>
        <v>1</v>
      </c>
      <c r="D241" s="196" t="str">
        <f>'SAISIE HOTEL'!O191</f>
        <v>OUI</v>
      </c>
      <c r="E241" s="197" t="str">
        <f>'SAISIE HOTEL'!Q191</f>
        <v/>
      </c>
      <c r="F241" s="196" t="str">
        <f>'SAISIE HOTEL'!B191</f>
        <v>NR</v>
      </c>
      <c r="G241" s="198"/>
      <c r="H241" s="199"/>
    </row>
    <row r="242" spans="1:8" s="200" customFormat="1" x14ac:dyDescent="0.2">
      <c r="A242" s="194">
        <f>'SAISIE HOTEL'!L192</f>
        <v>159</v>
      </c>
      <c r="B242" s="195" t="str">
        <f>'SAISIE HOTEL'!M192</f>
        <v>L'occultation est efficace.</v>
      </c>
      <c r="C242" s="196">
        <f>'SAISIE HOTEL'!N192</f>
        <v>3</v>
      </c>
      <c r="D242" s="196" t="str">
        <f>'SAISIE HOTEL'!O192</f>
        <v>OUI</v>
      </c>
      <c r="E242" s="197" t="str">
        <f>'SAISIE HOTEL'!Q192</f>
        <v/>
      </c>
      <c r="F242" s="196" t="str">
        <f>'SAISIE HOTEL'!B192</f>
        <v>NR</v>
      </c>
      <c r="G242" s="198"/>
      <c r="H242" s="199"/>
    </row>
    <row r="243" spans="1:8" s="200" customFormat="1" x14ac:dyDescent="0.2">
      <c r="A243" s="194">
        <f>'SAISIE HOTEL'!L194</f>
        <v>160</v>
      </c>
      <c r="B243" s="195" t="str">
        <f>'SAISIE HOTEL'!M194</f>
        <v>Le matelas est confortable.</v>
      </c>
      <c r="C243" s="196">
        <f>'SAISIE HOTEL'!N194</f>
        <v>9</v>
      </c>
      <c r="D243" s="196" t="str">
        <f>'SAISIE HOTEL'!O194</f>
        <v>Très Satisfaisant</v>
      </c>
      <c r="E243" s="197" t="str">
        <f>'SAISIE HOTEL'!Q194</f>
        <v/>
      </c>
      <c r="F243" s="196" t="str">
        <f>'SAISIE HOTEL'!$B$194</f>
        <v>NR</v>
      </c>
      <c r="G243" s="198"/>
      <c r="H243" s="199"/>
    </row>
    <row r="244" spans="1:8" s="200" customFormat="1" x14ac:dyDescent="0.2">
      <c r="A244" s="194">
        <f>'SAISIE HOTEL'!L197</f>
        <v>163</v>
      </c>
      <c r="B244" s="195" t="str">
        <f>'SAISIE HOTEL'!M197</f>
        <v>Le lit est correctement fait.</v>
      </c>
      <c r="C244" s="196">
        <f>'SAISIE HOTEL'!N197</f>
        <v>3</v>
      </c>
      <c r="D244" s="196" t="str">
        <f>'SAISIE HOTEL'!O197</f>
        <v>OUI</v>
      </c>
      <c r="E244" s="197" t="str">
        <f>'SAISIE HOTEL'!Q197</f>
        <v/>
      </c>
      <c r="F244" s="196" t="str">
        <f>'SAISIE HOTEL'!B197</f>
        <v>NR</v>
      </c>
      <c r="G244" s="198"/>
      <c r="H244" s="199"/>
    </row>
    <row r="245" spans="1:8" s="200" customFormat="1" x14ac:dyDescent="0.2">
      <c r="A245" s="194" t="e">
        <f>'SAISIE HOTEL'!#REF!</f>
        <v>#REF!</v>
      </c>
      <c r="B245" s="195" t="e">
        <f>'SAISIE HOTEL'!#REF!</f>
        <v>#REF!</v>
      </c>
      <c r="C245" s="196" t="e">
        <f>'SAISIE HOTEL'!#REF!</f>
        <v>#REF!</v>
      </c>
      <c r="D245" s="196" t="e">
        <f>'SAISIE HOTEL'!#REF!</f>
        <v>#REF!</v>
      </c>
      <c r="E245" s="197" t="e">
        <f>'SAISIE HOTEL'!#REF!</f>
        <v>#REF!</v>
      </c>
      <c r="F245" s="196" t="e">
        <f>'SAISIE HOTEL'!#REF!</f>
        <v>#REF!</v>
      </c>
      <c r="G245" s="198"/>
      <c r="H245" s="199"/>
    </row>
    <row r="246" spans="1:8" s="200" customFormat="1" x14ac:dyDescent="0.2">
      <c r="A246" s="194" t="e">
        <f>'SAISIE HOTEL'!#REF!</f>
        <v>#REF!</v>
      </c>
      <c r="B246" s="195" t="e">
        <f>'SAISIE HOTEL'!#REF!</f>
        <v>#REF!</v>
      </c>
      <c r="C246" s="196" t="e">
        <f>'SAISIE HOTEL'!#REF!</f>
        <v>#REF!</v>
      </c>
      <c r="D246" s="196" t="e">
        <f>'SAISIE HOTEL'!#REF!</f>
        <v>#REF!</v>
      </c>
      <c r="E246" s="197" t="e">
        <f>'SAISIE HOTEL'!#REF!</f>
        <v>#REF!</v>
      </c>
      <c r="F246" s="196" t="e">
        <f>'SAISIE HOTEL'!#REF!</f>
        <v>#REF!</v>
      </c>
      <c r="G246" s="198"/>
      <c r="H246" s="199"/>
    </row>
    <row r="247" spans="1:8" s="200" customFormat="1" x14ac:dyDescent="0.2">
      <c r="A247" s="194">
        <f>'SAISIE HOTEL'!L200</f>
        <v>166</v>
      </c>
      <c r="B247" s="195" t="str">
        <f>'SAISIE HOTEL'!M200</f>
        <v>La dimension de la literie en lit double est de 160x200.</v>
      </c>
      <c r="C247" s="196">
        <f>'SAISIE HOTEL'!N200</f>
        <v>1</v>
      </c>
      <c r="D247" s="196" t="str">
        <f>'SAISIE HOTEL'!O200</f>
        <v>OUI</v>
      </c>
      <c r="E247" s="197" t="str">
        <f>'SAISIE HOTEL'!Q200</f>
        <v/>
      </c>
      <c r="F247" s="196" t="str">
        <f>'SAISIE HOTEL'!$B$200</f>
        <v>NR</v>
      </c>
      <c r="G247" s="198"/>
      <c r="H247" s="199"/>
    </row>
    <row r="248" spans="1:8" s="200" customFormat="1" x14ac:dyDescent="0.2">
      <c r="A248" s="194" t="e">
        <f>'SAISIE HOTEL'!#REF!</f>
        <v>#REF!</v>
      </c>
      <c r="B248" s="195" t="e">
        <f>'SAISIE HOTEL'!#REF!</f>
        <v>#REF!</v>
      </c>
      <c r="C248" s="196" t="e">
        <f>'SAISIE HOTEL'!#REF!</f>
        <v>#REF!</v>
      </c>
      <c r="D248" s="196" t="e">
        <f>'SAISIE HOTEL'!#REF!</f>
        <v>#REF!</v>
      </c>
      <c r="E248" s="197" t="e">
        <f>'SAISIE HOTEL'!#REF!</f>
        <v>#REF!</v>
      </c>
      <c r="F248" s="196" t="e">
        <f>'SAISIE HOTEL'!#REF!</f>
        <v>#REF!</v>
      </c>
      <c r="G248" s="198"/>
      <c r="H248" s="199"/>
    </row>
    <row r="249" spans="1:8" s="200" customFormat="1" x14ac:dyDescent="0.2">
      <c r="A249" s="194" t="e">
        <f>'SAISIE HOTEL'!#REF!</f>
        <v>#REF!</v>
      </c>
      <c r="B249" s="195" t="e">
        <f>'SAISIE HOTEL'!#REF!</f>
        <v>#REF!</v>
      </c>
      <c r="C249" s="196" t="e">
        <f>'SAISIE HOTEL'!#REF!</f>
        <v>#REF!</v>
      </c>
      <c r="D249" s="196" t="e">
        <f>'SAISIE HOTEL'!#REF!</f>
        <v>#REF!</v>
      </c>
      <c r="E249" s="197" t="e">
        <f>'SAISIE HOTEL'!#REF!</f>
        <v>#REF!</v>
      </c>
      <c r="F249" s="196" t="e">
        <f>'SAISIE HOTEL'!#REF!</f>
        <v>#REF!</v>
      </c>
      <c r="G249" s="198"/>
      <c r="H249" s="199"/>
    </row>
    <row r="250" spans="1:8" s="200" customFormat="1" x14ac:dyDescent="0.2">
      <c r="A250" s="194" t="e">
        <f>'SAISIE HOTEL'!#REF!</f>
        <v>#REF!</v>
      </c>
      <c r="B250" s="195" t="e">
        <f>'SAISIE HOTEL'!#REF!</f>
        <v>#REF!</v>
      </c>
      <c r="C250" s="196" t="e">
        <f>'SAISIE HOTEL'!#REF!</f>
        <v>#REF!</v>
      </c>
      <c r="D250" s="196" t="e">
        <f>'SAISIE HOTEL'!#REF!</f>
        <v>#REF!</v>
      </c>
      <c r="E250" s="197" t="e">
        <f>'SAISIE HOTEL'!#REF!</f>
        <v>#REF!</v>
      </c>
      <c r="F250" s="196" t="e">
        <f>'SAISIE HOTEL'!#REF!</f>
        <v>#REF!</v>
      </c>
      <c r="G250" s="198"/>
      <c r="H250" s="199"/>
    </row>
    <row r="251" spans="1:8" s="200" customFormat="1" x14ac:dyDescent="0.2">
      <c r="A251" s="194" t="e">
        <f>'SAISIE HOTEL'!#REF!</f>
        <v>#REF!</v>
      </c>
      <c r="B251" s="195" t="e">
        <f>'SAISIE HOTEL'!#REF!</f>
        <v>#REF!</v>
      </c>
      <c r="C251" s="196" t="e">
        <f>'SAISIE HOTEL'!#REF!</f>
        <v>#REF!</v>
      </c>
      <c r="D251" s="196" t="e">
        <f>'SAISIE HOTEL'!#REF!</f>
        <v>#REF!</v>
      </c>
      <c r="E251" s="197" t="e">
        <f>'SAISIE HOTEL'!#REF!</f>
        <v>#REF!</v>
      </c>
      <c r="F251" s="196" t="e">
        <f>'SAISIE HOTEL'!#REF!</f>
        <v>#REF!</v>
      </c>
      <c r="G251" s="198"/>
      <c r="H251" s="199"/>
    </row>
    <row r="252" spans="1:8" s="200" customFormat="1" x14ac:dyDescent="0.2">
      <c r="A252" s="194" t="e">
        <f>'SAISIE HOTEL'!#REF!</f>
        <v>#REF!</v>
      </c>
      <c r="B252" s="195" t="e">
        <f>'SAISIE HOTEL'!#REF!</f>
        <v>#REF!</v>
      </c>
      <c r="C252" s="196" t="e">
        <f>'SAISIE HOTEL'!#REF!</f>
        <v>#REF!</v>
      </c>
      <c r="D252" s="196" t="e">
        <f>'SAISIE HOTEL'!#REF!</f>
        <v>#REF!</v>
      </c>
      <c r="E252" s="197" t="e">
        <f>'SAISIE HOTEL'!#REF!</f>
        <v>#REF!</v>
      </c>
      <c r="F252" s="196" t="e">
        <f>'SAISIE HOTEL'!#REF!</f>
        <v>#REF!</v>
      </c>
      <c r="G252" s="198"/>
      <c r="H252" s="199"/>
    </row>
    <row r="253" spans="1:8" s="200" customFormat="1" x14ac:dyDescent="0.2">
      <c r="A253" s="194" t="e">
        <f>'SAISIE HOTEL'!#REF!</f>
        <v>#REF!</v>
      </c>
      <c r="B253" s="195" t="e">
        <f>'SAISIE HOTEL'!#REF!</f>
        <v>#REF!</v>
      </c>
      <c r="C253" s="196" t="e">
        <f>'SAISIE HOTEL'!#REF!</f>
        <v>#REF!</v>
      </c>
      <c r="D253" s="196" t="e">
        <f>'SAISIE HOTEL'!#REF!</f>
        <v>#REF!</v>
      </c>
      <c r="E253" s="197" t="e">
        <f>'SAISIE HOTEL'!#REF!</f>
        <v>#REF!</v>
      </c>
      <c r="F253" s="196" t="e">
        <f>'SAISIE HOTEL'!#REF!</f>
        <v>#REF!</v>
      </c>
      <c r="G253" s="198"/>
      <c r="H253" s="199"/>
    </row>
    <row r="254" spans="1:8" s="200" customFormat="1" x14ac:dyDescent="0.2">
      <c r="A254" s="194" t="e">
        <f>'SAISIE HOTEL'!#REF!</f>
        <v>#REF!</v>
      </c>
      <c r="B254" s="195" t="e">
        <f>'SAISIE HOTEL'!#REF!</f>
        <v>#REF!</v>
      </c>
      <c r="C254" s="196" t="e">
        <f>'SAISIE HOTEL'!#REF!</f>
        <v>#REF!</v>
      </c>
      <c r="D254" s="196" t="e">
        <f>'SAISIE HOTEL'!#REF!</f>
        <v>#REF!</v>
      </c>
      <c r="E254" s="197" t="e">
        <f>'SAISIE HOTEL'!#REF!</f>
        <v>#REF!</v>
      </c>
      <c r="F254" s="196" t="e">
        <f>'SAISIE HOTEL'!#REF!</f>
        <v>#REF!</v>
      </c>
      <c r="G254" s="198"/>
      <c r="H254" s="199"/>
    </row>
    <row r="255" spans="1:8" s="200" customFormat="1" x14ac:dyDescent="0.2">
      <c r="A255" s="194" t="e">
        <f>'SAISIE HOTEL'!#REF!</f>
        <v>#REF!</v>
      </c>
      <c r="B255" s="195" t="e">
        <f>'SAISIE HOTEL'!#REF!</f>
        <v>#REF!</v>
      </c>
      <c r="C255" s="196" t="e">
        <f>'SAISIE HOTEL'!#REF!</f>
        <v>#REF!</v>
      </c>
      <c r="D255" s="196" t="e">
        <f>'SAISIE HOTEL'!#REF!</f>
        <v>#REF!</v>
      </c>
      <c r="E255" s="197" t="e">
        <f>'SAISIE HOTEL'!#REF!</f>
        <v>#REF!</v>
      </c>
      <c r="F255" s="196" t="e">
        <f>'SAISIE HOTEL'!#REF!</f>
        <v>#REF!</v>
      </c>
      <c r="G255" s="198"/>
      <c r="H255" s="199"/>
    </row>
    <row r="256" spans="1:8" s="200" customFormat="1" x14ac:dyDescent="0.2">
      <c r="A256" s="194">
        <f>'SAISIE HOTEL'!L205</f>
        <v>169</v>
      </c>
      <c r="B256" s="195" t="str">
        <f>'SAISIE HOTEL'!M205</f>
        <v>L'ensemble du mobilier de la chambre est pratique d'utilisation.</v>
      </c>
      <c r="C256" s="196">
        <f>'SAISIE HOTEL'!N205</f>
        <v>3</v>
      </c>
      <c r="D256" s="196" t="str">
        <f>'SAISIE HOTEL'!O205</f>
        <v>OUI</v>
      </c>
      <c r="E256" s="197" t="str">
        <f>'SAISIE HOTEL'!Q205</f>
        <v/>
      </c>
      <c r="F256" s="196" t="str">
        <f>'SAISIE HOTEL'!$B$205</f>
        <v>NR</v>
      </c>
      <c r="G256" s="198"/>
      <c r="H256" s="199"/>
    </row>
    <row r="257" spans="1:8" s="200" customFormat="1" x14ac:dyDescent="0.2">
      <c r="A257" s="194">
        <f>'SAISIE HOTEL'!L207</f>
        <v>170</v>
      </c>
      <c r="B257" s="195" t="str">
        <f>'SAISIE HOTEL'!M207</f>
        <v>La température de la chambre peut être réglée par le client.</v>
      </c>
      <c r="C257" s="196">
        <f>'SAISIE HOTEL'!N207</f>
        <v>1</v>
      </c>
      <c r="D257" s="196" t="str">
        <f>'SAISIE HOTEL'!O207</f>
        <v>OUI</v>
      </c>
      <c r="E257" s="197" t="str">
        <f>'SAISIE HOTEL'!Q207</f>
        <v/>
      </c>
      <c r="F257" s="196" t="str">
        <f>'SAISIE HOTEL'!B207</f>
        <v>NR</v>
      </c>
      <c r="G257" s="198"/>
      <c r="H257" s="199"/>
    </row>
    <row r="258" spans="1:8" s="200" customFormat="1" x14ac:dyDescent="0.2">
      <c r="A258" s="194">
        <f>'SAISIE HOTEL'!L208</f>
        <v>171</v>
      </c>
      <c r="B258" s="195" t="str">
        <f>'SAISIE HOTEL'!M208</f>
        <v>Le système de chauffage ou de climatisation (ou équivalent) est performant.</v>
      </c>
      <c r="C258" s="196">
        <f>'SAISIE HOTEL'!N208</f>
        <v>1</v>
      </c>
      <c r="D258" s="196" t="str">
        <f>'SAISIE HOTEL'!O208</f>
        <v>OUI</v>
      </c>
      <c r="E258" s="197" t="str">
        <f>'SAISIE HOTEL'!Q208</f>
        <v/>
      </c>
      <c r="F258" s="196" t="str">
        <f>'SAISIE HOTEL'!B208</f>
        <v>NR</v>
      </c>
      <c r="G258" s="198"/>
      <c r="H258" s="199"/>
    </row>
    <row r="259" spans="1:8" s="200" customFormat="1" x14ac:dyDescent="0.2">
      <c r="A259" s="194" t="e">
        <f>'SAISIE HOTEL'!#REF!</f>
        <v>#REF!</v>
      </c>
      <c r="B259" s="195" t="e">
        <f>'SAISIE HOTEL'!#REF!</f>
        <v>#REF!</v>
      </c>
      <c r="C259" s="196" t="e">
        <f>'SAISIE HOTEL'!#REF!</f>
        <v>#REF!</v>
      </c>
      <c r="D259" s="196" t="e">
        <f>'SAISIE HOTEL'!#REF!</f>
        <v>#REF!</v>
      </c>
      <c r="E259" s="197" t="e">
        <f>'SAISIE HOTEL'!#REF!</f>
        <v>#REF!</v>
      </c>
      <c r="F259" s="196" t="e">
        <f>'SAISIE HOTEL'!#REF!</f>
        <v>#REF!</v>
      </c>
      <c r="G259" s="198"/>
      <c r="H259" s="199"/>
    </row>
    <row r="260" spans="1:8" s="200" customFormat="1" x14ac:dyDescent="0.2">
      <c r="A260" s="194" t="e">
        <f>'SAISIE HOTEL'!#REF!</f>
        <v>#REF!</v>
      </c>
      <c r="B260" s="195" t="e">
        <f>'SAISIE HOTEL'!#REF!</f>
        <v>#REF!</v>
      </c>
      <c r="C260" s="196" t="e">
        <f>'SAISIE HOTEL'!#REF!</f>
        <v>#REF!</v>
      </c>
      <c r="D260" s="196" t="e">
        <f>'SAISIE HOTEL'!#REF!</f>
        <v>#REF!</v>
      </c>
      <c r="E260" s="197" t="e">
        <f>'SAISIE HOTEL'!#REF!</f>
        <v>#REF!</v>
      </c>
      <c r="F260" s="196" t="e">
        <f>'SAISIE HOTEL'!#REF!</f>
        <v>#REF!</v>
      </c>
      <c r="G260" s="198"/>
      <c r="H260" s="199"/>
    </row>
    <row r="261" spans="1:8" s="200" customFormat="1" x14ac:dyDescent="0.2">
      <c r="A261" s="194" t="e">
        <f>'SAISIE HOTEL'!#REF!</f>
        <v>#REF!</v>
      </c>
      <c r="B261" s="195" t="e">
        <f>'SAISIE HOTEL'!#REF!</f>
        <v>#REF!</v>
      </c>
      <c r="C261" s="196" t="e">
        <f>'SAISIE HOTEL'!#REF!</f>
        <v>#REF!</v>
      </c>
      <c r="D261" s="196" t="e">
        <f>'SAISIE HOTEL'!#REF!</f>
        <v>#REF!</v>
      </c>
      <c r="E261" s="197" t="e">
        <f>'SAISIE HOTEL'!#REF!</f>
        <v>#REF!</v>
      </c>
      <c r="F261" s="196" t="e">
        <f>'SAISIE HOTEL'!#REF!</f>
        <v>#REF!</v>
      </c>
      <c r="G261" s="198"/>
      <c r="H261" s="199"/>
    </row>
    <row r="262" spans="1:8" s="200" customFormat="1" x14ac:dyDescent="0.2">
      <c r="A262" s="194">
        <f>'SAISIE HOTEL'!L209</f>
        <v>172</v>
      </c>
      <c r="B262" s="195" t="str">
        <f>'SAISIE HOTEL'!M209</f>
        <v>Un accès Internet gratuit est proposé dans la chambre.</v>
      </c>
      <c r="C262" s="196">
        <f>'SAISIE HOTEL'!N209</f>
        <v>1</v>
      </c>
      <c r="D262" s="196" t="str">
        <f>'SAISIE HOTEL'!O209</f>
        <v>OUI</v>
      </c>
      <c r="E262" s="197" t="str">
        <f>'SAISIE HOTEL'!Q209</f>
        <v/>
      </c>
      <c r="F262" s="196" t="str">
        <f>'SAISIE HOTEL'!B209</f>
        <v>NR</v>
      </c>
      <c r="G262" s="198"/>
      <c r="H262" s="199"/>
    </row>
    <row r="263" spans="1:8" s="200" customFormat="1" x14ac:dyDescent="0.2">
      <c r="A263" s="194" t="e">
        <f>'SAISIE HOTEL'!#REF!</f>
        <v>#REF!</v>
      </c>
      <c r="B263" s="195" t="e">
        <f>'SAISIE HOTEL'!#REF!</f>
        <v>#REF!</v>
      </c>
      <c r="C263" s="196" t="e">
        <f>'SAISIE HOTEL'!#REF!</f>
        <v>#REF!</v>
      </c>
      <c r="D263" s="196" t="e">
        <f>'SAISIE HOTEL'!#REF!</f>
        <v>#REF!</v>
      </c>
      <c r="E263" s="197" t="e">
        <f>'SAISIE HOTEL'!#REF!</f>
        <v>#REF!</v>
      </c>
      <c r="F263" s="196" t="e">
        <f>'SAISIE HOTEL'!#REF!</f>
        <v>#REF!</v>
      </c>
      <c r="G263" s="198"/>
      <c r="H263" s="199"/>
    </row>
    <row r="264" spans="1:8" s="200" customFormat="1" x14ac:dyDescent="0.2">
      <c r="A264" s="194" t="e">
        <f>'SAISIE HOTEL'!#REF!</f>
        <v>#REF!</v>
      </c>
      <c r="B264" s="195" t="e">
        <f>'SAISIE HOTEL'!#REF!</f>
        <v>#REF!</v>
      </c>
      <c r="C264" s="196" t="e">
        <f>'SAISIE HOTEL'!#REF!</f>
        <v>#REF!</v>
      </c>
      <c r="D264" s="196" t="e">
        <f>'SAISIE HOTEL'!#REF!</f>
        <v>#REF!</v>
      </c>
      <c r="E264" s="197" t="e">
        <f>'SAISIE HOTEL'!#REF!</f>
        <v>#REF!</v>
      </c>
      <c r="F264" s="196" t="e">
        <f>'SAISIE HOTEL'!#REF!</f>
        <v>#REF!</v>
      </c>
      <c r="G264" s="198"/>
      <c r="H264" s="199"/>
    </row>
    <row r="265" spans="1:8" s="200" customFormat="1" x14ac:dyDescent="0.2">
      <c r="A265" s="194">
        <f>'SAISIE HOTEL'!L211</f>
        <v>174</v>
      </c>
      <c r="B265" s="195" t="str">
        <f>'SAISIE HOTEL'!M211</f>
        <v>La chambre est bien éclairée</v>
      </c>
      <c r="C265" s="196">
        <f>'SAISIE HOTEL'!N211</f>
        <v>1</v>
      </c>
      <c r="D265" s="196" t="str">
        <f>'SAISIE HOTEL'!O211</f>
        <v>Très Satisfaisant</v>
      </c>
      <c r="E265" s="197" t="str">
        <f>'SAISIE HOTEL'!Q211</f>
        <v/>
      </c>
      <c r="F265" s="196" t="str">
        <f>'SAISIE HOTEL'!B211</f>
        <v>R</v>
      </c>
      <c r="G265" s="198"/>
      <c r="H265" s="199"/>
    </row>
    <row r="266" spans="1:8" s="200" customFormat="1" x14ac:dyDescent="0.2">
      <c r="A266" s="194" t="e">
        <f>'SAISIE HOTEL'!#REF!</f>
        <v>#REF!</v>
      </c>
      <c r="B266" s="195" t="e">
        <f>'SAISIE HOTEL'!#REF!</f>
        <v>#REF!</v>
      </c>
      <c r="C266" s="196" t="e">
        <f>'SAISIE HOTEL'!#REF!</f>
        <v>#REF!</v>
      </c>
      <c r="D266" s="196" t="e">
        <f>'SAISIE HOTEL'!#REF!</f>
        <v>#REF!</v>
      </c>
      <c r="E266" s="197" t="e">
        <f>'SAISIE HOTEL'!#REF!</f>
        <v>#REF!</v>
      </c>
      <c r="F266" s="196" t="e">
        <f>'SAISIE HOTEL'!#REF!</f>
        <v>#REF!</v>
      </c>
      <c r="G266" s="198"/>
      <c r="H266" s="199"/>
    </row>
    <row r="267" spans="1:8" s="200" customFormat="1" x14ac:dyDescent="0.2">
      <c r="A267" s="194" t="e">
        <f>'SAISIE HOTEL'!#REF!</f>
        <v>#REF!</v>
      </c>
      <c r="B267" s="195" t="e">
        <f>'SAISIE HOTEL'!#REF!</f>
        <v>#REF!</v>
      </c>
      <c r="C267" s="196" t="e">
        <f>'SAISIE HOTEL'!#REF!</f>
        <v>#REF!</v>
      </c>
      <c r="D267" s="196" t="e">
        <f>'SAISIE HOTEL'!#REF!</f>
        <v>#REF!</v>
      </c>
      <c r="E267" s="197" t="e">
        <f>'SAISIE HOTEL'!#REF!</f>
        <v>#REF!</v>
      </c>
      <c r="F267" s="196" t="e">
        <f>'SAISIE HOTEL'!#REF!</f>
        <v>#REF!</v>
      </c>
      <c r="G267" s="198"/>
      <c r="H267" s="199"/>
    </row>
    <row r="268" spans="1:8" s="200" customFormat="1" x14ac:dyDescent="0.2">
      <c r="A268" s="194" t="e">
        <f>'SAISIE HOTEL'!#REF!</f>
        <v>#REF!</v>
      </c>
      <c r="B268" s="195" t="e">
        <f>'SAISIE HOTEL'!#REF!</f>
        <v>#REF!</v>
      </c>
      <c r="C268" s="196" t="e">
        <f>'SAISIE HOTEL'!#REF!</f>
        <v>#REF!</v>
      </c>
      <c r="D268" s="196" t="e">
        <f>'SAISIE HOTEL'!#REF!</f>
        <v>#REF!</v>
      </c>
      <c r="E268" s="197" t="e">
        <f>'SAISIE HOTEL'!#REF!</f>
        <v>#REF!</v>
      </c>
      <c r="F268" s="196" t="e">
        <f>'SAISIE HOTEL'!#REF!</f>
        <v>#REF!</v>
      </c>
      <c r="G268" s="198"/>
      <c r="H268" s="199"/>
    </row>
    <row r="269" spans="1:8" s="200" customFormat="1" ht="31.5" x14ac:dyDescent="0.2">
      <c r="A269" s="194">
        <f>'SAISIE HOTEL'!L214</f>
        <v>177</v>
      </c>
      <c r="B269" s="195" t="str">
        <f>'SAISIE HOTEL'!M214</f>
        <v>L'ensemble des équipements est facile d'utilisation et en bon état de fonctionnement.</v>
      </c>
      <c r="C269" s="196">
        <f>'SAISIE HOTEL'!N214</f>
        <v>3</v>
      </c>
      <c r="D269" s="196" t="str">
        <f>'SAISIE HOTEL'!O214</f>
        <v>Très Satisfaisant</v>
      </c>
      <c r="E269" s="197" t="str">
        <f>'SAISIE HOTEL'!Q214</f>
        <v/>
      </c>
      <c r="F269" s="196" t="str">
        <f>'SAISIE HOTEL'!$B$214</f>
        <v>NR</v>
      </c>
      <c r="G269" s="198"/>
      <c r="H269" s="199"/>
    </row>
    <row r="270" spans="1:8" s="200" customFormat="1" x14ac:dyDescent="0.2">
      <c r="A270" s="194">
        <f>'SAISIE HOTEL'!L225</f>
        <v>184</v>
      </c>
      <c r="B270" s="195" t="str">
        <f>'SAISIE HOTEL'!M225</f>
        <v>L'aspect général de la salle de bains est accueillant.</v>
      </c>
      <c r="C270" s="196">
        <f>'SAISIE HOTEL'!N225</f>
        <v>3</v>
      </c>
      <c r="D270" s="196" t="str">
        <f>'SAISIE HOTEL'!O225</f>
        <v>OUI</v>
      </c>
      <c r="E270" s="197" t="str">
        <f>'SAISIE HOTEL'!Q225</f>
        <v/>
      </c>
      <c r="F270" s="196" t="str">
        <f>'SAISIE HOTEL'!B225</f>
        <v>NR</v>
      </c>
      <c r="G270" s="198"/>
      <c r="H270" s="199"/>
    </row>
    <row r="271" spans="1:8" s="200" customFormat="1" x14ac:dyDescent="0.2">
      <c r="A271" s="194">
        <f>'SAISIE HOTEL'!L226</f>
        <v>185</v>
      </c>
      <c r="B271" s="195" t="str">
        <f>'SAISIE HOTEL'!M226</f>
        <v>La température est agréable.</v>
      </c>
      <c r="C271" s="196">
        <f>'SAISIE HOTEL'!N226</f>
        <v>3</v>
      </c>
      <c r="D271" s="196" t="str">
        <f>'SAISIE HOTEL'!O226</f>
        <v>OUI</v>
      </c>
      <c r="E271" s="197" t="str">
        <f>'SAISIE HOTEL'!Q226</f>
        <v/>
      </c>
      <c r="F271" s="196" t="str">
        <f>'SAISIE HOTEL'!B226</f>
        <v>NR</v>
      </c>
      <c r="G271" s="198"/>
      <c r="H271" s="199"/>
    </row>
    <row r="272" spans="1:8" s="200" customFormat="1" x14ac:dyDescent="0.2">
      <c r="A272" s="194">
        <f>'SAISIE HOTEL'!L227</f>
        <v>186</v>
      </c>
      <c r="B272" s="195" t="str">
        <f>'SAISIE HOTEL'!M227</f>
        <v>La température de la salle de bains est ajustable</v>
      </c>
      <c r="C272" s="196">
        <f>'SAISIE HOTEL'!N227</f>
        <v>1</v>
      </c>
      <c r="D272" s="196" t="str">
        <f>'SAISIE HOTEL'!O227</f>
        <v>OUI</v>
      </c>
      <c r="E272" s="197" t="str">
        <f>'SAISIE HOTEL'!Q227</f>
        <v/>
      </c>
      <c r="F272" s="196" t="str">
        <f>'SAISIE HOTEL'!B227</f>
        <v>NR</v>
      </c>
      <c r="G272" s="198"/>
      <c r="H272" s="199"/>
    </row>
    <row r="273" spans="1:8" s="200" customFormat="1" x14ac:dyDescent="0.2">
      <c r="A273" s="194">
        <f>'SAISIE HOTEL'!L228</f>
        <v>187</v>
      </c>
      <c r="B273" s="195" t="str">
        <f>'SAISIE HOTEL'!M228</f>
        <v>La salle de bains n'a pas d'odeurs désagréables.</v>
      </c>
      <c r="C273" s="196">
        <f>'SAISIE HOTEL'!N228</f>
        <v>3</v>
      </c>
      <c r="D273" s="196" t="str">
        <f>'SAISIE HOTEL'!O228</f>
        <v>OUI</v>
      </c>
      <c r="E273" s="197" t="str">
        <f>'SAISIE HOTEL'!Q228</f>
        <v/>
      </c>
      <c r="F273" s="196" t="str">
        <f>'SAISIE HOTEL'!B228</f>
        <v>NR</v>
      </c>
      <c r="G273" s="198"/>
      <c r="H273" s="199"/>
    </row>
    <row r="274" spans="1:8" s="200" customFormat="1" x14ac:dyDescent="0.2">
      <c r="A274" s="194">
        <f>'SAISIE HOTEL'!L229</f>
        <v>188</v>
      </c>
      <c r="B274" s="195" t="str">
        <f>'SAISIE HOTEL'!M229</f>
        <v>La salle de bains est suffisamment éclairée.</v>
      </c>
      <c r="C274" s="196">
        <f>'SAISIE HOTEL'!N229</f>
        <v>3</v>
      </c>
      <c r="D274" s="196" t="str">
        <f>'SAISIE HOTEL'!O229</f>
        <v>OUI</v>
      </c>
      <c r="E274" s="197" t="str">
        <f>'SAISIE HOTEL'!Q229</f>
        <v/>
      </c>
      <c r="F274" s="196" t="str">
        <f>'SAISIE HOTEL'!B229</f>
        <v>NR</v>
      </c>
      <c r="G274" s="198"/>
      <c r="H274" s="199"/>
    </row>
    <row r="275" spans="1:8" s="200" customFormat="1" ht="31.5" x14ac:dyDescent="0.2">
      <c r="A275" s="194">
        <f>'SAISIE HOTEL'!L233</f>
        <v>191</v>
      </c>
      <c r="B275" s="195" t="str">
        <f>'SAISIE HOTEL'!M233</f>
        <v>La salle de bains comporte au minimum : douche ou baignoire, lavabo, miroir, robinet mitigeur, WC.</v>
      </c>
      <c r="C275" s="196">
        <f>'SAISIE HOTEL'!N233</f>
        <v>1</v>
      </c>
      <c r="D275" s="196" t="str">
        <f>'SAISIE HOTEL'!O233</f>
        <v>OUI</v>
      </c>
      <c r="E275" s="197" t="str">
        <f>'SAISIE HOTEL'!Q233</f>
        <v/>
      </c>
      <c r="F275" s="196" t="str">
        <f>'SAISIE HOTEL'!B233</f>
        <v>NR</v>
      </c>
      <c r="G275" s="198"/>
      <c r="H275" s="199"/>
    </row>
    <row r="276" spans="1:8" s="200" customFormat="1" x14ac:dyDescent="0.2">
      <c r="A276" s="194">
        <f>'SAISIE HOTEL'!L234</f>
        <v>192</v>
      </c>
      <c r="B276" s="195" t="str">
        <f>'SAISIE HOTEL'!M234</f>
        <v>La douche ou la baignoire est équipée d'un pare douche rigide.</v>
      </c>
      <c r="C276" s="196">
        <f>'SAISIE HOTEL'!N234</f>
        <v>1</v>
      </c>
      <c r="D276" s="196" t="str">
        <f>'SAISIE HOTEL'!O234</f>
        <v>OUI</v>
      </c>
      <c r="E276" s="197" t="str">
        <f>'SAISIE HOTEL'!Q234</f>
        <v/>
      </c>
      <c r="F276" s="196" t="str">
        <f>'SAISIE HOTEL'!B234</f>
        <v>NR</v>
      </c>
      <c r="G276" s="198"/>
      <c r="H276" s="199"/>
    </row>
    <row r="277" spans="1:8" s="200" customFormat="1" ht="31.5" x14ac:dyDescent="0.2">
      <c r="A277" s="194">
        <f>'SAISIE HOTEL'!L235</f>
        <v>193</v>
      </c>
      <c r="B277" s="195" t="str">
        <f>'SAISIE HOTEL'!M235</f>
        <v>L'arrivée de l'eau chaude est rapide, la température est stable et le débit est suffisant.</v>
      </c>
      <c r="C277" s="196">
        <f>'SAISIE HOTEL'!N235</f>
        <v>3</v>
      </c>
      <c r="D277" s="196" t="str">
        <f>'SAISIE HOTEL'!O235</f>
        <v>OUI</v>
      </c>
      <c r="E277" s="197" t="str">
        <f>'SAISIE HOTEL'!Q235</f>
        <v/>
      </c>
      <c r="F277" s="196" t="str">
        <f>'SAISIE HOTEL'!B235</f>
        <v>NR</v>
      </c>
      <c r="G277" s="198"/>
      <c r="H277" s="199"/>
    </row>
    <row r="278" spans="1:8" s="200" customFormat="1" ht="31.5" x14ac:dyDescent="0.2">
      <c r="A278" s="194">
        <f>'SAISIE HOTEL'!L236</f>
        <v>194</v>
      </c>
      <c r="B278" s="195" t="str">
        <f>'SAISIE HOTEL'!M236</f>
        <v>L'évacuation des eaux usées est efficace et l'ensemble des équipements de la salle de bains fonctionne bien.</v>
      </c>
      <c r="C278" s="196">
        <f>'SAISIE HOTEL'!N236</f>
        <v>3</v>
      </c>
      <c r="D278" s="196" t="str">
        <f>'SAISIE HOTEL'!O236</f>
        <v>OUI</v>
      </c>
      <c r="E278" s="197" t="str">
        <f>'SAISIE HOTEL'!Q236</f>
        <v/>
      </c>
      <c r="F278" s="196" t="str">
        <f>'SAISIE HOTEL'!B236</f>
        <v>NR</v>
      </c>
      <c r="G278" s="198"/>
      <c r="H278" s="199"/>
    </row>
    <row r="279" spans="1:8" s="200" customFormat="1" ht="31.5" x14ac:dyDescent="0.2">
      <c r="A279" s="194">
        <f>'SAISIE HOTEL'!L237</f>
        <v>195</v>
      </c>
      <c r="B279" s="195" t="str">
        <f>'SAISIE HOTEL'!M237</f>
        <v>Présence d'une aération naturelle ou d'une VMC. Le système de ventilation est efficace.</v>
      </c>
      <c r="C279" s="196">
        <f>'SAISIE HOTEL'!N237</f>
        <v>3</v>
      </c>
      <c r="D279" s="196" t="str">
        <f>'SAISIE HOTEL'!O237</f>
        <v>OUI</v>
      </c>
      <c r="E279" s="197" t="str">
        <f>'SAISIE HOTEL'!Q237</f>
        <v/>
      </c>
      <c r="F279" s="196" t="str">
        <f>'SAISIE HOTEL'!B237</f>
        <v>NR</v>
      </c>
      <c r="G279" s="198"/>
      <c r="H279" s="199"/>
    </row>
    <row r="280" spans="1:8" s="200" customFormat="1" x14ac:dyDescent="0.2">
      <c r="A280" s="194">
        <f>'SAISIE HOTEL'!L238</f>
        <v>196</v>
      </c>
      <c r="B280" s="195" t="str">
        <f>'SAISIE HOTEL'!M238</f>
        <v>La salle de bains dispose d'une solution de rangement.</v>
      </c>
      <c r="C280" s="196">
        <f>'SAISIE HOTEL'!N238</f>
        <v>1</v>
      </c>
      <c r="D280" s="196" t="str">
        <f>'SAISIE HOTEL'!O238</f>
        <v>OUI</v>
      </c>
      <c r="E280" s="197" t="str">
        <f>'SAISIE HOTEL'!Q238</f>
        <v/>
      </c>
      <c r="F280" s="196" t="str">
        <f>'SAISIE HOTEL'!B238</f>
        <v>NR</v>
      </c>
      <c r="G280" s="198"/>
      <c r="H280" s="199"/>
    </row>
    <row r="281" spans="1:8" s="200" customFormat="1" x14ac:dyDescent="0.2">
      <c r="A281" s="194">
        <f>'SAISIE HOTEL'!L239</f>
        <v>197</v>
      </c>
      <c r="B281" s="195" t="str">
        <f>'SAISIE HOTEL'!M239</f>
        <v>Les WC sont dotés d'une balayette et de papier hygiénique en quantité suffisante</v>
      </c>
      <c r="C281" s="196">
        <f>'SAISIE HOTEL'!N239</f>
        <v>1</v>
      </c>
      <c r="D281" s="196" t="str">
        <f>'SAISIE HOTEL'!O239</f>
        <v>OUI</v>
      </c>
      <c r="E281" s="197" t="str">
        <f>'SAISIE HOTEL'!Q239</f>
        <v/>
      </c>
      <c r="F281" s="196" t="str">
        <f>'SAISIE HOTEL'!B239</f>
        <v>R</v>
      </c>
      <c r="G281" s="198"/>
      <c r="H281" s="199"/>
    </row>
    <row r="282" spans="1:8" s="200" customFormat="1" x14ac:dyDescent="0.2">
      <c r="A282" s="194">
        <f>'SAISIE HOTEL'!L240</f>
        <v>198</v>
      </c>
      <c r="B282" s="195" t="str">
        <f>'SAISIE HOTEL'!M240</f>
        <v>La salle de bains est dotée d'au moins une patère et d'un porte-serviette.</v>
      </c>
      <c r="C282" s="196">
        <f>'SAISIE HOTEL'!N240</f>
        <v>1</v>
      </c>
      <c r="D282" s="196" t="str">
        <f>'SAISIE HOTEL'!O240</f>
        <v>OUI</v>
      </c>
      <c r="E282" s="197" t="str">
        <f>'SAISIE HOTEL'!Q240</f>
        <v/>
      </c>
      <c r="F282" s="196" t="str">
        <f>'SAISIE HOTEL'!B240</f>
        <v>NR</v>
      </c>
      <c r="G282" s="198"/>
      <c r="H282" s="199"/>
    </row>
    <row r="283" spans="1:8" s="200" customFormat="1" x14ac:dyDescent="0.2">
      <c r="A283" s="194" t="e">
        <f>'SAISIE HOTEL'!#REF!</f>
        <v>#REF!</v>
      </c>
      <c r="B283" s="195" t="e">
        <f>'SAISIE HOTEL'!#REF!</f>
        <v>#REF!</v>
      </c>
      <c r="C283" s="196" t="e">
        <f>'SAISIE HOTEL'!#REF!</f>
        <v>#REF!</v>
      </c>
      <c r="D283" s="196" t="e">
        <f>'SAISIE HOTEL'!#REF!</f>
        <v>#REF!</v>
      </c>
      <c r="E283" s="197" t="e">
        <f>'SAISIE HOTEL'!#REF!</f>
        <v>#REF!</v>
      </c>
      <c r="F283" s="196" t="e">
        <f>'SAISIE HOTEL'!#REF!</f>
        <v>#REF!</v>
      </c>
      <c r="G283" s="198"/>
      <c r="H283" s="199"/>
    </row>
    <row r="284" spans="1:8" s="200" customFormat="1" x14ac:dyDescent="0.2">
      <c r="A284" s="194" t="e">
        <f>'SAISIE HOTEL'!#REF!</f>
        <v>#REF!</v>
      </c>
      <c r="B284" s="195" t="e">
        <f>'SAISIE HOTEL'!#REF!</f>
        <v>#REF!</v>
      </c>
      <c r="C284" s="196" t="e">
        <f>'SAISIE HOTEL'!#REF!</f>
        <v>#REF!</v>
      </c>
      <c r="D284" s="196" t="e">
        <f>'SAISIE HOTEL'!#REF!</f>
        <v>#REF!</v>
      </c>
      <c r="E284" s="197" t="e">
        <f>'SAISIE HOTEL'!#REF!</f>
        <v>#REF!</v>
      </c>
      <c r="F284" s="196" t="e">
        <f>'SAISIE HOTEL'!#REF!</f>
        <v>#REF!</v>
      </c>
      <c r="G284" s="198"/>
      <c r="H284" s="199"/>
    </row>
    <row r="285" spans="1:8" s="200" customFormat="1" x14ac:dyDescent="0.2">
      <c r="A285" s="194" t="e">
        <f>'SAISIE HOTEL'!#REF!</f>
        <v>#REF!</v>
      </c>
      <c r="B285" s="195" t="e">
        <f>'SAISIE HOTEL'!#REF!</f>
        <v>#REF!</v>
      </c>
      <c r="C285" s="196" t="e">
        <f>'SAISIE HOTEL'!#REF!</f>
        <v>#REF!</v>
      </c>
      <c r="D285" s="196" t="e">
        <f>'SAISIE HOTEL'!#REF!</f>
        <v>#REF!</v>
      </c>
      <c r="E285" s="197" t="e">
        <f>'SAISIE HOTEL'!#REF!</f>
        <v>#REF!</v>
      </c>
      <c r="F285" s="196" t="e">
        <f>'SAISIE HOTEL'!#REF!</f>
        <v>#REF!</v>
      </c>
      <c r="G285" s="198"/>
      <c r="H285" s="199"/>
    </row>
    <row r="286" spans="1:8" s="200" customFormat="1" x14ac:dyDescent="0.2">
      <c r="A286" s="194" t="e">
        <f>'SAISIE HOTEL'!#REF!</f>
        <v>#REF!</v>
      </c>
      <c r="B286" s="195" t="e">
        <f>'SAISIE HOTEL'!#REF!</f>
        <v>#REF!</v>
      </c>
      <c r="C286" s="196" t="e">
        <f>'SAISIE HOTEL'!#REF!</f>
        <v>#REF!</v>
      </c>
      <c r="D286" s="196" t="e">
        <f>'SAISIE HOTEL'!#REF!</f>
        <v>#REF!</v>
      </c>
      <c r="E286" s="197" t="e">
        <f>'SAISIE HOTEL'!#REF!</f>
        <v>#REF!</v>
      </c>
      <c r="F286" s="196" t="e">
        <f>'SAISIE HOTEL'!#REF!</f>
        <v>#REF!</v>
      </c>
      <c r="G286" s="198"/>
      <c r="H286" s="199"/>
    </row>
    <row r="287" spans="1:8" s="200" customFormat="1" x14ac:dyDescent="0.2">
      <c r="A287" s="194">
        <f>'SAISIE HOTEL'!L242</f>
        <v>200</v>
      </c>
      <c r="B287" s="195" t="str">
        <f>'SAISIE HOTEL'!M242</f>
        <v>Au moins deux équipements complémentaires sont présents dans la salle de bains.</v>
      </c>
      <c r="C287" s="196">
        <f>'SAISIE HOTEL'!N242</f>
        <v>3</v>
      </c>
      <c r="D287" s="196" t="str">
        <f>'SAISIE HOTEL'!O242</f>
        <v>OUI</v>
      </c>
      <c r="E287" s="197" t="str">
        <f>'SAISIE HOTEL'!Q242</f>
        <v/>
      </c>
      <c r="F287" s="196" t="str">
        <f>'SAISIE HOTEL'!B242</f>
        <v>R</v>
      </c>
      <c r="G287" s="198"/>
      <c r="H287" s="199"/>
    </row>
    <row r="288" spans="1:8" s="200" customFormat="1" x14ac:dyDescent="0.2">
      <c r="A288" s="194" t="e">
        <f>'SAISIE HOTEL'!#REF!</f>
        <v>#REF!</v>
      </c>
      <c r="B288" s="195" t="e">
        <f>'SAISIE HOTEL'!#REF!</f>
        <v>#REF!</v>
      </c>
      <c r="C288" s="196" t="e">
        <f>'SAISIE HOTEL'!#REF!</f>
        <v>#REF!</v>
      </c>
      <c r="D288" s="196" t="e">
        <f>'SAISIE HOTEL'!#REF!</f>
        <v>#REF!</v>
      </c>
      <c r="E288" s="197" t="e">
        <f>'SAISIE HOTEL'!#REF!</f>
        <v>#REF!</v>
      </c>
      <c r="F288" s="196" t="e">
        <f>'SAISIE HOTEL'!#REF!</f>
        <v>#REF!</v>
      </c>
      <c r="G288" s="198"/>
      <c r="H288" s="199"/>
    </row>
    <row r="289" spans="1:8" s="200" customFormat="1" x14ac:dyDescent="0.2">
      <c r="A289" s="194" t="e">
        <f>'SAISIE HOTEL'!#REF!</f>
        <v>#REF!</v>
      </c>
      <c r="B289" s="195" t="e">
        <f>'SAISIE HOTEL'!#REF!</f>
        <v>#REF!</v>
      </c>
      <c r="C289" s="196" t="e">
        <f>'SAISIE HOTEL'!#REF!</f>
        <v>#REF!</v>
      </c>
      <c r="D289" s="196" t="e">
        <f>'SAISIE HOTEL'!#REF!</f>
        <v>#REF!</v>
      </c>
      <c r="E289" s="197" t="e">
        <f>'SAISIE HOTEL'!#REF!</f>
        <v>#REF!</v>
      </c>
      <c r="F289" s="196" t="e">
        <f>'SAISIE HOTEL'!#REF!</f>
        <v>#REF!</v>
      </c>
      <c r="G289" s="198"/>
      <c r="H289" s="199"/>
    </row>
    <row r="290" spans="1:8" s="200" customFormat="1" x14ac:dyDescent="0.2">
      <c r="A290" s="194" t="e">
        <f>'SAISIE HOTEL'!#REF!</f>
        <v>#REF!</v>
      </c>
      <c r="B290" s="195" t="e">
        <f>'SAISIE HOTEL'!#REF!</f>
        <v>#REF!</v>
      </c>
      <c r="C290" s="196" t="e">
        <f>'SAISIE HOTEL'!#REF!</f>
        <v>#REF!</v>
      </c>
      <c r="D290" s="196" t="e">
        <f>'SAISIE HOTEL'!#REF!</f>
        <v>#REF!</v>
      </c>
      <c r="E290" s="197" t="e">
        <f>'SAISIE HOTEL'!#REF!</f>
        <v>#REF!</v>
      </c>
      <c r="F290" s="196" t="e">
        <f>'SAISIE HOTEL'!#REF!</f>
        <v>#REF!</v>
      </c>
      <c r="G290" s="198"/>
      <c r="H290" s="199"/>
    </row>
    <row r="291" spans="1:8" s="200" customFormat="1" x14ac:dyDescent="0.2">
      <c r="A291" s="194">
        <f>'SAISIE HOTEL'!L355</f>
        <v>298</v>
      </c>
      <c r="B291" s="195" t="str">
        <f>'SAISIE HOTEL'!M355</f>
        <v>La salle de petit déjeuner ne souffre pas de nuisances sonores internes ou externes.</v>
      </c>
      <c r="C291" s="196">
        <f>'SAISIE HOTEL'!N355</f>
        <v>3</v>
      </c>
      <c r="D291" s="196" t="str">
        <f>'SAISIE HOTEL'!O355</f>
        <v>OUI</v>
      </c>
      <c r="E291" s="197" t="str">
        <f>'SAISIE HOTEL'!Q355</f>
        <v/>
      </c>
      <c r="F291" s="196" t="str">
        <f>'SAISIE HOTEL'!$B$355</f>
        <v>NR</v>
      </c>
      <c r="G291" s="198"/>
      <c r="H291" s="199"/>
    </row>
    <row r="292" spans="1:8" s="193" customFormat="1" ht="30" customHeight="1" x14ac:dyDescent="0.2">
      <c r="A292" s="185"/>
      <c r="B292" s="186" t="str">
        <f>'RESULTAT GLOBAL'!C37</f>
        <v>DEVELOPPEMENT DURABLE</v>
      </c>
      <c r="C292" s="187" t="s">
        <v>29</v>
      </c>
      <c r="D292" s="188" t="s">
        <v>30</v>
      </c>
      <c r="E292" s="189" t="s">
        <v>31</v>
      </c>
      <c r="F292" s="190" t="s">
        <v>680</v>
      </c>
      <c r="G292" s="191" t="s">
        <v>681</v>
      </c>
      <c r="H292" s="192" t="s">
        <v>682</v>
      </c>
    </row>
    <row r="293" spans="1:8" s="200" customFormat="1" x14ac:dyDescent="0.2">
      <c r="A293" s="194">
        <f>'SAISIE HOTEL'!L32</f>
        <v>26</v>
      </c>
      <c r="B293" s="195" t="str">
        <f>'SAISIE HOTEL'!M32</f>
        <v>Le site internet valorise la destination touristique</v>
      </c>
      <c r="C293" s="196">
        <f>'SAISIE HOTEL'!N32</f>
        <v>3</v>
      </c>
      <c r="D293" s="196" t="str">
        <f>'SAISIE HOTEL'!O32</f>
        <v>OUI</v>
      </c>
      <c r="E293" s="197" t="str">
        <f>'SAISIE HOTEL'!Q32</f>
        <v/>
      </c>
      <c r="F293" s="196" t="str">
        <f>'SAISIE HOTEL'!$B$32</f>
        <v>R</v>
      </c>
      <c r="G293" s="198"/>
      <c r="H293" s="199"/>
    </row>
    <row r="294" spans="1:8" s="200" customFormat="1" x14ac:dyDescent="0.2">
      <c r="A294" s="194" t="e">
        <f>'SAISIE HOTEL'!#REF!</f>
        <v>#REF!</v>
      </c>
      <c r="B294" s="195" t="e">
        <f>'SAISIE HOTEL'!#REF!</f>
        <v>#REF!</v>
      </c>
      <c r="C294" s="196" t="e">
        <f>'SAISIE HOTEL'!#REF!</f>
        <v>#REF!</v>
      </c>
      <c r="D294" s="196" t="e">
        <f>'SAISIE HOTEL'!#REF!</f>
        <v>#REF!</v>
      </c>
      <c r="E294" s="197" t="e">
        <f>'SAISIE HOTEL'!#REF!</f>
        <v>#REF!</v>
      </c>
      <c r="F294" s="196" t="e">
        <f>'SAISIE HOTEL'!#REF!</f>
        <v>#REF!</v>
      </c>
      <c r="G294" s="198"/>
      <c r="H294" s="199"/>
    </row>
    <row r="295" spans="1:8" s="200" customFormat="1" x14ac:dyDescent="0.2">
      <c r="A295" s="194">
        <f>'SAISIE HOTEL'!L397</f>
        <v>331</v>
      </c>
      <c r="B295" s="195" t="str">
        <f>'SAISIE HOTEL'!M397</f>
        <v>Le personnel a été sensibilisé au tri des déchets.</v>
      </c>
      <c r="C295" s="196">
        <f>'SAISIE HOTEL'!N397</f>
        <v>1</v>
      </c>
      <c r="D295" s="196" t="str">
        <f>'SAISIE HOTEL'!O397</f>
        <v>OUI</v>
      </c>
      <c r="E295" s="197" t="str">
        <f>'SAISIE HOTEL'!Q397</f>
        <v/>
      </c>
      <c r="F295" s="196" t="str">
        <f>'SAISIE HOTEL'!B397</f>
        <v>R</v>
      </c>
      <c r="G295" s="198"/>
      <c r="H295" s="199"/>
    </row>
    <row r="296" spans="1:8" s="200" customFormat="1" x14ac:dyDescent="0.2">
      <c r="A296" s="194">
        <f>'SAISIE HOTEL'!L398</f>
        <v>332</v>
      </c>
      <c r="B296" s="195" t="str">
        <f>'SAISIE HOTEL'!M398</f>
        <v>Le personnel est sensibilisé à la gestion économe de l'eau et de l'énergie.</v>
      </c>
      <c r="C296" s="196">
        <f>'SAISIE HOTEL'!N398</f>
        <v>1</v>
      </c>
      <c r="D296" s="196" t="str">
        <f>'SAISIE HOTEL'!O398</f>
        <v>OUI</v>
      </c>
      <c r="E296" s="197" t="str">
        <f>'SAISIE HOTEL'!Q398</f>
        <v/>
      </c>
      <c r="F296" s="196" t="str">
        <f>'SAISIE HOTEL'!B398</f>
        <v>R</v>
      </c>
      <c r="G296" s="198"/>
      <c r="H296" s="199"/>
    </row>
    <row r="297" spans="1:8" s="200" customFormat="1" x14ac:dyDescent="0.2">
      <c r="A297" s="194">
        <f>'SAISIE HOTEL'!L400</f>
        <v>333</v>
      </c>
      <c r="B297" s="195" t="str">
        <f>'SAISIE HOTEL'!M400</f>
        <v>Le tri sélectif est mis en place dans l'établissement.</v>
      </c>
      <c r="C297" s="196">
        <f>'SAISIE HOTEL'!N400</f>
        <v>1</v>
      </c>
      <c r="D297" s="196" t="str">
        <f>'SAISIE HOTEL'!O400</f>
        <v>OUI</v>
      </c>
      <c r="E297" s="197" t="str">
        <f>'SAISIE HOTEL'!Q400</f>
        <v/>
      </c>
      <c r="F297" s="196" t="str">
        <f>'SAISIE HOTEL'!B400</f>
        <v>NR</v>
      </c>
      <c r="G297" s="198"/>
      <c r="H297" s="199"/>
    </row>
    <row r="298" spans="1:8" s="200" customFormat="1" ht="31.5" x14ac:dyDescent="0.2">
      <c r="A298" s="194">
        <f>'SAISIE HOTEL'!L401</f>
        <v>334</v>
      </c>
      <c r="B298" s="195" t="str">
        <f>'SAISIE HOTEL'!M401</f>
        <v>L'établissement a mis en place au moins une mesure visant à réduire la production de déchets.</v>
      </c>
      <c r="C298" s="196">
        <f>'SAISIE HOTEL'!N401</f>
        <v>1</v>
      </c>
      <c r="D298" s="196" t="str">
        <f>'SAISIE HOTEL'!O401</f>
        <v>OUI</v>
      </c>
      <c r="E298" s="197" t="str">
        <f>'SAISIE HOTEL'!Q401</f>
        <v/>
      </c>
      <c r="F298" s="196" t="str">
        <f>'SAISIE HOTEL'!B401</f>
        <v>R</v>
      </c>
      <c r="G298" s="198"/>
      <c r="H298" s="199"/>
    </row>
    <row r="299" spans="1:8" s="200" customFormat="1" ht="31.5" x14ac:dyDescent="0.2">
      <c r="A299" s="194">
        <f>'SAISIE HOTEL'!L402</f>
        <v>335</v>
      </c>
      <c r="B299" s="195" t="str">
        <f>'SAISIE HOTEL'!M402</f>
        <v>L'établissement a mis en place au moins trois mesures visant à réduire la consommation énergétique et/ou eau.</v>
      </c>
      <c r="C299" s="196">
        <f>'SAISIE HOTEL'!N402</f>
        <v>1</v>
      </c>
      <c r="D299" s="196" t="str">
        <f>'SAISIE HOTEL'!O402</f>
        <v>OUI</v>
      </c>
      <c r="E299" s="197" t="str">
        <f>'SAISIE HOTEL'!Q402</f>
        <v/>
      </c>
      <c r="F299" s="196" t="str">
        <f>'SAISIE HOTEL'!B402</f>
        <v>R</v>
      </c>
      <c r="G299" s="198"/>
      <c r="H299" s="199"/>
    </row>
    <row r="300" spans="1:8" s="200" customFormat="1" ht="31.5" x14ac:dyDescent="0.2">
      <c r="A300" s="194">
        <f>'SAISIE HOTEL'!L403</f>
        <v>336</v>
      </c>
      <c r="B300" s="195" t="str">
        <f>'SAISIE HOTEL'!M403</f>
        <v xml:space="preserve">L'établissement utilise au moins deux produits présentant un faible impact sur l'environnement. </v>
      </c>
      <c r="C300" s="196">
        <f>'SAISIE HOTEL'!N403</f>
        <v>1</v>
      </c>
      <c r="D300" s="196" t="str">
        <f>'SAISIE HOTEL'!O403</f>
        <v>OUI</v>
      </c>
      <c r="E300" s="197" t="str">
        <f>'SAISIE HOTEL'!Q403</f>
        <v/>
      </c>
      <c r="F300" s="196" t="str">
        <f>'SAISIE HOTEL'!B403</f>
        <v>R</v>
      </c>
      <c r="G300" s="198"/>
      <c r="H300" s="199"/>
    </row>
    <row r="301" spans="1:8" s="200" customFormat="1" ht="31.5" x14ac:dyDescent="0.2">
      <c r="A301" s="194">
        <f>'SAISIE HOTEL'!L404</f>
        <v>337</v>
      </c>
      <c r="B301" s="195" t="str">
        <f>'SAISIE HOTEL'!M404</f>
        <v>Présence d'une information présentant les actions de l'établissement en faveur de l'environnement.</v>
      </c>
      <c r="C301" s="196">
        <f>'SAISIE HOTEL'!N404</f>
        <v>1</v>
      </c>
      <c r="D301" s="196" t="str">
        <f>'SAISIE HOTEL'!O404</f>
        <v>OUI</v>
      </c>
      <c r="E301" s="197" t="str">
        <f>'SAISIE HOTEL'!Q404</f>
        <v/>
      </c>
      <c r="F301" s="196" t="str">
        <f>'SAISIE HOTEL'!B404</f>
        <v>NR</v>
      </c>
      <c r="G301" s="198"/>
      <c r="H301" s="199"/>
    </row>
    <row r="302" spans="1:8" s="200" customFormat="1" ht="31.5" x14ac:dyDescent="0.2">
      <c r="A302" s="194">
        <f>'SAISIE HOTEL'!L405</f>
        <v>338</v>
      </c>
      <c r="B302" s="195" t="str">
        <f>'SAISIE HOTEL'!M405</f>
        <v>Présence dans la salle de bains d'un affichage invitant les clients à appliquer la politique établie par l'établissement.</v>
      </c>
      <c r="C302" s="196">
        <f>'SAISIE HOTEL'!N405</f>
        <v>1</v>
      </c>
      <c r="D302" s="196" t="str">
        <f>'SAISIE HOTEL'!O405</f>
        <v>OUI</v>
      </c>
      <c r="E302" s="197" t="str">
        <f>'SAISIE HOTEL'!Q405</f>
        <v/>
      </c>
      <c r="F302" s="196" t="str">
        <f>'SAISIE HOTEL'!B405</f>
        <v>NR</v>
      </c>
      <c r="G302" s="198"/>
      <c r="H302" s="199"/>
    </row>
    <row r="303" spans="1:8" s="200" customFormat="1" ht="31.5" x14ac:dyDescent="0.2">
      <c r="A303" s="194">
        <f>'SAISIE HOTEL'!L406</f>
        <v>339</v>
      </c>
      <c r="B303" s="195" t="str">
        <f>'SAISIE HOTEL'!M406</f>
        <v>L’établissement a prévu de mettre au moins une mesure supplémentaire dans les 3 ans à venir</v>
      </c>
      <c r="C303" s="196">
        <f>'SAISIE HOTEL'!N406</f>
        <v>1</v>
      </c>
      <c r="D303" s="196" t="str">
        <f>'SAISIE HOTEL'!O406</f>
        <v>OUI</v>
      </c>
      <c r="E303" s="197" t="str">
        <f>'SAISIE HOTEL'!Q406</f>
        <v/>
      </c>
      <c r="F303" s="196" t="str">
        <f>'SAISIE HOTEL'!B406</f>
        <v>NR</v>
      </c>
      <c r="G303" s="198"/>
      <c r="H303" s="199"/>
    </row>
    <row r="304" spans="1:8" s="200" customFormat="1" x14ac:dyDescent="0.2">
      <c r="A304" s="194" t="e">
        <f>'SAISIE HOTEL'!#REF!</f>
        <v>#REF!</v>
      </c>
      <c r="B304" s="195" t="e">
        <f>'SAISIE HOTEL'!#REF!</f>
        <v>#REF!</v>
      </c>
      <c r="C304" s="196" t="e">
        <f>'SAISIE HOTEL'!#REF!</f>
        <v>#REF!</v>
      </c>
      <c r="D304" s="196" t="e">
        <f>'SAISIE HOTEL'!#REF!</f>
        <v>#REF!</v>
      </c>
      <c r="E304" s="197" t="e">
        <f>'SAISIE HOTEL'!#REF!</f>
        <v>#REF!</v>
      </c>
      <c r="F304" s="196" t="e">
        <f>'SAISIE HOTEL'!#REF!</f>
        <v>#REF!</v>
      </c>
      <c r="G304" s="198"/>
      <c r="H304" s="199"/>
    </row>
    <row r="305" spans="1:8" s="200" customFormat="1" x14ac:dyDescent="0.2">
      <c r="A305" s="194" t="e">
        <f>'SAISIE HOTEL'!#REF!</f>
        <v>#REF!</v>
      </c>
      <c r="B305" s="195" t="e">
        <f>'SAISIE HOTEL'!#REF!</f>
        <v>#REF!</v>
      </c>
      <c r="C305" s="196" t="e">
        <f>'SAISIE HOTEL'!#REF!</f>
        <v>#REF!</v>
      </c>
      <c r="D305" s="196" t="e">
        <f>'SAISIE HOTEL'!#REF!</f>
        <v>#REF!</v>
      </c>
      <c r="E305" s="197" t="e">
        <f>'SAISIE HOTEL'!#REF!</f>
        <v>#REF!</v>
      </c>
      <c r="F305" s="196" t="e">
        <f>'SAISIE HOTEL'!#REF!</f>
        <v>#REF!</v>
      </c>
      <c r="G305" s="198"/>
      <c r="H305" s="199"/>
    </row>
    <row r="306" spans="1:8" s="200" customFormat="1" x14ac:dyDescent="0.2">
      <c r="A306" s="194">
        <f>'SAISIE HOTEL'!L411</f>
        <v>341</v>
      </c>
      <c r="B306" s="195" t="str">
        <f>'SAISIE HOTEL'!M411</f>
        <v>L'établissement privilégie des produits issus de la production locale.</v>
      </c>
      <c r="C306" s="196">
        <f>'SAISIE HOTEL'!N411</f>
        <v>3</v>
      </c>
      <c r="D306" s="196" t="str">
        <f>'SAISIE HOTEL'!O411</f>
        <v>OUI</v>
      </c>
      <c r="E306" s="197" t="str">
        <f>'SAISIE HOTEL'!Q411</f>
        <v/>
      </c>
      <c r="F306" s="196" t="str">
        <f>'SAISIE HOTEL'!B411</f>
        <v>NR</v>
      </c>
      <c r="G306" s="198"/>
      <c r="H306" s="199"/>
    </row>
    <row r="307" spans="1:8" s="200" customFormat="1" x14ac:dyDescent="0.2">
      <c r="A307" s="194">
        <f>'SAISIE HOTEL'!L412</f>
        <v>342</v>
      </c>
      <c r="B307" s="195" t="str">
        <f>'SAISIE HOTEL'!M412</f>
        <v>Présence d'un point d'informations touristiques.</v>
      </c>
      <c r="C307" s="196">
        <f>'SAISIE HOTEL'!N412</f>
        <v>3</v>
      </c>
      <c r="D307" s="196" t="str">
        <f>'SAISIE HOTEL'!O412</f>
        <v>OUI</v>
      </c>
      <c r="E307" s="197" t="str">
        <f>'SAISIE HOTEL'!Q412</f>
        <v/>
      </c>
      <c r="F307" s="196" t="str">
        <f>'SAISIE HOTEL'!B412</f>
        <v>R</v>
      </c>
      <c r="G307" s="198"/>
      <c r="H307" s="199"/>
    </row>
    <row r="308" spans="1:8" s="200" customFormat="1" x14ac:dyDescent="0.2">
      <c r="A308" s="194">
        <f>'SAISIE HOTEL'!L413</f>
        <v>343</v>
      </c>
      <c r="B308" s="195" t="str">
        <f>'SAISIE HOTEL'!M413</f>
        <v>L'établissement a mis en place une action de valorisation du territoire</v>
      </c>
      <c r="C308" s="196">
        <f>'SAISIE HOTEL'!N413</f>
        <v>3</v>
      </c>
      <c r="D308" s="196" t="str">
        <f>'SAISIE HOTEL'!O413</f>
        <v>OUI</v>
      </c>
      <c r="E308" s="197" t="str">
        <f>'SAISIE HOTEL'!Q413</f>
        <v/>
      </c>
      <c r="F308" s="196" t="str">
        <f>'SAISIE HOTEL'!B413</f>
        <v>R</v>
      </c>
      <c r="G308" s="198"/>
      <c r="H308" s="199"/>
    </row>
    <row r="309" spans="1:8" s="200" customFormat="1" x14ac:dyDescent="0.2">
      <c r="A309" s="194">
        <f>'SAISIE HOTEL'!L414</f>
        <v>344</v>
      </c>
      <c r="B309" s="195" t="str">
        <f>'SAISIE HOTEL'!M414</f>
        <v>Le personnel peut conseiller le client pour des visites ou des activités touristiques.</v>
      </c>
      <c r="C309" s="196">
        <f>'SAISIE HOTEL'!N414</f>
        <v>3</v>
      </c>
      <c r="D309" s="196" t="str">
        <f>'SAISIE HOTEL'!O414</f>
        <v>OUI</v>
      </c>
      <c r="E309" s="197" t="str">
        <f>'SAISIE HOTEL'!Q414</f>
        <v/>
      </c>
      <c r="F309" s="196" t="str">
        <f>'SAISIE HOTEL'!B414</f>
        <v>NR</v>
      </c>
      <c r="G309" s="198"/>
      <c r="H309" s="199"/>
    </row>
    <row r="310" spans="1:8" s="200" customFormat="1" ht="31.5" x14ac:dyDescent="0.2">
      <c r="A310" s="194">
        <f>'SAISIE HOTEL'!L415</f>
        <v>345</v>
      </c>
      <c r="B310" s="195" t="str">
        <f>'SAISIE HOTEL'!M415</f>
        <v>Les coordonnées et les horaires des services de proximité peuvent être communiquées au client.</v>
      </c>
      <c r="C310" s="196">
        <f>'SAISIE HOTEL'!N415</f>
        <v>1</v>
      </c>
      <c r="D310" s="196" t="str">
        <f>'SAISIE HOTEL'!O415</f>
        <v>OUI</v>
      </c>
      <c r="E310" s="197" t="str">
        <f>'SAISIE HOTEL'!Q415</f>
        <v/>
      </c>
      <c r="F310" s="196" t="str">
        <f>'SAISIE HOTEL'!B415</f>
        <v>R</v>
      </c>
      <c r="G310" s="198"/>
      <c r="H310" s="199"/>
    </row>
    <row r="311" spans="1:8" s="193" customFormat="1" ht="30" customHeight="1" x14ac:dyDescent="0.2">
      <c r="A311" s="185"/>
      <c r="B311" s="186" t="str">
        <f>'RESULTAT GLOBAL'!C38</f>
        <v>QUALITE DE LA PRESTATION</v>
      </c>
      <c r="C311" s="187" t="s">
        <v>29</v>
      </c>
      <c r="D311" s="188" t="s">
        <v>30</v>
      </c>
      <c r="E311" s="189" t="s">
        <v>31</v>
      </c>
      <c r="F311" s="190" t="s">
        <v>680</v>
      </c>
      <c r="G311" s="191" t="s">
        <v>681</v>
      </c>
      <c r="H311" s="192" t="s">
        <v>682</v>
      </c>
    </row>
    <row r="312" spans="1:8" s="200" customFormat="1" x14ac:dyDescent="0.2">
      <c r="A312" s="194" t="e">
        <f>'SAISIE HOTEL'!#REF!</f>
        <v>#REF!</v>
      </c>
      <c r="B312" s="195" t="e">
        <f>'SAISIE HOTEL'!#REF!</f>
        <v>#REF!</v>
      </c>
      <c r="C312" s="196" t="e">
        <f>'SAISIE HOTEL'!#REF!</f>
        <v>#REF!</v>
      </c>
      <c r="D312" s="196" t="e">
        <f>'SAISIE HOTEL'!#REF!</f>
        <v>#REF!</v>
      </c>
      <c r="E312" s="197" t="e">
        <f>'SAISIE HOTEL'!#REF!</f>
        <v>#REF!</v>
      </c>
      <c r="F312" s="196" t="e">
        <f>'SAISIE HOTEL'!#REF!</f>
        <v>#REF!</v>
      </c>
      <c r="G312" s="198"/>
      <c r="H312" s="199"/>
    </row>
    <row r="313" spans="1:8" s="200" customFormat="1" x14ac:dyDescent="0.2">
      <c r="A313" s="194" t="e">
        <f>'SAISIE HOTEL'!#REF!</f>
        <v>#REF!</v>
      </c>
      <c r="B313" s="195" t="e">
        <f>'SAISIE HOTEL'!#REF!</f>
        <v>#REF!</v>
      </c>
      <c r="C313" s="196" t="e">
        <f>'SAISIE HOTEL'!#REF!</f>
        <v>#REF!</v>
      </c>
      <c r="D313" s="196" t="e">
        <f>'SAISIE HOTEL'!#REF!</f>
        <v>#REF!</v>
      </c>
      <c r="E313" s="197" t="e">
        <f>'SAISIE HOTEL'!#REF!</f>
        <v>#REF!</v>
      </c>
      <c r="F313" s="196" t="e">
        <f>'SAISIE HOTEL'!#REF!</f>
        <v>#REF!</v>
      </c>
      <c r="G313" s="198"/>
      <c r="H313" s="199"/>
    </row>
    <row r="314" spans="1:8" s="200" customFormat="1" x14ac:dyDescent="0.2">
      <c r="A314" s="194" t="e">
        <f>'SAISIE HOTEL'!#REF!</f>
        <v>#REF!</v>
      </c>
      <c r="B314" s="195" t="e">
        <f>'SAISIE HOTEL'!#REF!</f>
        <v>#REF!</v>
      </c>
      <c r="C314" s="196" t="e">
        <f>'SAISIE HOTEL'!#REF!</f>
        <v>#REF!</v>
      </c>
      <c r="D314" s="196" t="e">
        <f>'SAISIE HOTEL'!#REF!</f>
        <v>#REF!</v>
      </c>
      <c r="E314" s="197" t="e">
        <f>'SAISIE HOTEL'!#REF!</f>
        <v>#REF!</v>
      </c>
      <c r="F314" s="196" t="e">
        <f>'SAISIE HOTEL'!#REF!</f>
        <v>#REF!</v>
      </c>
      <c r="G314" s="198"/>
      <c r="H314" s="199"/>
    </row>
    <row r="315" spans="1:8" s="200" customFormat="1" x14ac:dyDescent="0.2">
      <c r="A315" s="194" t="e">
        <f>'SAISIE HOTEL'!#REF!</f>
        <v>#REF!</v>
      </c>
      <c r="B315" s="195" t="e">
        <f>'SAISIE HOTEL'!#REF!</f>
        <v>#REF!</v>
      </c>
      <c r="C315" s="196" t="e">
        <f>'SAISIE HOTEL'!#REF!</f>
        <v>#REF!</v>
      </c>
      <c r="D315" s="196" t="e">
        <f>'SAISIE HOTEL'!#REF!</f>
        <v>#REF!</v>
      </c>
      <c r="E315" s="197" t="e">
        <f>'SAISIE HOTEL'!#REF!</f>
        <v>#REF!</v>
      </c>
      <c r="F315" s="196" t="e">
        <f>'SAISIE HOTEL'!#REF!</f>
        <v>#REF!</v>
      </c>
      <c r="G315" s="198"/>
      <c r="H315" s="199"/>
    </row>
    <row r="316" spans="1:8" s="200" customFormat="1" x14ac:dyDescent="0.2">
      <c r="A316" s="194">
        <f>'SAISIE HOTEL'!L111</f>
        <v>90</v>
      </c>
      <c r="B316" s="195" t="str">
        <f>'SAISIE HOTEL'!M111</f>
        <v>L'établissement accepte au moins deux moyens de paiement.</v>
      </c>
      <c r="C316" s="196">
        <f>'SAISIE HOTEL'!N111</f>
        <v>1</v>
      </c>
      <c r="D316" s="196" t="str">
        <f>'SAISIE HOTEL'!O111</f>
        <v>OUI</v>
      </c>
      <c r="E316" s="197" t="str">
        <f>'SAISIE HOTEL'!Q111</f>
        <v/>
      </c>
      <c r="F316" s="196" t="str">
        <f>'SAISIE HOTEL'!$B$111</f>
        <v>NR</v>
      </c>
      <c r="G316" s="198"/>
      <c r="H316" s="199"/>
    </row>
    <row r="317" spans="1:8" s="200" customFormat="1" x14ac:dyDescent="0.2">
      <c r="A317" s="194" t="e">
        <f>'SAISIE HOTEL'!#REF!</f>
        <v>#REF!</v>
      </c>
      <c r="B317" s="195" t="e">
        <f>'SAISIE HOTEL'!#REF!</f>
        <v>#REF!</v>
      </c>
      <c r="C317" s="196" t="e">
        <f>'SAISIE HOTEL'!#REF!</f>
        <v>#REF!</v>
      </c>
      <c r="D317" s="196" t="e">
        <f>'SAISIE HOTEL'!#REF!</f>
        <v>#REF!</v>
      </c>
      <c r="E317" s="197" t="e">
        <f>'SAISIE HOTEL'!#REF!</f>
        <v>#REF!</v>
      </c>
      <c r="F317" s="196" t="e">
        <f>'SAISIE HOTEL'!#REF!</f>
        <v>#REF!</v>
      </c>
      <c r="G317" s="198"/>
      <c r="H317" s="199"/>
    </row>
    <row r="318" spans="1:8" s="200" customFormat="1" x14ac:dyDescent="0.2">
      <c r="A318" s="194">
        <f>'SAISIE HOTEL'!L125</f>
        <v>101</v>
      </c>
      <c r="B318" s="195" t="str">
        <f>'SAISIE HOTEL'!M125</f>
        <v>L'aspect général du hall de réception est accueillant.</v>
      </c>
      <c r="C318" s="196">
        <f>'SAISIE HOTEL'!N125</f>
        <v>3</v>
      </c>
      <c r="D318" s="196" t="str">
        <f>'SAISIE HOTEL'!O125</f>
        <v>OUI</v>
      </c>
      <c r="E318" s="197" t="str">
        <f>'SAISIE HOTEL'!Q125</f>
        <v/>
      </c>
      <c r="F318" s="196" t="str">
        <f>'SAISIE HOTEL'!B125</f>
        <v>NR</v>
      </c>
      <c r="G318" s="198"/>
      <c r="H318" s="199"/>
    </row>
    <row r="319" spans="1:8" s="200" customFormat="1" x14ac:dyDescent="0.2">
      <c r="A319" s="194">
        <f>'SAISIE HOTEL'!L126</f>
        <v>102</v>
      </c>
      <c r="B319" s="195" t="str">
        <f>'SAISIE HOTEL'!M126</f>
        <v>La décoration et l'ameublement du hall réception sont harmonieux.</v>
      </c>
      <c r="C319" s="196">
        <f>'SAISIE HOTEL'!N126</f>
        <v>3</v>
      </c>
      <c r="D319" s="196" t="str">
        <f>'SAISIE HOTEL'!O126</f>
        <v>OUI</v>
      </c>
      <c r="E319" s="197" t="str">
        <f>'SAISIE HOTEL'!Q126</f>
        <v/>
      </c>
      <c r="F319" s="196" t="str">
        <f>'SAISIE HOTEL'!B126</f>
        <v>NR</v>
      </c>
      <c r="G319" s="198"/>
      <c r="H319" s="199"/>
    </row>
    <row r="320" spans="1:8" s="200" customFormat="1" x14ac:dyDescent="0.2">
      <c r="A320" s="194">
        <f>'SAISIE HOTEL'!L127</f>
        <v>103</v>
      </c>
      <c r="B320" s="195" t="str">
        <f>'SAISIE HOTEL'!M127</f>
        <v>Le hall réception est bien ordonné.</v>
      </c>
      <c r="C320" s="196">
        <f>'SAISIE HOTEL'!N127</f>
        <v>3</v>
      </c>
      <c r="D320" s="196" t="str">
        <f>'SAISIE HOTEL'!O127</f>
        <v>OUI</v>
      </c>
      <c r="E320" s="197" t="str">
        <f>'SAISIE HOTEL'!Q127</f>
        <v/>
      </c>
      <c r="F320" s="196" t="str">
        <f>'SAISIE HOTEL'!B127</f>
        <v>NR</v>
      </c>
      <c r="G320" s="198"/>
      <c r="H320" s="199"/>
    </row>
    <row r="321" spans="1:8" s="200" customFormat="1" x14ac:dyDescent="0.2">
      <c r="A321" s="194">
        <f>'SAISIE HOTEL'!L135</f>
        <v>110</v>
      </c>
      <c r="B321" s="195" t="str">
        <f>'SAISIE HOTEL'!M135</f>
        <v>La décoration et l'ameublement sont harmonieux.</v>
      </c>
      <c r="C321" s="196">
        <f>'SAISIE HOTEL'!N135</f>
        <v>3</v>
      </c>
      <c r="D321" s="196" t="str">
        <f>'SAISIE HOTEL'!O135</f>
        <v>OUI</v>
      </c>
      <c r="E321" s="197" t="str">
        <f>'SAISIE HOTEL'!Q135</f>
        <v/>
      </c>
      <c r="F321" s="196" t="str">
        <f>'SAISIE HOTEL'!$B$135</f>
        <v>NR</v>
      </c>
      <c r="G321" s="198"/>
      <c r="H321" s="199"/>
    </row>
    <row r="322" spans="1:8" s="200" customFormat="1" x14ac:dyDescent="0.2">
      <c r="A322" s="194">
        <f>'SAISIE HOTEL'!L157</f>
        <v>128</v>
      </c>
      <c r="B322" s="195" t="str">
        <f>'SAISIE HOTEL'!M157</f>
        <v>Au moins un équipement de loisir est à disposition du client.</v>
      </c>
      <c r="C322" s="196">
        <f>'SAISIE HOTEL'!N157</f>
        <v>1</v>
      </c>
      <c r="D322" s="196" t="str">
        <f>'SAISIE HOTEL'!O157</f>
        <v>OUI</v>
      </c>
      <c r="E322" s="197" t="str">
        <f>'SAISIE HOTEL'!Q157</f>
        <v/>
      </c>
      <c r="F322" s="196" t="str">
        <f>'SAISIE HOTEL'!$B$157</f>
        <v>NR</v>
      </c>
      <c r="G322" s="198"/>
      <c r="H322" s="199"/>
    </row>
    <row r="323" spans="1:8" s="200" customFormat="1" ht="31.5" x14ac:dyDescent="0.2">
      <c r="A323" s="194">
        <f>'SAISIE HOTEL'!L161</f>
        <v>132</v>
      </c>
      <c r="B323" s="195" t="str">
        <f>'SAISIE HOTEL'!M161</f>
        <v>Si existant, le matériel de loisirs proposé en prêt ou en location est propre et en bon état de fonctionnement.</v>
      </c>
      <c r="C323" s="196">
        <f>'SAISIE HOTEL'!N161</f>
        <v>1</v>
      </c>
      <c r="D323" s="196" t="str">
        <f>'SAISIE HOTEL'!O161</f>
        <v>OUI</v>
      </c>
      <c r="E323" s="197" t="str">
        <f>'SAISIE HOTEL'!Q161</f>
        <v/>
      </c>
      <c r="F323" s="196" t="str">
        <f>'SAISIE HOTEL'!B161</f>
        <v>NR</v>
      </c>
      <c r="G323" s="198"/>
      <c r="H323" s="199"/>
    </row>
    <row r="324" spans="1:8" s="200" customFormat="1" x14ac:dyDescent="0.2">
      <c r="A324" s="194">
        <f>'SAISIE HOTEL'!L162</f>
        <v>133</v>
      </c>
      <c r="B324" s="195" t="str">
        <f>'SAISIE HOTEL'!M162</f>
        <v>Si existante, l'activité de loisirs est adaptée aux clientèles de l'établissement.</v>
      </c>
      <c r="C324" s="196">
        <f>'SAISIE HOTEL'!N162</f>
        <v>1</v>
      </c>
      <c r="D324" s="196" t="str">
        <f>'SAISIE HOTEL'!O162</f>
        <v>OUI</v>
      </c>
      <c r="E324" s="197" t="str">
        <f>'SAISIE HOTEL'!Q162</f>
        <v/>
      </c>
      <c r="F324" s="196" t="str">
        <f>'SAISIE HOTEL'!B162</f>
        <v>NR</v>
      </c>
      <c r="G324" s="198"/>
      <c r="H324" s="199"/>
    </row>
    <row r="325" spans="1:8" s="200" customFormat="1" x14ac:dyDescent="0.2">
      <c r="A325" s="194">
        <f>'SAISIE HOTEL'!L164</f>
        <v>134</v>
      </c>
      <c r="B325" s="195" t="str">
        <f>'SAISIE HOTEL'!M164</f>
        <v>Une connexion WIFI gratuite est disponible dans les parties communes.</v>
      </c>
      <c r="C325" s="196">
        <f>'SAISIE HOTEL'!N164</f>
        <v>1</v>
      </c>
      <c r="D325" s="196" t="str">
        <f>'SAISIE HOTEL'!O164</f>
        <v>OUI</v>
      </c>
      <c r="E325" s="197" t="str">
        <f>'SAISIE HOTEL'!Q164</f>
        <v/>
      </c>
      <c r="F325" s="196" t="str">
        <f>'SAISIE HOTEL'!B164</f>
        <v>NR</v>
      </c>
      <c r="G325" s="198"/>
      <c r="H325" s="199"/>
    </row>
    <row r="326" spans="1:8" s="200" customFormat="1" ht="31.5" x14ac:dyDescent="0.2">
      <c r="A326" s="194">
        <f>'SAISIE HOTEL'!L165</f>
        <v>135</v>
      </c>
      <c r="B326" s="195" t="str">
        <f>'SAISIE HOTEL'!M165</f>
        <v>La presse du jour est disponible. Présence d'au moins deux exemplaires, presse locale et/ou nationale.</v>
      </c>
      <c r="C326" s="196">
        <f>'SAISIE HOTEL'!N165</f>
        <v>1</v>
      </c>
      <c r="D326" s="196" t="str">
        <f>'SAISIE HOTEL'!O165</f>
        <v>OUI</v>
      </c>
      <c r="E326" s="197" t="str">
        <f>'SAISIE HOTEL'!Q165</f>
        <v/>
      </c>
      <c r="F326" s="196" t="str">
        <f>'SAISIE HOTEL'!B165</f>
        <v>R</v>
      </c>
      <c r="G326" s="198"/>
      <c r="H326" s="199"/>
    </row>
    <row r="327" spans="1:8" s="200" customFormat="1" x14ac:dyDescent="0.2">
      <c r="A327" s="194">
        <f>'SAISIE HOTEL'!L166</f>
        <v>136</v>
      </c>
      <c r="B327" s="195" t="str">
        <f>'SAISIE HOTEL'!M166</f>
        <v>Une possibilité de restauration d'appoint est proposée.</v>
      </c>
      <c r="C327" s="196">
        <f>'SAISIE HOTEL'!N166</f>
        <v>1</v>
      </c>
      <c r="D327" s="196" t="str">
        <f>'SAISIE HOTEL'!O166</f>
        <v>OUI</v>
      </c>
      <c r="E327" s="197" t="str">
        <f>'SAISIE HOTEL'!Q166</f>
        <v/>
      </c>
      <c r="F327" s="196" t="str">
        <f>'SAISIE HOTEL'!B166</f>
        <v>NR</v>
      </c>
      <c r="G327" s="198"/>
      <c r="H327" s="199"/>
    </row>
    <row r="328" spans="1:8" s="200" customFormat="1" x14ac:dyDescent="0.2">
      <c r="A328" s="194">
        <f>'SAISIE HOTEL'!L167</f>
        <v>137</v>
      </c>
      <c r="B328" s="195" t="str">
        <f>'SAISIE HOTEL'!M167</f>
        <v>Au moins deux services complémentaires sont à disposition du client.</v>
      </c>
      <c r="C328" s="196">
        <f>'SAISIE HOTEL'!N167</f>
        <v>1</v>
      </c>
      <c r="D328" s="196" t="str">
        <f>'SAISIE HOTEL'!O167</f>
        <v>OUI</v>
      </c>
      <c r="E328" s="197" t="str">
        <f>'SAISIE HOTEL'!Q167</f>
        <v/>
      </c>
      <c r="F328" s="196" t="str">
        <f>'SAISIE HOTEL'!B167</f>
        <v>NR</v>
      </c>
      <c r="G328" s="198"/>
      <c r="H328" s="199"/>
    </row>
    <row r="329" spans="1:8" s="200" customFormat="1" ht="31.5" x14ac:dyDescent="0.2">
      <c r="A329" s="194">
        <f>'SAISIE HOTEL'!L168</f>
        <v>138</v>
      </c>
      <c r="B329" s="195" t="str">
        <f>'SAISIE HOTEL'!M168</f>
        <v>A moins deux services de dépannage sont mis à disposition gratuitement ou à la vente en réception.</v>
      </c>
      <c r="C329" s="196">
        <f>'SAISIE HOTEL'!N168</f>
        <v>3</v>
      </c>
      <c r="D329" s="196" t="str">
        <f>'SAISIE HOTEL'!O168</f>
        <v>OUI</v>
      </c>
      <c r="E329" s="197" t="str">
        <f>'SAISIE HOTEL'!Q168</f>
        <v/>
      </c>
      <c r="F329" s="196" t="str">
        <f>'SAISIE HOTEL'!B168</f>
        <v>R</v>
      </c>
      <c r="G329" s="198"/>
      <c r="H329" s="199"/>
    </row>
    <row r="330" spans="1:8" s="200" customFormat="1" x14ac:dyDescent="0.2">
      <c r="A330" s="194">
        <f>'SAISIE HOTEL'!L217</f>
        <v>178</v>
      </c>
      <c r="B330" s="195" t="str">
        <f>'SAISIE HOTEL'!M217</f>
        <v>Une fiche "ne pas déranger" est à disposition dans la chambre.</v>
      </c>
      <c r="C330" s="196">
        <f>'SAISIE HOTEL'!N217</f>
        <v>1</v>
      </c>
      <c r="D330" s="196" t="str">
        <f>'SAISIE HOTEL'!O217</f>
        <v>OUI</v>
      </c>
      <c r="E330" s="197" t="str">
        <f>'SAISIE HOTEL'!Q217</f>
        <v/>
      </c>
      <c r="F330" s="196" t="str">
        <f>'SAISIE HOTEL'!B217</f>
        <v>R</v>
      </c>
      <c r="G330" s="198"/>
      <c r="H330" s="199"/>
    </row>
    <row r="331" spans="1:8" s="200" customFormat="1" x14ac:dyDescent="0.2">
      <c r="A331" s="194">
        <f>'SAISIE HOTEL'!L218</f>
        <v>179</v>
      </c>
      <c r="B331" s="195" t="str">
        <f>'SAISIE HOTEL'!M218</f>
        <v>Un livret d'accueil est présent dans la chambre.</v>
      </c>
      <c r="C331" s="196">
        <f>'SAISIE HOTEL'!N218</f>
        <v>1</v>
      </c>
      <c r="D331" s="196" t="str">
        <f>'SAISIE HOTEL'!O218</f>
        <v>OUI</v>
      </c>
      <c r="E331" s="197" t="str">
        <f>'SAISIE HOTEL'!Q218</f>
        <v/>
      </c>
      <c r="F331" s="196" t="str">
        <f>'SAISIE HOTEL'!B218</f>
        <v>R</v>
      </c>
      <c r="G331" s="198"/>
      <c r="H331" s="199"/>
    </row>
    <row r="332" spans="1:8" s="200" customFormat="1" x14ac:dyDescent="0.2">
      <c r="A332" s="194">
        <f>'SAISIE HOTEL'!L219</f>
        <v>180</v>
      </c>
      <c r="B332" s="195" t="str">
        <f>'SAISIE HOTEL'!M219</f>
        <v>Le livret d'accueil est complet et actualisé.</v>
      </c>
      <c r="C332" s="196">
        <f>'SAISIE HOTEL'!N219</f>
        <v>1</v>
      </c>
      <c r="D332" s="196" t="str">
        <f>'SAISIE HOTEL'!O219</f>
        <v>OUI</v>
      </c>
      <c r="E332" s="197" t="str">
        <f>'SAISIE HOTEL'!Q219</f>
        <v/>
      </c>
      <c r="F332" s="196" t="str">
        <f>'SAISIE HOTEL'!B219</f>
        <v>R</v>
      </c>
      <c r="G332" s="198"/>
      <c r="H332" s="199"/>
    </row>
    <row r="333" spans="1:8" s="200" customFormat="1" x14ac:dyDescent="0.2">
      <c r="A333" s="194">
        <f>'SAISIE HOTEL'!L250</f>
        <v>205</v>
      </c>
      <c r="B333" s="195" t="str">
        <f>'SAISIE HOTEL'!M250</f>
        <v>La décoration et l'ameublement sont harmonieux.</v>
      </c>
      <c r="C333" s="196">
        <f>'SAISIE HOTEL'!N250</f>
        <v>3</v>
      </c>
      <c r="D333" s="196" t="str">
        <f>'SAISIE HOTEL'!O250</f>
        <v>Très Satisfaisant</v>
      </c>
      <c r="E333" s="197" t="str">
        <f>'SAISIE HOTEL'!Q250</f>
        <v/>
      </c>
      <c r="F333" s="196" t="str">
        <f>'SAISIE HOTEL'!B250</f>
        <v>NR</v>
      </c>
      <c r="G333" s="198"/>
      <c r="H333" s="199"/>
    </row>
    <row r="334" spans="1:8" s="200" customFormat="1" x14ac:dyDescent="0.2">
      <c r="A334" s="194">
        <f>'SAISIE HOTEL'!L251</f>
        <v>206</v>
      </c>
      <c r="B334" s="195" t="str">
        <f>'SAISIE HOTEL'!M251</f>
        <v>La décoration est au goût du jour</v>
      </c>
      <c r="C334" s="196">
        <f>'SAISIE HOTEL'!N251</f>
        <v>3</v>
      </c>
      <c r="D334" s="196" t="str">
        <f>'SAISIE HOTEL'!O251</f>
        <v>Très Satisfaisant</v>
      </c>
      <c r="E334" s="197" t="str">
        <f>'SAISIE HOTEL'!Q251</f>
        <v/>
      </c>
      <c r="F334" s="196" t="str">
        <f>'SAISIE HOTEL'!B251</f>
        <v>NR</v>
      </c>
      <c r="G334" s="198"/>
      <c r="H334" s="199"/>
    </row>
    <row r="335" spans="1:8" s="200" customFormat="1" x14ac:dyDescent="0.2">
      <c r="A335" s="194">
        <f>'SAISIE HOTEL'!L263</f>
        <v>217</v>
      </c>
      <c r="B335" s="195" t="str">
        <f>'SAISIE HOTEL'!M263</f>
        <v>La décoration et l'ameublement sont harmonieux.</v>
      </c>
      <c r="C335" s="196">
        <f>'SAISIE HOTEL'!N263</f>
        <v>3</v>
      </c>
      <c r="D335" s="196" t="str">
        <f>'SAISIE HOTEL'!O263</f>
        <v>Très Satisfaisant</v>
      </c>
      <c r="E335" s="197" t="str">
        <f>'SAISIE HOTEL'!Q263</f>
        <v/>
      </c>
      <c r="F335" s="196" t="str">
        <f>'SAISIE HOTEL'!B263</f>
        <v>NR</v>
      </c>
      <c r="G335" s="198"/>
      <c r="H335" s="199"/>
    </row>
    <row r="336" spans="1:8" s="200" customFormat="1" x14ac:dyDescent="0.2">
      <c r="A336" s="194">
        <f>'SAISIE HOTEL'!L264</f>
        <v>218</v>
      </c>
      <c r="B336" s="195" t="str">
        <f>'SAISIE HOTEL'!M264</f>
        <v>La décoration est au goût du jour</v>
      </c>
      <c r="C336" s="196">
        <f>'SAISIE HOTEL'!N264</f>
        <v>3</v>
      </c>
      <c r="D336" s="196" t="str">
        <f>'SAISIE HOTEL'!O264</f>
        <v>Très Satisfaisant</v>
      </c>
      <c r="E336" s="197" t="str">
        <f>'SAISIE HOTEL'!Q264</f>
        <v/>
      </c>
      <c r="F336" s="196" t="str">
        <f>'SAISIE HOTEL'!B264</f>
        <v>NR</v>
      </c>
      <c r="G336" s="198"/>
      <c r="H336" s="199"/>
    </row>
    <row r="337" spans="1:8" s="200" customFormat="1" x14ac:dyDescent="0.2">
      <c r="A337" s="194">
        <f>'SAISIE HOTEL'!L277</f>
        <v>229</v>
      </c>
      <c r="B337" s="195" t="str">
        <f>'SAISIE HOTEL'!M277</f>
        <v>La décoration et l'ameublement sont harmonieux.</v>
      </c>
      <c r="C337" s="196">
        <f>'SAISIE HOTEL'!N277</f>
        <v>3</v>
      </c>
      <c r="D337" s="196" t="str">
        <f>'SAISIE HOTEL'!O277</f>
        <v>Très Satisfaisant</v>
      </c>
      <c r="E337" s="197" t="str">
        <f>'SAISIE HOTEL'!Q277</f>
        <v/>
      </c>
      <c r="F337" s="196" t="str">
        <f>'SAISIE HOTEL'!B277</f>
        <v>NR</v>
      </c>
      <c r="G337" s="198"/>
      <c r="H337" s="199"/>
    </row>
    <row r="338" spans="1:8" s="200" customFormat="1" x14ac:dyDescent="0.2">
      <c r="A338" s="194">
        <f>'SAISIE HOTEL'!L278</f>
        <v>230</v>
      </c>
      <c r="B338" s="195" t="str">
        <f>'SAISIE HOTEL'!M278</f>
        <v>La décoration est au goût du jour</v>
      </c>
      <c r="C338" s="196">
        <f>'SAISIE HOTEL'!N278</f>
        <v>3</v>
      </c>
      <c r="D338" s="196" t="str">
        <f>'SAISIE HOTEL'!O278</f>
        <v>Très Satisfaisant</v>
      </c>
      <c r="E338" s="197" t="str">
        <f>'SAISIE HOTEL'!Q278</f>
        <v/>
      </c>
      <c r="F338" s="196" t="str">
        <f>'SAISIE HOTEL'!B278</f>
        <v>NR</v>
      </c>
      <c r="G338" s="198"/>
      <c r="H338" s="199"/>
    </row>
    <row r="339" spans="1:8" s="200" customFormat="1" x14ac:dyDescent="0.2">
      <c r="A339" s="194">
        <f>'SAISIE HOTEL'!L290</f>
        <v>241</v>
      </c>
      <c r="B339" s="195" t="str">
        <f>'SAISIE HOTEL'!M290</f>
        <v>La décoration et l'ameublement sont harmonieux.</v>
      </c>
      <c r="C339" s="196">
        <f>'SAISIE HOTEL'!N290</f>
        <v>3</v>
      </c>
      <c r="D339" s="196" t="str">
        <f>'SAISIE HOTEL'!O290</f>
        <v>Très Satisfaisant</v>
      </c>
      <c r="E339" s="197" t="str">
        <f>'SAISIE HOTEL'!Q290</f>
        <v/>
      </c>
      <c r="F339" s="196" t="str">
        <f>'SAISIE HOTEL'!B290</f>
        <v>NR</v>
      </c>
      <c r="G339" s="198"/>
      <c r="H339" s="199"/>
    </row>
    <row r="340" spans="1:8" s="200" customFormat="1" x14ac:dyDescent="0.2">
      <c r="A340" s="194">
        <f>'SAISIE HOTEL'!L291</f>
        <v>242</v>
      </c>
      <c r="B340" s="195" t="str">
        <f>'SAISIE HOTEL'!M291</f>
        <v>La décoration est au goût du jour</v>
      </c>
      <c r="C340" s="196">
        <f>'SAISIE HOTEL'!N291</f>
        <v>3</v>
      </c>
      <c r="D340" s="196" t="str">
        <f>'SAISIE HOTEL'!O291</f>
        <v>Très Satisfaisant</v>
      </c>
      <c r="E340" s="197" t="str">
        <f>'SAISIE HOTEL'!Q291</f>
        <v/>
      </c>
      <c r="F340" s="196" t="str">
        <f>'SAISIE HOTEL'!B291</f>
        <v>NR</v>
      </c>
      <c r="G340" s="198"/>
      <c r="H340" s="199"/>
    </row>
    <row r="341" spans="1:8" s="200" customFormat="1" x14ac:dyDescent="0.2">
      <c r="A341" s="194">
        <f>'SAISIE HOTEL'!L303</f>
        <v>253</v>
      </c>
      <c r="B341" s="195" t="str">
        <f>'SAISIE HOTEL'!M303</f>
        <v>La décoration et l'ameublement sont harmonieux.</v>
      </c>
      <c r="C341" s="196">
        <f>'SAISIE HOTEL'!N303</f>
        <v>3</v>
      </c>
      <c r="D341" s="196" t="str">
        <f>'SAISIE HOTEL'!O303</f>
        <v>Très Satisfaisant</v>
      </c>
      <c r="E341" s="197" t="str">
        <f>'SAISIE HOTEL'!Q303</f>
        <v/>
      </c>
      <c r="F341" s="196" t="str">
        <f>'SAISIE HOTEL'!B303</f>
        <v>NR</v>
      </c>
      <c r="G341" s="198"/>
      <c r="H341" s="199"/>
    </row>
    <row r="342" spans="1:8" s="200" customFormat="1" x14ac:dyDescent="0.2">
      <c r="A342" s="194">
        <f>'SAISIE HOTEL'!L304</f>
        <v>254</v>
      </c>
      <c r="B342" s="195" t="str">
        <f>'SAISIE HOTEL'!M304</f>
        <v>La décoration est au goût du jour</v>
      </c>
      <c r="C342" s="196">
        <f>'SAISIE HOTEL'!N304</f>
        <v>3</v>
      </c>
      <c r="D342" s="196" t="str">
        <f>'SAISIE HOTEL'!O304</f>
        <v>Très Satisfaisant</v>
      </c>
      <c r="E342" s="197" t="str">
        <f>'SAISIE HOTEL'!Q304</f>
        <v/>
      </c>
      <c r="F342" s="196" t="str">
        <f>'SAISIE HOTEL'!B304</f>
        <v>NR</v>
      </c>
      <c r="G342" s="198"/>
      <c r="H342" s="199"/>
    </row>
    <row r="343" spans="1:8" s="200" customFormat="1" x14ac:dyDescent="0.2">
      <c r="A343" s="194">
        <f>'SAISIE HOTEL'!L317</f>
        <v>265</v>
      </c>
      <c r="B343" s="195" t="str">
        <f>'SAISIE HOTEL'!M317</f>
        <v>L'établissement dispose d'un bar.</v>
      </c>
      <c r="C343" s="196">
        <f>'SAISIE HOTEL'!N317</f>
        <v>3</v>
      </c>
      <c r="D343" s="196" t="str">
        <f>'SAISIE HOTEL'!O317</f>
        <v>OUI</v>
      </c>
      <c r="E343" s="197" t="str">
        <f>'SAISIE HOTEL'!Q317</f>
        <v>oui</v>
      </c>
      <c r="F343" s="196" t="str">
        <f>'SAISIE HOTEL'!B317</f>
        <v>NR</v>
      </c>
      <c r="G343" s="198"/>
      <c r="H343" s="199"/>
    </row>
    <row r="344" spans="1:8" s="200" customFormat="1" x14ac:dyDescent="0.2">
      <c r="A344" s="194">
        <f>'SAISIE HOTEL'!L318</f>
        <v>266</v>
      </c>
      <c r="B344" s="195" t="str">
        <f>'SAISIE HOTEL'!M318</f>
        <v>L'ambiance du bar est accueillante.</v>
      </c>
      <c r="C344" s="196">
        <f>'SAISIE HOTEL'!N318</f>
        <v>3</v>
      </c>
      <c r="D344" s="196" t="str">
        <f>'SAISIE HOTEL'!O318</f>
        <v>OUI</v>
      </c>
      <c r="E344" s="197" t="str">
        <f>'SAISIE HOTEL'!Q318</f>
        <v/>
      </c>
      <c r="F344" s="196" t="str">
        <f>'SAISIE HOTEL'!B318</f>
        <v>NR</v>
      </c>
      <c r="G344" s="198"/>
      <c r="H344" s="199"/>
    </row>
    <row r="345" spans="1:8" s="200" customFormat="1" x14ac:dyDescent="0.2">
      <c r="A345" s="194">
        <f>'SAISIE HOTEL'!L320</f>
        <v>268</v>
      </c>
      <c r="B345" s="195" t="str">
        <f>'SAISIE HOTEL'!M320</f>
        <v>La décoration du bar au goût du jour</v>
      </c>
      <c r="C345" s="196">
        <f>'SAISIE HOTEL'!N320</f>
        <v>3</v>
      </c>
      <c r="D345" s="196" t="str">
        <f>'SAISIE HOTEL'!O320</f>
        <v>OUI</v>
      </c>
      <c r="E345" s="197" t="str">
        <f>'SAISIE HOTEL'!Q320</f>
        <v/>
      </c>
      <c r="F345" s="196" t="str">
        <f>'SAISIE HOTEL'!B320</f>
        <v>NR</v>
      </c>
      <c r="G345" s="198"/>
      <c r="H345" s="199"/>
    </row>
    <row r="346" spans="1:8" s="200" customFormat="1" x14ac:dyDescent="0.2">
      <c r="A346" s="194">
        <f>'SAISIE HOTEL'!L336</f>
        <v>282</v>
      </c>
      <c r="B346" s="195" t="str">
        <f>'SAISIE HOTEL'!M336</f>
        <v>Les verres sont adaptés à la boisson servie.</v>
      </c>
      <c r="C346" s="196">
        <f>'SAISIE HOTEL'!N336</f>
        <v>1</v>
      </c>
      <c r="D346" s="196" t="str">
        <f>'SAISIE HOTEL'!O336</f>
        <v>OUI</v>
      </c>
      <c r="E346" s="197" t="str">
        <f>'SAISIE HOTEL'!Q336</f>
        <v/>
      </c>
      <c r="F346" s="196" t="str">
        <f>'SAISIE HOTEL'!$B$336</f>
        <v>NR</v>
      </c>
      <c r="G346" s="198"/>
      <c r="H346" s="199"/>
    </row>
    <row r="347" spans="1:8" s="200" customFormat="1" ht="47.25" x14ac:dyDescent="0.2">
      <c r="A347" s="194">
        <f>'SAISIE HOTEL'!L344</f>
        <v>288</v>
      </c>
      <c r="B347" s="195" t="str">
        <f>'SAISIE HOTEL'!M344</f>
        <v>Si présence d'un service de petit déjeuner en chambre, il est composé à minima d'un choix de boissons chaudes, d'une boisson froide, d'une viennoiserie, une tartine, de beurre et de confitures.</v>
      </c>
      <c r="C347" s="196">
        <f>'SAISIE HOTEL'!N344</f>
        <v>1</v>
      </c>
      <c r="D347" s="196" t="str">
        <f>'SAISIE HOTEL'!O344</f>
        <v>OUI</v>
      </c>
      <c r="E347" s="197" t="str">
        <f>'SAISIE HOTEL'!Q344</f>
        <v/>
      </c>
      <c r="F347" s="196" t="str">
        <f>'SAISIE HOTEL'!$B$344</f>
        <v>NR</v>
      </c>
      <c r="G347" s="198"/>
      <c r="H347" s="199"/>
    </row>
    <row r="348" spans="1:8" s="200" customFormat="1" x14ac:dyDescent="0.2">
      <c r="A348" s="194">
        <f>'SAISIE HOTEL'!L347</f>
        <v>290</v>
      </c>
      <c r="B348" s="195" t="str">
        <f>'SAISIE HOTEL'!M347</f>
        <v>La décoration et l'ameublement de la salle de petit-déjeuner sont harmonieux.</v>
      </c>
      <c r="C348" s="196">
        <f>'SAISIE HOTEL'!N347</f>
        <v>3</v>
      </c>
      <c r="D348" s="196" t="str">
        <f>'SAISIE HOTEL'!O347</f>
        <v>OUI</v>
      </c>
      <c r="E348" s="197" t="str">
        <f>'SAISIE HOTEL'!Q347</f>
        <v/>
      </c>
      <c r="F348" s="196" t="str">
        <f>'SAISIE HOTEL'!$B$347</f>
        <v>NR</v>
      </c>
      <c r="G348" s="198"/>
      <c r="H348" s="199"/>
    </row>
    <row r="349" spans="1:8" s="200" customFormat="1" x14ac:dyDescent="0.2">
      <c r="A349" s="194">
        <f>'SAISIE HOTEL'!L352</f>
        <v>295</v>
      </c>
      <c r="B349" s="195" t="str">
        <f>'SAISIE HOTEL'!M352</f>
        <v>La vaisselle et les couverts du petit déjeuner ne sont pas dépareillés.</v>
      </c>
      <c r="C349" s="196">
        <f>'SAISIE HOTEL'!N352</f>
        <v>3</v>
      </c>
      <c r="D349" s="196" t="str">
        <f>'SAISIE HOTEL'!O352</f>
        <v>OUI</v>
      </c>
      <c r="E349" s="197" t="str">
        <f>'SAISIE HOTEL'!Q352</f>
        <v/>
      </c>
      <c r="F349" s="196" t="str">
        <f>'SAISIE HOTEL'!$B$352</f>
        <v>NR</v>
      </c>
      <c r="G349" s="198"/>
      <c r="H349" s="199"/>
    </row>
    <row r="350" spans="1:8" s="200" customFormat="1" x14ac:dyDescent="0.2">
      <c r="A350" s="194">
        <f>'SAISIE HOTEL'!L357</f>
        <v>299</v>
      </c>
      <c r="B350" s="195" t="str">
        <f>'SAISIE HOTEL'!M357</f>
        <v>L'amplitude du petit déjeuner est d'au moins 3 heures.</v>
      </c>
      <c r="C350" s="196">
        <f>'SAISIE HOTEL'!N357</f>
        <v>1</v>
      </c>
      <c r="D350" s="196" t="str">
        <f>'SAISIE HOTEL'!O357</f>
        <v>OUI</v>
      </c>
      <c r="E350" s="197" t="str">
        <f>'SAISIE HOTEL'!Q357</f>
        <v/>
      </c>
      <c r="F350" s="196" t="str">
        <f>'SAISIE HOTEL'!$B$357</f>
        <v>NR</v>
      </c>
      <c r="G350" s="198"/>
      <c r="H350" s="199"/>
    </row>
    <row r="351" spans="1:8" s="200" customFormat="1" ht="31.5" x14ac:dyDescent="0.2">
      <c r="A351" s="194">
        <f>'SAISIE HOTEL'!L367</f>
        <v>308</v>
      </c>
      <c r="B351" s="195" t="str">
        <f>'SAISIE HOTEL'!M367</f>
        <v>A minima, le petit déjeuner est composé d'un choix de boissons chaudes, d'un jus de fruits, de pain, de viennoiseries, de beurre, de confitures.</v>
      </c>
      <c r="C351" s="196">
        <f>'SAISIE HOTEL'!N367</f>
        <v>3</v>
      </c>
      <c r="D351" s="196" t="str">
        <f>'SAISIE HOTEL'!O367</f>
        <v>OUI</v>
      </c>
      <c r="E351" s="197" t="str">
        <f>'SAISIE HOTEL'!Q367</f>
        <v/>
      </c>
      <c r="F351" s="196" t="str">
        <f>'SAISIE HOTEL'!B367</f>
        <v>NR</v>
      </c>
      <c r="G351" s="198"/>
      <c r="H351" s="199"/>
    </row>
    <row r="352" spans="1:8" s="200" customFormat="1" x14ac:dyDescent="0.2">
      <c r="A352" s="194">
        <f>'SAISIE HOTEL'!L368</f>
        <v>309</v>
      </c>
      <c r="B352" s="195" t="str">
        <f>'SAISIE HOTEL'!M368</f>
        <v>Au moins 3 produits viennent compléter l'offre de petit déjeuner.</v>
      </c>
      <c r="C352" s="196">
        <f>'SAISIE HOTEL'!N368</f>
        <v>1</v>
      </c>
      <c r="D352" s="196" t="str">
        <f>'SAISIE HOTEL'!O368</f>
        <v>OUI</v>
      </c>
      <c r="E352" s="197" t="str">
        <f>'SAISIE HOTEL'!Q368</f>
        <v/>
      </c>
      <c r="F352" s="196" t="str">
        <f>'SAISIE HOTEL'!B368</f>
        <v>R</v>
      </c>
      <c r="G352" s="198"/>
      <c r="H352" s="199"/>
    </row>
    <row r="353" spans="1:8" s="200" customFormat="1" x14ac:dyDescent="0.2">
      <c r="A353" s="194">
        <f>'SAISIE HOTEL'!L369</f>
        <v>310</v>
      </c>
      <c r="B353" s="195" t="str">
        <f>'SAISIE HOTEL'!M369</f>
        <v>La présentation du petit déjeuner est attractive.</v>
      </c>
      <c r="C353" s="196">
        <f>'SAISIE HOTEL'!N369</f>
        <v>1</v>
      </c>
      <c r="D353" s="196" t="str">
        <f>'SAISIE HOTEL'!O369</f>
        <v>OUI</v>
      </c>
      <c r="E353" s="197" t="str">
        <f>'SAISIE HOTEL'!Q369</f>
        <v>oui</v>
      </c>
      <c r="F353" s="196" t="str">
        <f>'SAISIE HOTEL'!B369</f>
        <v>NR</v>
      </c>
      <c r="G353" s="198"/>
      <c r="H353" s="199"/>
    </row>
    <row r="354" spans="1:8" s="200" customFormat="1" x14ac:dyDescent="0.2">
      <c r="A354" s="194">
        <f>'SAISIE HOTEL'!L370</f>
        <v>311</v>
      </c>
      <c r="B354" s="195" t="str">
        <f>'SAISIE HOTEL'!M370</f>
        <v>Si buffet au petit déjeuner, les différents pôles sont bien différenciés.</v>
      </c>
      <c r="C354" s="196">
        <f>'SAISIE HOTEL'!N370</f>
        <v>1</v>
      </c>
      <c r="D354" s="196" t="str">
        <f>'SAISIE HOTEL'!O370</f>
        <v>OUI</v>
      </c>
      <c r="E354" s="197" t="str">
        <f>'SAISIE HOTEL'!Q370</f>
        <v/>
      </c>
      <c r="F354" s="196" t="str">
        <f>'SAISIE HOTEL'!B370</f>
        <v>NR</v>
      </c>
      <c r="G354" s="198"/>
      <c r="H354" s="199"/>
    </row>
    <row r="355" spans="1:8" s="200" customFormat="1" ht="31.5" x14ac:dyDescent="0.2">
      <c r="A355" s="194">
        <f>'SAISIE HOTEL'!L373</f>
        <v>312</v>
      </c>
      <c r="B355" s="195" t="str">
        <f>'SAISIE HOTEL'!M373</f>
        <v>L'établissement prend connaissance des avis des consommateurs sur au moins 2 sites.</v>
      </c>
      <c r="C355" s="196">
        <f>'SAISIE HOTEL'!N373</f>
        <v>1</v>
      </c>
      <c r="D355" s="196" t="str">
        <f>'SAISIE HOTEL'!O373</f>
        <v>OUI</v>
      </c>
      <c r="E355" s="197">
        <f>'SAISIE HOTEL'!Q373</f>
        <v>0</v>
      </c>
      <c r="F355" s="196" t="str">
        <f>'SAISIE HOTEL'!B373</f>
        <v>NR</v>
      </c>
      <c r="G355" s="198"/>
      <c r="H355" s="199"/>
    </row>
    <row r="356" spans="1:8" s="200" customFormat="1" ht="31.5" x14ac:dyDescent="0.2">
      <c r="A356" s="194">
        <f>'SAISIE HOTEL'!L374</f>
        <v>313</v>
      </c>
      <c r="B356" s="195" t="str">
        <f>'SAISIE HOTEL'!M374</f>
        <v>L'établissement a mis en place un système d'alerte pour être informé des avis de consommateurs.</v>
      </c>
      <c r="C356" s="196">
        <f>'SAISIE HOTEL'!N374</f>
        <v>1</v>
      </c>
      <c r="D356" s="196" t="str">
        <f>'SAISIE HOTEL'!O374</f>
        <v>OUI</v>
      </c>
      <c r="E356" s="197" t="str">
        <f>'SAISIE HOTEL'!Q374</f>
        <v/>
      </c>
      <c r="F356" s="196" t="str">
        <f>'SAISIE HOTEL'!B374</f>
        <v>R</v>
      </c>
      <c r="G356" s="198"/>
      <c r="H356" s="199"/>
    </row>
    <row r="357" spans="1:8" s="200" customFormat="1" x14ac:dyDescent="0.2">
      <c r="A357" s="194">
        <f>'SAISIE HOTEL'!L375</f>
        <v>314</v>
      </c>
      <c r="B357" s="195" t="str">
        <f>'SAISIE HOTEL'!M375</f>
        <v>L'établissement exerce son droit de réponse aux avis de consommateurs</v>
      </c>
      <c r="C357" s="196">
        <f>'SAISIE HOTEL'!N375</f>
        <v>1</v>
      </c>
      <c r="D357" s="196" t="str">
        <f>'SAISIE HOTEL'!O375</f>
        <v>OUI</v>
      </c>
      <c r="E357" s="197" t="str">
        <f>'SAISIE HOTEL'!Q375</f>
        <v/>
      </c>
      <c r="F357" s="196" t="str">
        <f>'SAISIE HOTEL'!B375</f>
        <v>NR</v>
      </c>
      <c r="G357" s="198"/>
      <c r="H357" s="199"/>
    </row>
    <row r="358" spans="1:8" s="200" customFormat="1" x14ac:dyDescent="0.2">
      <c r="A358" s="194">
        <f>'SAISIE HOTEL'!L376</f>
        <v>315</v>
      </c>
      <c r="B358" s="195" t="str">
        <f>'SAISIE HOTEL'!M376</f>
        <v>La réponse apportée par l'établissement est constructive.</v>
      </c>
      <c r="C358" s="196">
        <f>'SAISIE HOTEL'!N376</f>
        <v>1</v>
      </c>
      <c r="D358" s="196" t="str">
        <f>'SAISIE HOTEL'!O376</f>
        <v>OUI</v>
      </c>
      <c r="E358" s="197" t="str">
        <f>'SAISIE HOTEL'!Q376</f>
        <v/>
      </c>
      <c r="F358" s="196" t="str">
        <f>'SAISIE HOTEL'!B376</f>
        <v>NR</v>
      </c>
      <c r="G358" s="198"/>
      <c r="H358" s="199"/>
    </row>
    <row r="359" spans="1:8" s="200" customFormat="1" x14ac:dyDescent="0.2">
      <c r="A359" s="194">
        <f>'SAISIE HOTEL'!L378</f>
        <v>316</v>
      </c>
      <c r="B359" s="195" t="str">
        <f>'SAISIE HOTEL'!M378</f>
        <v>Le suivi de la satisfaction du client est effectué avant le règlement de la facture.</v>
      </c>
      <c r="C359" s="196">
        <f>'SAISIE HOTEL'!N378</f>
        <v>3</v>
      </c>
      <c r="D359" s="196" t="str">
        <f>'SAISIE HOTEL'!O378</f>
        <v>OUI</v>
      </c>
      <c r="E359" s="197" t="str">
        <f>'SAISIE HOTEL'!Q378</f>
        <v>oui</v>
      </c>
      <c r="F359" s="196" t="str">
        <f>'SAISIE HOTEL'!B378</f>
        <v>NR</v>
      </c>
      <c r="G359" s="198"/>
      <c r="H359" s="199"/>
    </row>
    <row r="360" spans="1:8" s="200" customFormat="1" ht="31.5" x14ac:dyDescent="0.2">
      <c r="A360" s="194">
        <f>'SAISIE HOTEL'!L379</f>
        <v>317</v>
      </c>
      <c r="B360" s="195" t="str">
        <f>'SAISIE HOTEL'!M379</f>
        <v>Le questionnaire de satisfaction est joint avec la note ou il est à disposition dans un lieu de passage de l'établissement.</v>
      </c>
      <c r="C360" s="196">
        <f>'SAISIE HOTEL'!N379</f>
        <v>3</v>
      </c>
      <c r="D360" s="196" t="str">
        <f>'SAISIE HOTEL'!O379</f>
        <v>OUI</v>
      </c>
      <c r="E360" s="197" t="str">
        <f>'SAISIE HOTEL'!Q379</f>
        <v/>
      </c>
      <c r="F360" s="196" t="str">
        <f>'SAISIE HOTEL'!B379</f>
        <v>R</v>
      </c>
      <c r="G360" s="198"/>
      <c r="H360" s="199"/>
    </row>
    <row r="361" spans="1:8" s="200" customFormat="1" x14ac:dyDescent="0.2">
      <c r="A361" s="194">
        <f>'SAISIE HOTEL'!L380</f>
        <v>318</v>
      </c>
      <c r="B361" s="195" t="str">
        <f>'SAISIE HOTEL'!M380</f>
        <v>Le questionnaire de satisfaction est traduit dans une langue étrangère.</v>
      </c>
      <c r="C361" s="196">
        <f>'SAISIE HOTEL'!N380</f>
        <v>3</v>
      </c>
      <c r="D361" s="196" t="str">
        <f>'SAISIE HOTEL'!O380</f>
        <v>OUI</v>
      </c>
      <c r="E361" s="197" t="str">
        <f>'SAISIE HOTEL'!Q380</f>
        <v/>
      </c>
      <c r="F361" s="196" t="str">
        <f>'SAISIE HOTEL'!B380</f>
        <v>R</v>
      </c>
      <c r="G361" s="198"/>
      <c r="H361" s="199"/>
    </row>
    <row r="362" spans="1:8" s="200" customFormat="1" ht="31.5" x14ac:dyDescent="0.2">
      <c r="A362" s="194">
        <f>'SAISIE HOTEL'!L382</f>
        <v>320</v>
      </c>
      <c r="B362" s="195" t="str">
        <f>'SAISIE HOTEL'!M382</f>
        <v>L'établissement apporte une réponse aux enquêtes de satisfaction mentionnant une insatisfaction notable et la traite comme une réclamation.</v>
      </c>
      <c r="C362" s="196">
        <f>'SAISIE HOTEL'!N382</f>
        <v>3</v>
      </c>
      <c r="D362" s="196" t="str">
        <f>'SAISIE HOTEL'!O382</f>
        <v>OUI</v>
      </c>
      <c r="E362" s="197" t="str">
        <f>'SAISIE HOTEL'!Q382</f>
        <v>oui</v>
      </c>
      <c r="F362" s="196" t="str">
        <f>'SAISIE HOTEL'!B382</f>
        <v>NR</v>
      </c>
      <c r="G362" s="198"/>
      <c r="H362" s="199"/>
    </row>
    <row r="363" spans="1:8" s="200" customFormat="1" x14ac:dyDescent="0.2">
      <c r="A363" s="194">
        <f>'SAISIE HOTEL'!L383</f>
        <v>321</v>
      </c>
      <c r="B363" s="195" t="str">
        <f>'SAISIE HOTEL'!M383</f>
        <v>Les questionnaires et les enquêtes de satisfaction sont archivés.</v>
      </c>
      <c r="C363" s="196">
        <f>'SAISIE HOTEL'!N383</f>
        <v>1</v>
      </c>
      <c r="D363" s="196" t="str">
        <f>'SAISIE HOTEL'!O383</f>
        <v>OUI</v>
      </c>
      <c r="E363" s="197" t="str">
        <f>'SAISIE HOTEL'!Q383</f>
        <v/>
      </c>
      <c r="F363" s="196" t="str">
        <f>'SAISIE HOTEL'!B383</f>
        <v>NR</v>
      </c>
      <c r="G363" s="198"/>
      <c r="H363" s="199"/>
    </row>
    <row r="364" spans="1:8" s="200" customFormat="1" ht="31.5" x14ac:dyDescent="0.2">
      <c r="A364" s="194">
        <f>'SAISIE HOTEL'!L384</f>
        <v>322</v>
      </c>
      <c r="B364" s="195" t="str">
        <f>'SAISIE HOTEL'!M384</f>
        <v xml:space="preserve">Si un plan d'actions a été établi lors du pré-audit ou de l'audit précédent, celui-ci a été complété. </v>
      </c>
      <c r="C364" s="196">
        <f>'SAISIE HOTEL'!N384</f>
        <v>1</v>
      </c>
      <c r="D364" s="196" t="str">
        <f>'SAISIE HOTEL'!O384</f>
        <v>OUI</v>
      </c>
      <c r="E364" s="197" t="str">
        <f>'SAISIE HOTEL'!Q384</f>
        <v/>
      </c>
      <c r="F364" s="196" t="str">
        <f>'SAISIE HOTEL'!B384</f>
        <v>R</v>
      </c>
      <c r="G364" s="198"/>
      <c r="H364" s="199"/>
    </row>
    <row r="365" spans="1:8" s="200" customFormat="1" x14ac:dyDescent="0.2">
      <c r="A365" s="194">
        <f>'SAISIE HOTEL'!L386</f>
        <v>323</v>
      </c>
      <c r="B365" s="195" t="str">
        <f>'SAISIE HOTEL'!M386</f>
        <v xml:space="preserve">L’établissement a formalisé une procédure écrite pour le suivi des réclamations </v>
      </c>
      <c r="C365" s="196">
        <f>'SAISIE HOTEL'!N386</f>
        <v>3</v>
      </c>
      <c r="D365" s="196" t="str">
        <f>'SAISIE HOTEL'!O386</f>
        <v>OUI</v>
      </c>
      <c r="E365" s="197" t="str">
        <f>'SAISIE HOTEL'!Q386</f>
        <v>oui</v>
      </c>
      <c r="F365" s="196" t="str">
        <f>'SAISIE HOTEL'!B386</f>
        <v>R</v>
      </c>
      <c r="G365" s="198"/>
      <c r="H365" s="199"/>
    </row>
    <row r="366" spans="1:8" s="200" customFormat="1" ht="31.5" x14ac:dyDescent="0.2">
      <c r="A366" s="194">
        <f>'SAISIE HOTEL'!L387</f>
        <v>324</v>
      </c>
      <c r="B366" s="195" t="str">
        <f>'SAISIE HOTEL'!M387</f>
        <v>L’établissement archive l'ensemble des réclamations dans un classeur dédié avec un tableau de suivi.</v>
      </c>
      <c r="C366" s="196">
        <f>'SAISIE HOTEL'!N387</f>
        <v>1</v>
      </c>
      <c r="D366" s="196" t="str">
        <f>'SAISIE HOTEL'!O387</f>
        <v>OUI</v>
      </c>
      <c r="E366" s="197" t="str">
        <f>'SAISIE HOTEL'!Q387</f>
        <v>oui</v>
      </c>
      <c r="F366" s="196" t="str">
        <f>'SAISIE HOTEL'!B387</f>
        <v>NR</v>
      </c>
      <c r="G366" s="198"/>
      <c r="H366" s="199"/>
    </row>
    <row r="367" spans="1:8" s="200" customFormat="1" x14ac:dyDescent="0.2">
      <c r="A367" s="194">
        <f>'SAISIE HOTEL'!L388</f>
        <v>325</v>
      </c>
      <c r="B367" s="195" t="str">
        <f>'SAISIE HOTEL'!M388</f>
        <v>L'établissement dispose d'un courrier type de prise en compte d'une réclamation</v>
      </c>
      <c r="C367" s="196">
        <f>'SAISIE HOTEL'!N388</f>
        <v>1</v>
      </c>
      <c r="D367" s="196" t="str">
        <f>'SAISIE HOTEL'!O388</f>
        <v>OUI</v>
      </c>
      <c r="E367" s="197" t="str">
        <f>'SAISIE HOTEL'!Q388</f>
        <v>oui</v>
      </c>
      <c r="F367" s="196" t="str">
        <f>'SAISIE HOTEL'!B388</f>
        <v>R</v>
      </c>
      <c r="G367" s="198"/>
      <c r="H367" s="199"/>
    </row>
    <row r="368" spans="1:8" s="200" customFormat="1" ht="31.5" x14ac:dyDescent="0.2">
      <c r="A368" s="194">
        <f>'SAISIE HOTEL'!L389</f>
        <v>326</v>
      </c>
      <c r="B368" s="195" t="str">
        <f>'SAISIE HOTEL'!M389</f>
        <v>L'établissement accuse réception des réclamations dans un délai de 72h et répond dans un délai maximum de 15 jours.</v>
      </c>
      <c r="C368" s="196">
        <f>'SAISIE HOTEL'!N389</f>
        <v>3</v>
      </c>
      <c r="D368" s="196" t="str">
        <f>'SAISIE HOTEL'!O389</f>
        <v>OUI</v>
      </c>
      <c r="E368" s="197" t="str">
        <f>'SAISIE HOTEL'!Q389</f>
        <v/>
      </c>
      <c r="F368" s="196" t="str">
        <f>'SAISIE HOTEL'!B389</f>
        <v>NR</v>
      </c>
      <c r="G368" s="198"/>
      <c r="H368" s="199"/>
    </row>
    <row r="369" spans="1:8" s="200" customFormat="1" x14ac:dyDescent="0.2">
      <c r="A369" s="194">
        <f>'SAISIE HOTEL'!L390</f>
        <v>327</v>
      </c>
      <c r="B369" s="195" t="str">
        <f>'SAISIE HOTEL'!M390</f>
        <v>Les réponses aux réclamations sont personnalisées et constructives.</v>
      </c>
      <c r="C369" s="196">
        <f>'SAISIE HOTEL'!N390</f>
        <v>1</v>
      </c>
      <c r="D369" s="196" t="str">
        <f>'SAISIE HOTEL'!O390</f>
        <v>OUI</v>
      </c>
      <c r="E369" s="197" t="str">
        <f>'SAISIE HOTEL'!Q390</f>
        <v>oui</v>
      </c>
      <c r="F369" s="196" t="str">
        <f>'SAISIE HOTEL'!B390</f>
        <v>NR</v>
      </c>
      <c r="G369" s="198"/>
      <c r="H369" s="199"/>
    </row>
    <row r="370" spans="1:8" s="200" customFormat="1" x14ac:dyDescent="0.2">
      <c r="A370" s="194">
        <f>'SAISIE HOTEL'!L392</f>
        <v>328</v>
      </c>
      <c r="B370" s="195" t="str">
        <f>'SAISIE HOTEL'!M392</f>
        <v>Un référent qualité est identifié dans l'établissement.</v>
      </c>
      <c r="C370" s="196">
        <f>'SAISIE HOTEL'!N392</f>
        <v>1</v>
      </c>
      <c r="D370" s="196" t="str">
        <f>'SAISIE HOTEL'!O392</f>
        <v>OUI</v>
      </c>
      <c r="E370" s="197" t="str">
        <f>'SAISIE HOTEL'!Q392</f>
        <v>oui</v>
      </c>
      <c r="F370" s="196" t="str">
        <f>'SAISIE HOTEL'!B392</f>
        <v>R</v>
      </c>
      <c r="G370" s="198"/>
      <c r="H370" s="199"/>
    </row>
    <row r="371" spans="1:8" s="200" customFormat="1" x14ac:dyDescent="0.2">
      <c r="A371" s="194">
        <f>'SAISIE HOTEL'!L393</f>
        <v>329</v>
      </c>
      <c r="B371" s="195" t="str">
        <f>'SAISIE HOTEL'!M393</f>
        <v>L'écoute client est analysée</v>
      </c>
      <c r="C371" s="196">
        <f>'SAISIE HOTEL'!N393</f>
        <v>3</v>
      </c>
      <c r="D371" s="196" t="str">
        <f>'SAISIE HOTEL'!O393</f>
        <v>OUI</v>
      </c>
      <c r="E371" s="197" t="str">
        <f>'SAISIE HOTEL'!Q393</f>
        <v>oui</v>
      </c>
      <c r="F371" s="196" t="str">
        <f>'SAISIE HOTEL'!B393</f>
        <v>R</v>
      </c>
      <c r="G371" s="198"/>
      <c r="H371" s="199"/>
    </row>
  </sheetData>
  <sheetProtection selectLockedCells="1" selectUnlockedCells="1"/>
  <autoFilter ref="A3:H3"/>
  <mergeCells count="1">
    <mergeCell ref="A1:H1"/>
  </mergeCells>
  <conditionalFormatting sqref="D2:D65536">
    <cfRule type="cellIs" dxfId="45" priority="1" stopIfTrue="1" operator="equal">
      <formula>"Très Satisfaisant"</formula>
    </cfRule>
    <cfRule type="cellIs" dxfId="44" priority="2" stopIfTrue="1" operator="equal">
      <formula>"Satisfaisant"</formula>
    </cfRule>
    <cfRule type="cellIs" dxfId="43" priority="3" stopIfTrue="1" operator="equal">
      <formula>"Très Insatisfaisant"</formula>
    </cfRule>
  </conditionalFormatting>
  <printOptions horizontalCentered="1"/>
  <pageMargins left="0.70833333333333337" right="0.70833333333333337" top="0.74791666666666667" bottom="0.74791666666666667" header="0.51180555555555551" footer="0.51180555555555551"/>
  <pageSetup paperSize="9" scale="51" firstPageNumber="0"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sqref="A1:B5"/>
    </sheetView>
  </sheetViews>
  <sheetFormatPr baseColWidth="10" defaultColWidth="11.42578125" defaultRowHeight="12.75" x14ac:dyDescent="0.2"/>
  <sheetData>
    <row r="1" spans="1:2" x14ac:dyDescent="0.2">
      <c r="A1" s="136" t="s">
        <v>102</v>
      </c>
      <c r="B1" s="136">
        <v>0.1</v>
      </c>
    </row>
    <row r="2" spans="1:2" x14ac:dyDescent="0.2">
      <c r="A2" s="136" t="s">
        <v>57</v>
      </c>
      <c r="B2" s="136">
        <v>0.1</v>
      </c>
    </row>
    <row r="3" spans="1:2" x14ac:dyDescent="0.2">
      <c r="A3" s="136" t="s">
        <v>167</v>
      </c>
      <c r="B3" s="136">
        <v>0.2</v>
      </c>
    </row>
    <row r="4" spans="1:2" x14ac:dyDescent="0.2">
      <c r="A4" s="136" t="s">
        <v>173</v>
      </c>
      <c r="B4" s="136">
        <v>0.25</v>
      </c>
    </row>
    <row r="5" spans="1:2" x14ac:dyDescent="0.2">
      <c r="A5" s="136" t="s">
        <v>109</v>
      </c>
      <c r="B5" s="136">
        <v>0.35</v>
      </c>
    </row>
  </sheetData>
  <sheetProtection selectLockedCells="1" selectUnlockedCells="1"/>
  <pageMargins left="0.7" right="0.7" top="0.75" bottom="0.75" header="0.51180555555555551" footer="0.51180555555555551"/>
  <pageSetup paperSize="9" firstPageNumber="0"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H367"/>
  <sheetViews>
    <sheetView view="pageBreakPreview" zoomScale="70" zoomScaleNormal="70" zoomScaleSheetLayoutView="70" workbookViewId="0">
      <selection activeCell="F6" sqref="A4:H367"/>
    </sheetView>
  </sheetViews>
  <sheetFormatPr baseColWidth="10" defaultColWidth="11.42578125" defaultRowHeight="12.75" x14ac:dyDescent="0.2"/>
  <cols>
    <col min="1" max="1" width="5.5703125" customWidth="1"/>
    <col min="2" max="2" width="81.5703125" customWidth="1"/>
    <col min="3" max="3" width="4.7109375" customWidth="1"/>
    <col min="4" max="4" width="20.85546875" customWidth="1"/>
    <col min="5" max="5" width="57" customWidth="1"/>
    <col min="6" max="6" width="8.85546875" customWidth="1"/>
    <col min="7" max="7" width="60.7109375" customWidth="1"/>
  </cols>
  <sheetData>
    <row r="1" spans="1:8" s="335" customFormat="1" ht="28.5" x14ac:dyDescent="0.25">
      <c r="A1" s="438" t="s">
        <v>679</v>
      </c>
      <c r="B1" s="439"/>
      <c r="C1" s="439"/>
      <c r="D1" s="439"/>
      <c r="E1" s="439"/>
      <c r="F1" s="439"/>
      <c r="G1" s="439"/>
      <c r="H1" s="440"/>
    </row>
    <row r="2" spans="1:8" s="335" customFormat="1" ht="15.75" x14ac:dyDescent="0.25">
      <c r="A2" s="336"/>
      <c r="B2" s="337"/>
      <c r="C2" s="338"/>
      <c r="D2" s="336"/>
      <c r="E2" s="339"/>
      <c r="F2" s="338"/>
      <c r="G2" s="340"/>
      <c r="H2" s="340"/>
    </row>
    <row r="3" spans="1:8" s="342" customFormat="1" ht="29.25" customHeight="1" x14ac:dyDescent="0.3">
      <c r="A3" s="341"/>
      <c r="B3" s="377" t="str">
        <f>'RESULTAT GLOBAL'!C31</f>
        <v>INFORMATION ET COMMUNICATION</v>
      </c>
      <c r="C3" s="378" t="s">
        <v>29</v>
      </c>
      <c r="D3" s="378" t="s">
        <v>30</v>
      </c>
      <c r="E3" s="379" t="s">
        <v>31</v>
      </c>
      <c r="F3" s="380" t="s">
        <v>680</v>
      </c>
      <c r="G3" s="381" t="s">
        <v>681</v>
      </c>
      <c r="H3" s="381" t="s">
        <v>682</v>
      </c>
    </row>
    <row r="4" spans="1:8" ht="31.5" x14ac:dyDescent="0.25">
      <c r="A4" s="343">
        <f>'SAISIE HOTEL'!L3</f>
        <v>1</v>
      </c>
      <c r="B4" s="344" t="str">
        <f>'SAISIE HOTEL'!M3</f>
        <v>Au moins 2 actions de communication ou de promotion sont engagées par l'établissement et accessibles à la clientèle.</v>
      </c>
      <c r="C4" s="345">
        <f>'SAISIE HOTEL'!N3</f>
        <v>1</v>
      </c>
      <c r="D4" s="346" t="str">
        <f>'SAISIE HOTEL'!O3</f>
        <v>OUI</v>
      </c>
      <c r="E4" s="347">
        <f>'SAISIE HOTEL'!P3</f>
        <v>0</v>
      </c>
      <c r="F4" s="350" t="str">
        <f>'SAISIE HOTEL'!B3</f>
        <v>R</v>
      </c>
      <c r="G4" s="361"/>
      <c r="H4" s="348"/>
    </row>
    <row r="5" spans="1:8" ht="31.5" x14ac:dyDescent="0.25">
      <c r="A5" s="343">
        <f>'SAISIE HOTEL'!L4</f>
        <v>2</v>
      </c>
      <c r="B5" s="344" t="str">
        <f>'SAISIE HOTEL'!M4</f>
        <v>Les actions de communication et de promotion de l'établissement sont effectuées à au moins 2 niveaux (local, régional, national, international).</v>
      </c>
      <c r="C5" s="345">
        <f>'SAISIE HOTEL'!N4</f>
        <v>1</v>
      </c>
      <c r="D5" s="346" t="str">
        <f>'SAISIE HOTEL'!O4</f>
        <v>OUI</v>
      </c>
      <c r="E5" s="347">
        <f>'SAISIE HOTEL'!P4</f>
        <v>0</v>
      </c>
      <c r="F5" s="350" t="str">
        <f>'SAISIE HOTEL'!B4</f>
        <v>R</v>
      </c>
      <c r="G5" s="361"/>
      <c r="H5" s="348"/>
    </row>
    <row r="6" spans="1:8" ht="15.75" x14ac:dyDescent="0.25">
      <c r="A6" s="418">
        <f>'SAISIE HOTEL'!L5</f>
        <v>3</v>
      </c>
      <c r="B6" s="419" t="str">
        <f>'SAISIE HOTEL'!M5</f>
        <v>L'établissement est présent sur les réseaux sociaux</v>
      </c>
      <c r="C6" s="420">
        <f>'SAISIE HOTEL'!N5</f>
        <v>1</v>
      </c>
      <c r="D6" s="421" t="str">
        <f>'SAISIE HOTEL'!O5</f>
        <v>OUI</v>
      </c>
      <c r="E6" s="422">
        <f>'SAISIE HOTEL'!P5</f>
        <v>0</v>
      </c>
      <c r="F6" s="350" t="str">
        <f>'SAISIE HOTEL'!B5</f>
        <v>R</v>
      </c>
      <c r="G6" s="423"/>
      <c r="H6" s="424"/>
    </row>
    <row r="7" spans="1:8" ht="31.5" x14ac:dyDescent="0.25">
      <c r="A7" s="343">
        <f>'SAISIE HOTEL'!L8</f>
        <v>4</v>
      </c>
      <c r="B7" s="349" t="str">
        <f>'SAISIE HOTEL'!M8</f>
        <v xml:space="preserve">Il existe une cohérence graphique entre les différents supports de communication de la structure. </v>
      </c>
      <c r="C7" s="345">
        <f>'SAISIE HOTEL'!N8</f>
        <v>1</v>
      </c>
      <c r="D7" s="346" t="str">
        <f>'SAISIE HOTEL'!O8</f>
        <v>OUI</v>
      </c>
      <c r="E7" s="347">
        <f>'SAISIE HOTEL'!P8</f>
        <v>0</v>
      </c>
      <c r="F7" s="350" t="str">
        <f>'SAISIE HOTEL'!B8</f>
        <v>R</v>
      </c>
      <c r="G7" s="361"/>
      <c r="H7" s="348"/>
    </row>
    <row r="8" spans="1:8" ht="15.75" x14ac:dyDescent="0.25">
      <c r="A8" s="343">
        <f>'SAISIE HOTEL'!L9</f>
        <v>5</v>
      </c>
      <c r="B8" s="344" t="str">
        <f>'SAISIE HOTEL'!M9</f>
        <v>L'établissement possède son propre outil de communication.</v>
      </c>
      <c r="C8" s="345">
        <f>'SAISIE HOTEL'!N9</f>
        <v>3</v>
      </c>
      <c r="D8" s="346" t="str">
        <f>'SAISIE HOTEL'!O9</f>
        <v>OUI</v>
      </c>
      <c r="E8" s="347">
        <f>'SAISIE HOTEL'!P9</f>
        <v>0</v>
      </c>
      <c r="F8" s="350" t="str">
        <f>'SAISIE HOTEL'!B9</f>
        <v>R</v>
      </c>
      <c r="G8" s="361"/>
      <c r="H8" s="348"/>
    </row>
    <row r="9" spans="1:8" ht="15.75" x14ac:dyDescent="0.25">
      <c r="A9" s="343">
        <f>'SAISIE HOTEL'!L10</f>
        <v>6</v>
      </c>
      <c r="B9" s="344" t="str">
        <f>'SAISIE HOTEL'!M10</f>
        <v>La présentation de l'outil de communication est soignée et attractive.</v>
      </c>
      <c r="C9" s="345">
        <f>'SAISIE HOTEL'!N10</f>
        <v>3</v>
      </c>
      <c r="D9" s="346" t="str">
        <f>'SAISIE HOTEL'!O10</f>
        <v>Très Satisfaisant</v>
      </c>
      <c r="E9" s="347">
        <f>'SAISIE HOTEL'!P10</f>
        <v>0</v>
      </c>
      <c r="F9" s="350" t="str">
        <f>'SAISIE HOTEL'!B10</f>
        <v>R</v>
      </c>
      <c r="G9" s="361"/>
      <c r="H9" s="348"/>
    </row>
    <row r="10" spans="1:8" ht="15.75" x14ac:dyDescent="0.25">
      <c r="A10" s="343">
        <f>'SAISIE HOTEL'!L11</f>
        <v>7</v>
      </c>
      <c r="B10" s="344" t="str">
        <f>'SAISIE HOTEL'!M11</f>
        <v xml:space="preserve">L'outil de communication est représentatif de l'offre. </v>
      </c>
      <c r="C10" s="345">
        <f>'SAISIE HOTEL'!N11</f>
        <v>1</v>
      </c>
      <c r="D10" s="346" t="str">
        <f>'SAISIE HOTEL'!O11</f>
        <v>OUI</v>
      </c>
      <c r="E10" s="347">
        <f>'SAISIE HOTEL'!P11</f>
        <v>0</v>
      </c>
      <c r="F10" s="350" t="str">
        <f>'SAISIE HOTEL'!B11</f>
        <v>R</v>
      </c>
      <c r="G10" s="361"/>
      <c r="H10" s="348"/>
    </row>
    <row r="11" spans="1:8" ht="31.5" x14ac:dyDescent="0.25">
      <c r="A11" s="343">
        <f>'SAISIE HOTEL'!L12</f>
        <v>8</v>
      </c>
      <c r="B11" s="344" t="str">
        <f>'SAISIE HOTEL'!M12</f>
        <v>L'outil de communication contient les coordonnées de l'établissement : l'adresse, le site internet, le courriel et le numéro de téléphone.</v>
      </c>
      <c r="C11" s="345">
        <f>'SAISIE HOTEL'!N12</f>
        <v>1</v>
      </c>
      <c r="D11" s="346" t="str">
        <f>'SAISIE HOTEL'!O12</f>
        <v>OUI</v>
      </c>
      <c r="E11" s="347">
        <f>'SAISIE HOTEL'!P12</f>
        <v>0</v>
      </c>
      <c r="F11" s="350" t="str">
        <f>'SAISIE HOTEL'!B12</f>
        <v>R</v>
      </c>
      <c r="G11" s="361"/>
      <c r="H11" s="348"/>
    </row>
    <row r="12" spans="1:8" ht="63" x14ac:dyDescent="0.25">
      <c r="A12" s="343">
        <f>'SAISIE HOTEL'!L13</f>
        <v>9</v>
      </c>
      <c r="B12" s="344" t="str">
        <f>'SAISIE HOTEL'!M13</f>
        <v>L'outil de communication contient les informations suivantes : la catégorie hôtelière, le confort des chambres, le type de restauration, les services de l'hôtel, l'accueil des personnes en situation de handicap, les tarifs des chambres et les moyens de paiement acceptés.</v>
      </c>
      <c r="C12" s="345">
        <f>'SAISIE HOTEL'!N13</f>
        <v>1</v>
      </c>
      <c r="D12" s="346" t="str">
        <f>'SAISIE HOTEL'!O13</f>
        <v>OUI</v>
      </c>
      <c r="E12" s="347">
        <f>'SAISIE HOTEL'!P13</f>
        <v>0</v>
      </c>
      <c r="F12" s="350" t="str">
        <f>'SAISIE HOTEL'!B13</f>
        <v>R</v>
      </c>
      <c r="G12" s="361"/>
      <c r="H12" s="348"/>
    </row>
    <row r="13" spans="1:8" ht="15.75" x14ac:dyDescent="0.25">
      <c r="A13" s="343">
        <f>'SAISIE HOTEL'!L14</f>
        <v>10</v>
      </c>
      <c r="B13" s="344" t="str">
        <f>'SAISIE HOTEL'!M14</f>
        <v>L'outil de communication contient des informations sur l'accès à l'établissement.</v>
      </c>
      <c r="C13" s="345">
        <f>'SAISIE HOTEL'!N14</f>
        <v>1</v>
      </c>
      <c r="D13" s="346" t="str">
        <f>'SAISIE HOTEL'!O14</f>
        <v>OUI</v>
      </c>
      <c r="E13" s="347">
        <f>'SAISIE HOTEL'!P14</f>
        <v>0</v>
      </c>
      <c r="F13" s="350" t="str">
        <f>'SAISIE HOTEL'!B14</f>
        <v>R</v>
      </c>
      <c r="G13" s="361"/>
      <c r="H13" s="348"/>
    </row>
    <row r="14" spans="1:8" ht="15.75" x14ac:dyDescent="0.25">
      <c r="A14" s="343">
        <f>'SAISIE HOTEL'!L15</f>
        <v>11</v>
      </c>
      <c r="B14" s="344" t="str">
        <f>'SAISIE HOTEL'!M15</f>
        <v>L'outil de communication est actualisé.</v>
      </c>
      <c r="C14" s="345">
        <f>'SAISIE HOTEL'!N15</f>
        <v>1</v>
      </c>
      <c r="D14" s="346" t="str">
        <f>'SAISIE HOTEL'!O15</f>
        <v>OUI</v>
      </c>
      <c r="E14" s="347">
        <f>'SAISIE HOTEL'!P15</f>
        <v>0</v>
      </c>
      <c r="F14" s="350" t="str">
        <f>'SAISIE HOTEL'!B15</f>
        <v>R</v>
      </c>
      <c r="G14" s="361"/>
      <c r="H14" s="348"/>
    </row>
    <row r="15" spans="1:8" ht="15.75" x14ac:dyDescent="0.25">
      <c r="A15" s="343">
        <f>'SAISIE HOTEL'!L16</f>
        <v>12</v>
      </c>
      <c r="B15" s="344" t="str">
        <f>'SAISIE HOTEL'!M16</f>
        <v>L'outil de communication est traduit dans une langue étrangère au moins.</v>
      </c>
      <c r="C15" s="345">
        <f>'SAISIE HOTEL'!N16</f>
        <v>3</v>
      </c>
      <c r="D15" s="346" t="str">
        <f>'SAISIE HOTEL'!O16</f>
        <v>OUI</v>
      </c>
      <c r="E15" s="347">
        <f>'SAISIE HOTEL'!P16</f>
        <v>0</v>
      </c>
      <c r="F15" s="350" t="str">
        <f>'SAISIE HOTEL'!B16</f>
        <v>R</v>
      </c>
      <c r="G15" s="361"/>
      <c r="H15" s="348"/>
    </row>
    <row r="16" spans="1:8" ht="15.75" x14ac:dyDescent="0.25">
      <c r="A16" s="343">
        <f>'SAISIE HOTEL'!L17</f>
        <v>13</v>
      </c>
      <c r="B16" s="344" t="str">
        <f>'SAISIE HOTEL'!M17</f>
        <v>L'outil de communication est traduit dans une deuxième langue étrangère.</v>
      </c>
      <c r="C16" s="343">
        <f>'SAISIE HOTEL'!N17</f>
        <v>3</v>
      </c>
      <c r="D16" s="346" t="str">
        <f>'SAISIE HOTEL'!O17</f>
        <v>OUI</v>
      </c>
      <c r="E16" s="347">
        <f>'SAISIE HOTEL'!P17</f>
        <v>0</v>
      </c>
      <c r="F16" s="350" t="str">
        <f>'SAISIE HOTEL'!B17</f>
        <v>R</v>
      </c>
      <c r="G16" s="361"/>
      <c r="H16" s="348"/>
    </row>
    <row r="17" spans="1:8" ht="15.75" x14ac:dyDescent="0.25">
      <c r="A17" s="343">
        <f>'SAISIE HOTEL'!L18</f>
        <v>14</v>
      </c>
      <c r="B17" s="344" t="str">
        <f>'SAISIE HOTEL'!M18</f>
        <v>Le logo Qualité Tourisme™  est présent sur un outil de communication.</v>
      </c>
      <c r="C17" s="345">
        <f>'SAISIE HOTEL'!N18</f>
        <v>3</v>
      </c>
      <c r="D17" s="346" t="str">
        <f>'SAISIE HOTEL'!O18</f>
        <v>OUI</v>
      </c>
      <c r="E17" s="347">
        <f>'SAISIE HOTEL'!P18</f>
        <v>0</v>
      </c>
      <c r="F17" s="350" t="str">
        <f>'SAISIE HOTEL'!B18</f>
        <v>R</v>
      </c>
      <c r="G17" s="361"/>
      <c r="H17" s="348"/>
    </row>
    <row r="18" spans="1:8" ht="15.75" x14ac:dyDescent="0.25">
      <c r="A18" s="343">
        <f>'SAISIE HOTEL'!L21</f>
        <v>15</v>
      </c>
      <c r="B18" s="344" t="str">
        <f>'SAISIE HOTEL'!M21</f>
        <v>L'établissement possède un site internet dédié (site individuel ou site partagé).</v>
      </c>
      <c r="C18" s="345">
        <f>'SAISIE HOTEL'!N21</f>
        <v>9</v>
      </c>
      <c r="D18" s="346" t="str">
        <f>'SAISIE HOTEL'!O21</f>
        <v>OUI</v>
      </c>
      <c r="E18" s="347">
        <f>'SAISIE HOTEL'!P21</f>
        <v>0</v>
      </c>
      <c r="F18" s="350" t="str">
        <f>'SAISIE HOTEL'!B21</f>
        <v>R</v>
      </c>
      <c r="G18" s="361"/>
      <c r="H18" s="348"/>
    </row>
    <row r="19" spans="1:8" ht="15.75" x14ac:dyDescent="0.25">
      <c r="A19" s="343">
        <f>'SAISIE HOTEL'!L22</f>
        <v>16</v>
      </c>
      <c r="B19" s="344" t="str">
        <f>'SAISIE HOTEL'!M22</f>
        <v>Le site internet est bien référencé.</v>
      </c>
      <c r="C19" s="345">
        <f>'SAISIE HOTEL'!N22</f>
        <v>1</v>
      </c>
      <c r="D19" s="346" t="str">
        <f>'SAISIE HOTEL'!O22</f>
        <v>OUI</v>
      </c>
      <c r="E19" s="347">
        <f>'SAISIE HOTEL'!P22</f>
        <v>0</v>
      </c>
      <c r="F19" s="350" t="str">
        <f>'SAISIE HOTEL'!B22</f>
        <v>R</v>
      </c>
      <c r="G19" s="361"/>
      <c r="H19" s="348"/>
    </row>
    <row r="20" spans="1:8" ht="15.75" x14ac:dyDescent="0.25">
      <c r="A20" s="343">
        <f>'SAISIE HOTEL'!L23</f>
        <v>17</v>
      </c>
      <c r="B20" s="344" t="str">
        <f>'SAISIE HOTEL'!M23</f>
        <v>La présentation du site internet est soignée, attractive et ergonomique.</v>
      </c>
      <c r="C20" s="345">
        <f>'SAISIE HOTEL'!N23</f>
        <v>3</v>
      </c>
      <c r="D20" s="346" t="str">
        <f>'SAISIE HOTEL'!O23</f>
        <v>Très Satisfaisant</v>
      </c>
      <c r="E20" s="347">
        <f>'SAISIE HOTEL'!P23</f>
        <v>0</v>
      </c>
      <c r="F20" s="350" t="str">
        <f>'SAISIE HOTEL'!B23</f>
        <v>R</v>
      </c>
      <c r="G20" s="361"/>
      <c r="H20" s="348"/>
    </row>
    <row r="21" spans="1:8" ht="31.5" x14ac:dyDescent="0.25">
      <c r="A21" s="343">
        <f>'SAISIE HOTEL'!L24</f>
        <v>18</v>
      </c>
      <c r="B21" s="344" t="str">
        <f>'SAISIE HOTEL'!M24</f>
        <v>Le site internet contient les coordonnées de l'établissement : l'adresse, le courriel et le numéro de téléphone.</v>
      </c>
      <c r="C21" s="345">
        <f>'SAISIE HOTEL'!N24</f>
        <v>1</v>
      </c>
      <c r="D21" s="346" t="str">
        <f>'SAISIE HOTEL'!O24</f>
        <v>OUI</v>
      </c>
      <c r="E21" s="347">
        <f>'SAISIE HOTEL'!P24</f>
        <v>0</v>
      </c>
      <c r="F21" s="350" t="str">
        <f>'SAISIE HOTEL'!B24</f>
        <v>R</v>
      </c>
      <c r="G21" s="361"/>
      <c r="H21" s="348"/>
    </row>
    <row r="22" spans="1:8" ht="63" x14ac:dyDescent="0.25">
      <c r="A22" s="343">
        <f>'SAISIE HOTEL'!L25</f>
        <v>19</v>
      </c>
      <c r="B22" s="344" t="str">
        <f>'SAISIE HOTEL'!M25</f>
        <v>Le site internet contient les informations suivantes : la catégorie hôtelière, le confort des chambres, l'accueil des personnes en situation de handicap, le type de restauration, les services de l'hôtel, les tarifs des chambres, les moyens de paiement acceptés et les périodes d'ouverture.</v>
      </c>
      <c r="C22" s="345">
        <f>'SAISIE HOTEL'!N25</f>
        <v>1</v>
      </c>
      <c r="D22" s="346" t="str">
        <f>'SAISIE HOTEL'!O25</f>
        <v>OUI</v>
      </c>
      <c r="E22" s="347">
        <f>'SAISIE HOTEL'!P25</f>
        <v>0</v>
      </c>
      <c r="F22" s="350" t="str">
        <f>'SAISIE HOTEL'!B25</f>
        <v>R</v>
      </c>
      <c r="G22" s="361"/>
      <c r="H22" s="348"/>
    </row>
    <row r="23" spans="1:8" ht="47.25" x14ac:dyDescent="0.25">
      <c r="A23" s="343">
        <f>'SAISIE HOTEL'!L26</f>
        <v>20</v>
      </c>
      <c r="B23" s="344" t="str">
        <f>'SAISIE HOTEL'!M26</f>
        <v>Le site internet contient des informations sur l'accès à l'établissement. Le plan d'accès est téléchargeable et imprimable et/ou des outils de gestion d'itinéraire sont mis à disposition.</v>
      </c>
      <c r="C23" s="345">
        <f>'SAISIE HOTEL'!N26</f>
        <v>1</v>
      </c>
      <c r="D23" s="346" t="str">
        <f>'SAISIE HOTEL'!O26</f>
        <v>OUI</v>
      </c>
      <c r="E23" s="347">
        <f>'SAISIE HOTEL'!P26</f>
        <v>0</v>
      </c>
      <c r="F23" s="350" t="str">
        <f>'SAISIE HOTEL'!B26</f>
        <v>R</v>
      </c>
      <c r="G23" s="361"/>
      <c r="H23" s="348"/>
    </row>
    <row r="24" spans="1:8" ht="15.75" x14ac:dyDescent="0.25">
      <c r="A24" s="343">
        <f>'SAISIE HOTEL'!L27</f>
        <v>21</v>
      </c>
      <c r="B24" s="344" t="str">
        <f>'SAISIE HOTEL'!M27</f>
        <v>Les informations du site internet sont actualisées.</v>
      </c>
      <c r="C24" s="345">
        <f>'SAISIE HOTEL'!N27</f>
        <v>9</v>
      </c>
      <c r="D24" s="346" t="str">
        <f>'SAISIE HOTEL'!O27</f>
        <v>OUI</v>
      </c>
      <c r="E24" s="347">
        <f>'SAISIE HOTEL'!P27</f>
        <v>0</v>
      </c>
      <c r="F24" s="350" t="str">
        <f>'SAISIE HOTEL'!B27</f>
        <v>R</v>
      </c>
      <c r="G24" s="361"/>
      <c r="H24" s="348"/>
    </row>
    <row r="25" spans="1:8" ht="31.5" x14ac:dyDescent="0.25">
      <c r="A25" s="343">
        <f>'SAISIE HOTEL'!L28</f>
        <v>22</v>
      </c>
      <c r="B25" s="344" t="str">
        <f>'SAISIE HOTEL'!M28</f>
        <v>Les informations relatives aux modalités de réservation et d'annulation sont facilement accessibles.</v>
      </c>
      <c r="C25" s="345">
        <f>'SAISIE HOTEL'!N28</f>
        <v>1</v>
      </c>
      <c r="D25" s="346" t="str">
        <f>'SAISIE HOTEL'!O28</f>
        <v>OUI</v>
      </c>
      <c r="E25" s="347">
        <f>'SAISIE HOTEL'!P28</f>
        <v>0</v>
      </c>
      <c r="F25" s="350" t="str">
        <f>'SAISIE HOTEL'!B28</f>
        <v>R</v>
      </c>
      <c r="G25" s="361"/>
      <c r="H25" s="348"/>
    </row>
    <row r="26" spans="1:8" ht="15.75" x14ac:dyDescent="0.25">
      <c r="A26" s="343">
        <f>'SAISIE HOTEL'!L29</f>
        <v>23</v>
      </c>
      <c r="B26" s="344" t="str">
        <f>'SAISIE HOTEL'!M29</f>
        <v>Le site internet permet une réservation par voie numérique.</v>
      </c>
      <c r="C26" s="345">
        <f>'SAISIE HOTEL'!N29</f>
        <v>1</v>
      </c>
      <c r="D26" s="346" t="str">
        <f>'SAISIE HOTEL'!O29</f>
        <v>OUI</v>
      </c>
      <c r="E26" s="347">
        <f>'SAISIE HOTEL'!P29</f>
        <v>0</v>
      </c>
      <c r="F26" s="350" t="str">
        <f>'SAISIE HOTEL'!B29</f>
        <v>R</v>
      </c>
      <c r="G26" s="361"/>
      <c r="H26" s="348"/>
    </row>
    <row r="27" spans="1:8" ht="15.75" x14ac:dyDescent="0.25">
      <c r="A27" s="343">
        <f>'SAISIE HOTEL'!L30</f>
        <v>24</v>
      </c>
      <c r="B27" s="344" t="str">
        <f>'SAISIE HOTEL'!M30</f>
        <v>Le site internet est traduit dans une langue étrangère au moins.</v>
      </c>
      <c r="C27" s="345">
        <f>'SAISIE HOTEL'!N30</f>
        <v>3</v>
      </c>
      <c r="D27" s="346" t="str">
        <f>'SAISIE HOTEL'!O30</f>
        <v>OUI</v>
      </c>
      <c r="E27" s="347">
        <f>'SAISIE HOTEL'!P30</f>
        <v>0</v>
      </c>
      <c r="F27" s="350" t="str">
        <f>'SAISIE HOTEL'!B30</f>
        <v>R</v>
      </c>
      <c r="G27" s="361"/>
      <c r="H27" s="348"/>
    </row>
    <row r="28" spans="1:8" ht="15.75" x14ac:dyDescent="0.25">
      <c r="A28" s="343">
        <f>'SAISIE HOTEL'!L31</f>
        <v>25</v>
      </c>
      <c r="B28" s="344" t="str">
        <f>'SAISIE HOTEL'!M31</f>
        <v>Le site internet est traduit dans une deuxième langue étrangère.</v>
      </c>
      <c r="C28" s="343">
        <f>'SAISIE HOTEL'!N31</f>
        <v>3</v>
      </c>
      <c r="D28" s="346" t="str">
        <f>'SAISIE HOTEL'!O31</f>
        <v>OUI</v>
      </c>
      <c r="E28" s="347">
        <f>'SAISIE HOTEL'!P31</f>
        <v>0</v>
      </c>
      <c r="F28" s="350" t="str">
        <f>'SAISIE HOTEL'!B31</f>
        <v>R</v>
      </c>
      <c r="G28" s="361"/>
      <c r="H28" s="348"/>
    </row>
    <row r="29" spans="1:8" ht="31.5" x14ac:dyDescent="0.25">
      <c r="A29" s="343">
        <f>'SAISIE HOTEL'!L33</f>
        <v>27</v>
      </c>
      <c r="B29" s="344" t="str">
        <f>'SAISIE HOTEL'!M33</f>
        <v xml:space="preserve">L'établissement informe ses clients par mail ou / et sur son site internet des offres particulières, des nouveaux équipements, etc. </v>
      </c>
      <c r="C29" s="345">
        <f>'SAISIE HOTEL'!N33</f>
        <v>1</v>
      </c>
      <c r="D29" s="346" t="str">
        <f>'SAISIE HOTEL'!O33</f>
        <v>OUI</v>
      </c>
      <c r="E29" s="347">
        <f>'SAISIE HOTEL'!P33</f>
        <v>0</v>
      </c>
      <c r="F29" s="350" t="str">
        <f>'SAISIE HOTEL'!B33</f>
        <v>R</v>
      </c>
      <c r="G29" s="361"/>
      <c r="H29" s="348"/>
    </row>
    <row r="30" spans="1:8" ht="15.75" x14ac:dyDescent="0.25">
      <c r="A30" s="343">
        <f>'SAISIE HOTEL'!L34</f>
        <v>28</v>
      </c>
      <c r="B30" s="344" t="str">
        <f>'SAISIE HOTEL'!M34</f>
        <v>Le logo Qualité Tourisme™  est présent sur le site internet.</v>
      </c>
      <c r="C30" s="345">
        <f>'SAISIE HOTEL'!N34</f>
        <v>3</v>
      </c>
      <c r="D30" s="346" t="str">
        <f>'SAISIE HOTEL'!O34</f>
        <v>OUI</v>
      </c>
      <c r="E30" s="347">
        <f>'SAISIE HOTEL'!P34</f>
        <v>0</v>
      </c>
      <c r="F30" s="350" t="str">
        <f>'SAISIE HOTEL'!B34</f>
        <v>R</v>
      </c>
      <c r="G30" s="361"/>
      <c r="H30" s="348"/>
    </row>
    <row r="31" spans="1:8" ht="31.5" x14ac:dyDescent="0.25">
      <c r="A31" s="343">
        <f>'SAISIE HOTEL'!L35</f>
        <v>29</v>
      </c>
      <c r="B31" s="344" t="str">
        <f>'SAISIE HOTEL'!M35</f>
        <v xml:space="preserve">La démarche Qualité Tourisme™ est explicitée sur le site internet ou il existe un lien vers le site de Qualité Tourisme™. </v>
      </c>
      <c r="C31" s="345">
        <f>'SAISIE HOTEL'!N35</f>
        <v>3</v>
      </c>
      <c r="D31" s="346" t="str">
        <f>'SAISIE HOTEL'!O35</f>
        <v>OUI</v>
      </c>
      <c r="E31" s="347">
        <f>'SAISIE HOTEL'!P35</f>
        <v>0</v>
      </c>
      <c r="F31" s="350" t="str">
        <f>'SAISIE HOTEL'!B35</f>
        <v>R</v>
      </c>
      <c r="G31" s="361"/>
      <c r="H31" s="348"/>
    </row>
    <row r="32" spans="1:8" ht="15.75" x14ac:dyDescent="0.25">
      <c r="A32" s="343">
        <f>'SAISIE HOTEL'!L36</f>
        <v>30</v>
      </c>
      <c r="B32" s="255" t="str">
        <f>'SAISIE HOTEL'!M36</f>
        <v>Le site Internet est consultable sur smartphone et/ou tablette</v>
      </c>
      <c r="C32" s="343">
        <f>'SAISIE HOTEL'!N36</f>
        <v>1</v>
      </c>
      <c r="D32" s="346" t="str">
        <f>'SAISIE HOTEL'!O36</f>
        <v>OUI</v>
      </c>
      <c r="E32" s="347">
        <f>'SAISIE HOTEL'!P36</f>
        <v>0</v>
      </c>
      <c r="F32" s="350" t="str">
        <f>'SAISIE HOTEL'!B36</f>
        <v>R</v>
      </c>
      <c r="G32" s="361"/>
      <c r="H32" s="348"/>
    </row>
    <row r="33" spans="1:8" ht="31.5" x14ac:dyDescent="0.25">
      <c r="A33" s="343">
        <f>'SAISIE HOTEL'!L56</f>
        <v>45</v>
      </c>
      <c r="B33" s="344" t="str">
        <f>'SAISIE HOTEL'!M56</f>
        <v xml:space="preserve">Le message du répondeur annonce le nom de l'établissement et informe des horaires d'ouverture. </v>
      </c>
      <c r="C33" s="345">
        <f>'SAISIE HOTEL'!N56</f>
        <v>1</v>
      </c>
      <c r="D33" s="346" t="str">
        <f>'SAISIE HOTEL'!O56</f>
        <v>OUI</v>
      </c>
      <c r="E33" s="347">
        <f>'SAISIE HOTEL'!P56</f>
        <v>0</v>
      </c>
      <c r="F33" s="350" t="str">
        <f>'SAISIE HOTEL'!B56</f>
        <v>R</v>
      </c>
      <c r="G33" s="361"/>
      <c r="H33" s="348"/>
    </row>
    <row r="34" spans="1:8" ht="31.5" x14ac:dyDescent="0.25">
      <c r="A34" s="343">
        <f>'SAISIE HOTEL'!L57</f>
        <v>46</v>
      </c>
      <c r="B34" s="344" t="str">
        <f>'SAISIE HOTEL'!M57</f>
        <v>Le message du répondeur téléphonique mentionne les horaires d'ouverture en au moins une langue étrangère.</v>
      </c>
      <c r="C34" s="345">
        <f>'SAISIE HOTEL'!N57</f>
        <v>1</v>
      </c>
      <c r="D34" s="346" t="str">
        <f>'SAISIE HOTEL'!O57</f>
        <v>OUI</v>
      </c>
      <c r="E34" s="347">
        <f>'SAISIE HOTEL'!P57</f>
        <v>0</v>
      </c>
      <c r="F34" s="350" t="str">
        <f>'SAISIE HOTEL'!B57</f>
        <v>R</v>
      </c>
      <c r="G34" s="361"/>
      <c r="H34" s="348"/>
    </row>
    <row r="35" spans="1:8" ht="31.5" x14ac:dyDescent="0.25">
      <c r="A35" s="343">
        <f>'SAISIE HOTEL'!L58</f>
        <v>47</v>
      </c>
      <c r="B35" s="344" t="str">
        <f>'SAISIE HOTEL'!M58</f>
        <v>Le message du répondeur téléphonique mentionne les horaires d'ouverture dans une deuxième langue étrangère.</v>
      </c>
      <c r="C35" s="343">
        <f>'SAISIE HOTEL'!N58</f>
        <v>1</v>
      </c>
      <c r="D35" s="346" t="str">
        <f>'SAISIE HOTEL'!O58</f>
        <v>OUI</v>
      </c>
      <c r="E35" s="347">
        <f>'SAISIE HOTEL'!P58</f>
        <v>0</v>
      </c>
      <c r="F35" s="358" t="str">
        <f>'SAISIE HOTEL'!B58</f>
        <v>R</v>
      </c>
      <c r="G35" s="361"/>
      <c r="H35" s="348"/>
    </row>
    <row r="36" spans="1:8" ht="31.5" x14ac:dyDescent="0.25">
      <c r="A36" s="343">
        <f>'SAISIE HOTEL'!L62</f>
        <v>50</v>
      </c>
      <c r="B36" s="344" t="str">
        <f>'SAISIE HOTEL'!M62</f>
        <v>Lors d'une demande d'informations, la réponse mentionne le logo Qualité Tourisme™ dans la signature.</v>
      </c>
      <c r="C36" s="345">
        <f>'SAISIE HOTEL'!N62</f>
        <v>1</v>
      </c>
      <c r="D36" s="346" t="str">
        <f>'SAISIE HOTEL'!O62</f>
        <v>OUI</v>
      </c>
      <c r="E36" s="347">
        <f>'SAISIE HOTEL'!P62</f>
        <v>0</v>
      </c>
      <c r="F36" s="350" t="str">
        <f>'SAISIE HOTEL'!$B$62</f>
        <v>R</v>
      </c>
      <c r="G36" s="361"/>
      <c r="H36" s="348"/>
    </row>
    <row r="37" spans="1:8" ht="15.75" x14ac:dyDescent="0.25">
      <c r="A37" s="343">
        <f>'SAISIE HOTEL'!L67</f>
        <v>53</v>
      </c>
      <c r="B37" s="344" t="str">
        <f>'SAISIE HOTEL'!M67</f>
        <v>Si autorisée, une signalisation d'accès est visible, lisible et uniforme.</v>
      </c>
      <c r="C37" s="345">
        <f>'SAISIE HOTEL'!N67</f>
        <v>1</v>
      </c>
      <c r="D37" s="346" t="str">
        <f>'SAISIE HOTEL'!O67</f>
        <v>OUI</v>
      </c>
      <c r="E37" s="347">
        <f>'SAISIE HOTEL'!P67</f>
        <v>0</v>
      </c>
      <c r="F37" s="350" t="str">
        <f>'SAISIE HOTEL'!B67</f>
        <v>NR</v>
      </c>
      <c r="G37" s="361"/>
      <c r="H37" s="348"/>
    </row>
    <row r="38" spans="1:8" ht="15.75" x14ac:dyDescent="0.25">
      <c r="A38" s="343">
        <f>'SAISIE HOTEL'!L68</f>
        <v>54</v>
      </c>
      <c r="B38" s="344" t="str">
        <f>'SAISIE HOTEL'!M68</f>
        <v>L'établissement est facile à trouver.</v>
      </c>
      <c r="C38" s="345">
        <f>'SAISIE HOTEL'!N68</f>
        <v>3</v>
      </c>
      <c r="D38" s="346" t="str">
        <f>'SAISIE HOTEL'!O68</f>
        <v>OUI</v>
      </c>
      <c r="E38" s="347">
        <f>'SAISIE HOTEL'!P68</f>
        <v>0</v>
      </c>
      <c r="F38" s="350" t="str">
        <f>'SAISIE HOTEL'!B68</f>
        <v>NR</v>
      </c>
      <c r="G38" s="361"/>
      <c r="H38" s="348"/>
    </row>
    <row r="39" spans="1:8" ht="15.75" x14ac:dyDescent="0.25">
      <c r="A39" s="343">
        <f>'SAISIE HOTEL'!L72</f>
        <v>57</v>
      </c>
      <c r="B39" s="344" t="str">
        <f>'SAISIE HOTEL'!M72</f>
        <v>Une enseigne est présente et on identifie clairement l'entrée de l'établissement.</v>
      </c>
      <c r="C39" s="345">
        <f>'SAISIE HOTEL'!N72</f>
        <v>1</v>
      </c>
      <c r="D39" s="346" t="str">
        <f>'SAISIE HOTEL'!O72</f>
        <v>OUI</v>
      </c>
      <c r="E39" s="352">
        <f>'SAISIE HOTEL'!P72</f>
        <v>0</v>
      </c>
      <c r="F39" s="350" t="str">
        <f>'SAISIE HOTEL'!$B$72</f>
        <v>NR</v>
      </c>
      <c r="G39" s="361"/>
      <c r="H39" s="348"/>
    </row>
    <row r="40" spans="1:8" ht="15.75" x14ac:dyDescent="0.25">
      <c r="A40" s="343">
        <f>'SAISIE HOTEL'!L88</f>
        <v>71</v>
      </c>
      <c r="B40" s="344" t="str">
        <f>'SAISIE HOTEL'!M88</f>
        <v>La plaque Qualité Tourisme™ est apposée à l'entrée de l'établissement.</v>
      </c>
      <c r="C40" s="345">
        <f>'SAISIE HOTEL'!N88</f>
        <v>3</v>
      </c>
      <c r="D40" s="346" t="str">
        <f>'SAISIE HOTEL'!O88</f>
        <v>OUI</v>
      </c>
      <c r="E40" s="347">
        <f>'SAISIE HOTEL'!P88</f>
        <v>0</v>
      </c>
      <c r="F40" s="350" t="str">
        <f>'SAISIE HOTEL'!B88</f>
        <v>R</v>
      </c>
      <c r="G40" s="361"/>
      <c r="H40" s="348"/>
    </row>
    <row r="41" spans="1:8" ht="47.25" x14ac:dyDescent="0.25">
      <c r="A41" s="343">
        <f>'SAISIE HOTEL'!L89</f>
        <v>72</v>
      </c>
      <c r="B41" s="344" t="str">
        <f>'SAISIE HOTEL'!M89</f>
        <v>A minima, il est affiché le panonceau classement hôtelier, les prix, les horaires et les périodes d'ouverture, l'accessibilité de l'établissement, l'ensemble des moyens de paiement acceptés.</v>
      </c>
      <c r="C41" s="345">
        <f>'SAISIE HOTEL'!N89</f>
        <v>1</v>
      </c>
      <c r="D41" s="346" t="str">
        <f>'SAISIE HOTEL'!O89</f>
        <v>OUI</v>
      </c>
      <c r="E41" s="347">
        <f>'SAISIE HOTEL'!P89</f>
        <v>0</v>
      </c>
      <c r="F41" s="350" t="str">
        <f>'SAISIE HOTEL'!B89</f>
        <v>R</v>
      </c>
      <c r="G41" s="361"/>
      <c r="H41" s="348"/>
    </row>
    <row r="42" spans="1:8" ht="15.75" x14ac:dyDescent="0.25">
      <c r="A42" s="343">
        <f>'SAISIE HOTEL'!L90</f>
        <v>73</v>
      </c>
      <c r="B42" s="344" t="str">
        <f>'SAISIE HOTEL'!M90</f>
        <v>Les affichages extérieurs sont soignés et à jour.</v>
      </c>
      <c r="C42" s="345">
        <f>'SAISIE HOTEL'!N90</f>
        <v>1</v>
      </c>
      <c r="D42" s="346" t="str">
        <f>'SAISIE HOTEL'!O90</f>
        <v>OUI</v>
      </c>
      <c r="E42" s="347">
        <f>'SAISIE HOTEL'!P90</f>
        <v>0</v>
      </c>
      <c r="F42" s="350" t="str">
        <f>'SAISIE HOTEL'!B90</f>
        <v>R</v>
      </c>
      <c r="G42" s="361"/>
      <c r="H42" s="348"/>
    </row>
    <row r="43" spans="1:8" ht="15.75" x14ac:dyDescent="0.25">
      <c r="A43" s="343">
        <f>'SAISIE HOTEL'!L91</f>
        <v>74</v>
      </c>
      <c r="B43" s="344" t="str">
        <f>'SAISIE HOTEL'!M91</f>
        <v>Le support extérieur est propre.</v>
      </c>
      <c r="C43" s="345">
        <f>'SAISIE HOTEL'!N91</f>
        <v>3</v>
      </c>
      <c r="D43" s="346" t="str">
        <f>'SAISIE HOTEL'!O91</f>
        <v>Très Satisfaisant</v>
      </c>
      <c r="E43" s="347">
        <f>'SAISIE HOTEL'!P91</f>
        <v>0</v>
      </c>
      <c r="F43" s="350" t="str">
        <f>'SAISIE HOTEL'!B91</f>
        <v>NR</v>
      </c>
      <c r="G43" s="361"/>
      <c r="H43" s="348"/>
    </row>
    <row r="44" spans="1:8" ht="15.75" x14ac:dyDescent="0.25">
      <c r="A44" s="343">
        <f>'SAISIE HOTEL'!L92</f>
        <v>75</v>
      </c>
      <c r="B44" s="344" t="str">
        <f>'SAISIE HOTEL'!M92</f>
        <v>Le support extérieur est en bon état.</v>
      </c>
      <c r="C44" s="345">
        <f>'SAISIE HOTEL'!N92</f>
        <v>3</v>
      </c>
      <c r="D44" s="346" t="str">
        <f>'SAISIE HOTEL'!O92</f>
        <v>Très Satisfaisant</v>
      </c>
      <c r="E44" s="347">
        <f>'SAISIE HOTEL'!P92</f>
        <v>0</v>
      </c>
      <c r="F44" s="350" t="str">
        <f>'SAISIE HOTEL'!B92</f>
        <v>NR</v>
      </c>
      <c r="G44" s="361"/>
      <c r="H44" s="348"/>
    </row>
    <row r="45" spans="1:8" ht="15.75" x14ac:dyDescent="0.25">
      <c r="A45" s="343">
        <f>'SAISIE HOTEL'!L93</f>
        <v>76</v>
      </c>
      <c r="B45" s="344" t="str">
        <f>'SAISIE HOTEL'!M93</f>
        <v>Les affichages extérieurs sont traduits dans une langue étrangère au moins.</v>
      </c>
      <c r="C45" s="345">
        <f>'SAISIE HOTEL'!N93</f>
        <v>3</v>
      </c>
      <c r="D45" s="346" t="str">
        <f>'SAISIE HOTEL'!O93</f>
        <v>OUI</v>
      </c>
      <c r="E45" s="347">
        <f>'SAISIE HOTEL'!P93</f>
        <v>0</v>
      </c>
      <c r="F45" s="350" t="str">
        <f>'SAISIE HOTEL'!B93</f>
        <v>R</v>
      </c>
      <c r="G45" s="361"/>
      <c r="H45" s="348"/>
    </row>
    <row r="46" spans="1:8" ht="15.75" x14ac:dyDescent="0.25">
      <c r="A46" s="343">
        <f>'SAISIE HOTEL'!L94</f>
        <v>77</v>
      </c>
      <c r="B46" s="344" t="str">
        <f>'SAISIE HOTEL'!M94</f>
        <v>Les affichages extérieurs sont traduits dans une deuxième langue étrangère.</v>
      </c>
      <c r="C46" s="345">
        <f>'SAISIE HOTEL'!N94</f>
        <v>3</v>
      </c>
      <c r="D46" s="346" t="str">
        <f>'SAISIE HOTEL'!O94</f>
        <v>OUI</v>
      </c>
      <c r="E46" s="352">
        <f>'SAISIE HOTEL'!P94</f>
        <v>0</v>
      </c>
      <c r="F46" s="350" t="str">
        <f>'SAISIE HOTEL'!B94</f>
        <v>R</v>
      </c>
      <c r="G46" s="361"/>
      <c r="H46" s="348"/>
    </row>
    <row r="47" spans="1:8" ht="47.25" x14ac:dyDescent="0.25">
      <c r="A47" s="343">
        <f>'SAISIE HOTEL'!L99</f>
        <v>80</v>
      </c>
      <c r="B47" s="344" t="str">
        <f>'SAISIE HOTEL'!M99</f>
        <v>Le client identifie rapidement les langues parlées par le personnel de l'établissement soit par un affichage extérieur, soit par la mention des langues parlées sur le badge du personnel en contact avec le client.</v>
      </c>
      <c r="C47" s="345">
        <f>'SAISIE HOTEL'!N99</f>
        <v>1</v>
      </c>
      <c r="D47" s="346" t="str">
        <f>'SAISIE HOTEL'!O99</f>
        <v>OUI</v>
      </c>
      <c r="E47" s="347">
        <f>'SAISIE HOTEL'!P99</f>
        <v>0</v>
      </c>
      <c r="F47" s="350" t="str">
        <f>'SAISIE HOTEL'!$B$99</f>
        <v>R</v>
      </c>
      <c r="G47" s="361"/>
      <c r="H47" s="348"/>
    </row>
    <row r="48" spans="1:8" ht="31.5" x14ac:dyDescent="0.25">
      <c r="A48" s="343">
        <f>'SAISIE HOTEL'!L117</f>
        <v>95</v>
      </c>
      <c r="B48" s="344" t="str">
        <f>'SAISIE HOTEL'!M117</f>
        <v>Dans le hall réception, les informations essentielles sont portées à la connaissance du client.</v>
      </c>
      <c r="C48" s="345">
        <f>'SAISIE HOTEL'!N117</f>
        <v>1</v>
      </c>
      <c r="D48" s="346" t="str">
        <f>'SAISIE HOTEL'!O117</f>
        <v>OUI</v>
      </c>
      <c r="E48" s="347">
        <f>'SAISIE HOTEL'!P117</f>
        <v>0</v>
      </c>
      <c r="F48" s="350" t="str">
        <f>'SAISIE HOTEL'!B117</f>
        <v>R</v>
      </c>
      <c r="G48" s="361"/>
      <c r="H48" s="348"/>
    </row>
    <row r="49" spans="1:8" ht="15.75" x14ac:dyDescent="0.25">
      <c r="A49" s="343">
        <f>'SAISIE HOTEL'!L118</f>
        <v>96</v>
      </c>
      <c r="B49" s="344" t="str">
        <f>'SAISIE HOTEL'!M118</f>
        <v>Les informations sont soigneusement présentées et actualisées.</v>
      </c>
      <c r="C49" s="345">
        <f>'SAISIE HOTEL'!N118</f>
        <v>1</v>
      </c>
      <c r="D49" s="346" t="str">
        <f>'SAISIE HOTEL'!O118</f>
        <v>OUI</v>
      </c>
      <c r="E49" s="347">
        <f>'SAISIE HOTEL'!P118</f>
        <v>0</v>
      </c>
      <c r="F49" s="350" t="str">
        <f>'SAISIE HOTEL'!B118</f>
        <v>R</v>
      </c>
      <c r="G49" s="361"/>
      <c r="H49" s="348"/>
    </row>
    <row r="50" spans="1:8" ht="31.5" x14ac:dyDescent="0.25">
      <c r="A50" s="343">
        <f>'SAISIE HOTEL'!L119</f>
        <v>97</v>
      </c>
      <c r="B50" s="344" t="str">
        <f>'SAISIE HOTEL'!M119</f>
        <v>Les services et équipements complémentaires sont portés à la connaissance du client.</v>
      </c>
      <c r="C50" s="345">
        <f>'SAISIE HOTEL'!N119</f>
        <v>1</v>
      </c>
      <c r="D50" s="346" t="str">
        <f>'SAISIE HOTEL'!O119</f>
        <v>OUI</v>
      </c>
      <c r="E50" s="347">
        <f>'SAISIE HOTEL'!P119</f>
        <v>0</v>
      </c>
      <c r="F50" s="350" t="str">
        <f>'SAISIE HOTEL'!B119</f>
        <v>R</v>
      </c>
      <c r="G50" s="361"/>
      <c r="H50" s="348"/>
    </row>
    <row r="51" spans="1:8" ht="15.75" x14ac:dyDescent="0.25">
      <c r="A51" s="343">
        <f>'SAISIE HOTEL'!L120</f>
        <v>98</v>
      </c>
      <c r="B51" s="344" t="str">
        <f>'SAISIE HOTEL'!M120</f>
        <v>Si existantes, les activités de loisirs sont portées à la connaissance du client.</v>
      </c>
      <c r="C51" s="345">
        <f>'SAISIE HOTEL'!N120</f>
        <v>1</v>
      </c>
      <c r="D51" s="346" t="str">
        <f>'SAISIE HOTEL'!O120</f>
        <v>OUI</v>
      </c>
      <c r="E51" s="347">
        <f>'SAISIE HOTEL'!P120</f>
        <v>0</v>
      </c>
      <c r="F51" s="350" t="str">
        <f>'SAISIE HOTEL'!B120</f>
        <v>R</v>
      </c>
      <c r="G51" s="361"/>
      <c r="H51" s="348"/>
    </row>
    <row r="52" spans="1:8" ht="31.5" x14ac:dyDescent="0.25">
      <c r="A52" s="343">
        <f>'SAISIE HOTEL'!L121</f>
        <v>99</v>
      </c>
      <c r="B52" s="344" t="str">
        <f>'SAISIE HOTEL'!M121</f>
        <v>Les affichages des services et équipements complémentaires sont traduits en au moins une langue étrangère.</v>
      </c>
      <c r="C52" s="345">
        <f>'SAISIE HOTEL'!N121</f>
        <v>3</v>
      </c>
      <c r="D52" s="346" t="str">
        <f>'SAISIE HOTEL'!O121</f>
        <v>OUI</v>
      </c>
      <c r="E52" s="347">
        <f>'SAISIE HOTEL'!P121</f>
        <v>0</v>
      </c>
      <c r="F52" s="350" t="str">
        <f>'SAISIE HOTEL'!B121</f>
        <v>R</v>
      </c>
      <c r="G52" s="361"/>
      <c r="H52" s="348"/>
    </row>
    <row r="53" spans="1:8" ht="31.5" x14ac:dyDescent="0.25">
      <c r="A53" s="343">
        <f>'SAISIE HOTEL'!L122</f>
        <v>100</v>
      </c>
      <c r="B53" s="344" t="str">
        <f>'SAISIE HOTEL'!M122</f>
        <v>Les affichages des services et équipements complémentaires sont traduits en une deuxième langue étrangère.</v>
      </c>
      <c r="C53" s="345">
        <f>'SAISIE HOTEL'!N122</f>
        <v>3</v>
      </c>
      <c r="D53" s="346" t="str">
        <f>'SAISIE HOTEL'!O122</f>
        <v>OUI</v>
      </c>
      <c r="E53" s="347">
        <f>'SAISIE HOTEL'!P122</f>
        <v>0</v>
      </c>
      <c r="F53" s="350" t="str">
        <f>'SAISIE HOTEL'!B122</f>
        <v>R</v>
      </c>
      <c r="G53" s="361"/>
      <c r="H53" s="348"/>
    </row>
    <row r="54" spans="1:8" ht="31.5" x14ac:dyDescent="0.25">
      <c r="A54" s="343">
        <f>'SAISIE HOTEL'!L130</f>
        <v>106</v>
      </c>
      <c r="B54" s="344" t="str">
        <f>'SAISIE HOTEL'!M130</f>
        <v xml:space="preserve">Une signalétique est présente. Elle est homogène et cohérente avec la charte graphique (si existante). </v>
      </c>
      <c r="C54" s="345">
        <f>'SAISIE HOTEL'!N130</f>
        <v>1</v>
      </c>
      <c r="D54" s="346" t="str">
        <f>'SAISIE HOTEL'!O130</f>
        <v>OUI</v>
      </c>
      <c r="E54" s="347">
        <f>'SAISIE HOTEL'!P130</f>
        <v>0</v>
      </c>
      <c r="F54" s="350" t="str">
        <f>'SAISIE HOTEL'!B130</f>
        <v>NR</v>
      </c>
      <c r="G54" s="361"/>
      <c r="H54" s="348"/>
    </row>
    <row r="55" spans="1:8" ht="15.75" x14ac:dyDescent="0.25">
      <c r="A55" s="343">
        <f>'SAISIE HOTEL'!L131</f>
        <v>107</v>
      </c>
      <c r="B55" s="344" t="str">
        <f>'SAISIE HOTEL'!M131</f>
        <v>La signalétique est propre.</v>
      </c>
      <c r="C55" s="345">
        <f>'SAISIE HOTEL'!N131</f>
        <v>3</v>
      </c>
      <c r="D55" s="346" t="str">
        <f>'SAISIE HOTEL'!O131</f>
        <v>Très Satisfaisant</v>
      </c>
      <c r="E55" s="347">
        <f>'SAISIE HOTEL'!P131</f>
        <v>0</v>
      </c>
      <c r="F55" s="350" t="str">
        <f>'SAISIE HOTEL'!B131</f>
        <v>NR</v>
      </c>
      <c r="G55" s="361"/>
      <c r="H55" s="348"/>
    </row>
    <row r="56" spans="1:8" ht="15.75" x14ac:dyDescent="0.25">
      <c r="A56" s="343">
        <f>'SAISIE HOTEL'!L132</f>
        <v>108</v>
      </c>
      <c r="B56" s="344" t="str">
        <f>'SAISIE HOTEL'!M132</f>
        <v>La signalétique est en bon état.</v>
      </c>
      <c r="C56" s="345">
        <f>'SAISIE HOTEL'!N132</f>
        <v>3</v>
      </c>
      <c r="D56" s="346" t="str">
        <f>'SAISIE HOTEL'!O132</f>
        <v>Très Satisfaisant</v>
      </c>
      <c r="E56" s="347">
        <f>'SAISIE HOTEL'!P132</f>
        <v>0</v>
      </c>
      <c r="F56" s="350" t="str">
        <f>'SAISIE HOTEL'!B132</f>
        <v>NR</v>
      </c>
      <c r="G56" s="361"/>
      <c r="H56" s="348"/>
    </row>
    <row r="57" spans="1:8" ht="31.5" x14ac:dyDescent="0.25">
      <c r="A57" s="343">
        <f>'SAISIE HOTEL'!L160</f>
        <v>131</v>
      </c>
      <c r="B57" s="344" t="str">
        <f>'SAISIE HOTEL'!M160</f>
        <v>L'affichage concernant la sécurité relative à l'utilisation des équipements de loisirs est visible, lisible, propre et en bon état.</v>
      </c>
      <c r="C57" s="345">
        <f>'SAISIE HOTEL'!N160</f>
        <v>1</v>
      </c>
      <c r="D57" s="346" t="str">
        <f>'SAISIE HOTEL'!O160</f>
        <v>OUI</v>
      </c>
      <c r="E57" s="347">
        <f>'SAISIE HOTEL'!P160</f>
        <v>0</v>
      </c>
      <c r="F57" s="350" t="str">
        <f>'SAISIE HOTEL'!$B$160</f>
        <v>R</v>
      </c>
      <c r="G57" s="361"/>
      <c r="H57" s="348"/>
    </row>
    <row r="58" spans="1:8" ht="31.5" x14ac:dyDescent="0.25">
      <c r="A58" s="343">
        <f>'SAISIE HOTEL'!L169</f>
        <v>139</v>
      </c>
      <c r="B58" s="344" t="str">
        <f>'SAISIE HOTEL'!M169</f>
        <v>Les services complémentaires et de dépannage sont portés à la connaissance du client.</v>
      </c>
      <c r="C58" s="345">
        <f>'SAISIE HOTEL'!N169</f>
        <v>1</v>
      </c>
      <c r="D58" s="346" t="str">
        <f>'SAISIE HOTEL'!O169</f>
        <v>OUI</v>
      </c>
      <c r="E58" s="347">
        <f>'SAISIE HOTEL'!P169</f>
        <v>0</v>
      </c>
      <c r="F58" s="350" t="str">
        <f>'SAISIE HOTEL'!$B$169</f>
        <v>NR</v>
      </c>
      <c r="G58" s="361"/>
      <c r="H58" s="348"/>
    </row>
    <row r="59" spans="1:8" ht="47.25" x14ac:dyDescent="0.25">
      <c r="A59" s="343">
        <f>'SAISIE HOTEL'!L174</f>
        <v>143</v>
      </c>
      <c r="B59" s="344" t="str">
        <f>'SAISIE HOTEL'!M174</f>
        <v>L'affichage concernant la responsabilité des parents quant à l'utilisation des jeux par leurs enfants (responsabilité civile), précisant l'âge des enfants pouvant utiliser ces jeux, est parfaitement visible, lisible, propre et en bon état.</v>
      </c>
      <c r="C59" s="345">
        <f>'SAISIE HOTEL'!N174</f>
        <v>1</v>
      </c>
      <c r="D59" s="346" t="str">
        <f>'SAISIE HOTEL'!O174</f>
        <v>OUI</v>
      </c>
      <c r="E59" s="347">
        <f>'SAISIE HOTEL'!P174</f>
        <v>0</v>
      </c>
      <c r="F59" s="350" t="str">
        <f>'SAISIE HOTEL'!$B$174</f>
        <v>R</v>
      </c>
      <c r="G59" s="361"/>
      <c r="H59" s="348"/>
    </row>
    <row r="60" spans="1:8" ht="15.75" x14ac:dyDescent="0.25">
      <c r="A60" s="343">
        <f>'SAISIE HOTEL'!L220</f>
        <v>181</v>
      </c>
      <c r="B60" s="344" t="str">
        <f>'SAISIE HOTEL'!M220</f>
        <v>L'ensemble des documents et supports est soigné.</v>
      </c>
      <c r="C60" s="345">
        <f>'SAISIE HOTEL'!N220</f>
        <v>3</v>
      </c>
      <c r="D60" s="346" t="str">
        <f>'SAISIE HOTEL'!O220</f>
        <v>OUI</v>
      </c>
      <c r="E60" s="347">
        <f>'SAISIE HOTEL'!P220</f>
        <v>0</v>
      </c>
      <c r="F60" s="350" t="str">
        <f>'SAISIE HOTEL'!B220</f>
        <v>NR</v>
      </c>
      <c r="G60" s="361"/>
      <c r="H60" s="348"/>
    </row>
    <row r="61" spans="1:8" ht="31.5" x14ac:dyDescent="0.25">
      <c r="A61" s="343">
        <f>'SAISIE HOTEL'!L221</f>
        <v>182</v>
      </c>
      <c r="B61" s="344" t="str">
        <f>'SAISIE HOTEL'!M221</f>
        <v>Le livret d'accueil et les affichages réglementaires sont traduits en au moins une langue étrangère.</v>
      </c>
      <c r="C61" s="345">
        <f>'SAISIE HOTEL'!N221</f>
        <v>3</v>
      </c>
      <c r="D61" s="346" t="str">
        <f>'SAISIE HOTEL'!O221</f>
        <v>OUI</v>
      </c>
      <c r="E61" s="347">
        <f>'SAISIE HOTEL'!P221</f>
        <v>0</v>
      </c>
      <c r="F61" s="350" t="str">
        <f>'SAISIE HOTEL'!B221</f>
        <v>NR</v>
      </c>
      <c r="G61" s="361"/>
      <c r="H61" s="348"/>
    </row>
    <row r="62" spans="1:8" ht="31.5" x14ac:dyDescent="0.25">
      <c r="A62" s="343">
        <f>'SAISIE HOTEL'!L222</f>
        <v>183</v>
      </c>
      <c r="B62" s="344" t="str">
        <f>'SAISIE HOTEL'!M222</f>
        <v>Le livret d'accueil et les affichages réglementaires sont traduits en une deuxième langue étrangère.</v>
      </c>
      <c r="C62" s="345">
        <f>'SAISIE HOTEL'!N222</f>
        <v>3</v>
      </c>
      <c r="D62" s="346" t="str">
        <f>'SAISIE HOTEL'!O222</f>
        <v>OUI</v>
      </c>
      <c r="E62" s="347">
        <f>'SAISIE HOTEL'!P222</f>
        <v>0</v>
      </c>
      <c r="F62" s="350" t="str">
        <f>'SAISIE HOTEL'!B222</f>
        <v>NR</v>
      </c>
      <c r="G62" s="361"/>
      <c r="H62" s="348"/>
    </row>
    <row r="63" spans="1:8" ht="15.75" x14ac:dyDescent="0.25">
      <c r="A63" s="343">
        <f>'SAISIE HOTEL'!L328</f>
        <v>275</v>
      </c>
      <c r="B63" s="344" t="str">
        <f>'SAISIE HOTEL'!M328</f>
        <v>Il existe une carte de bar.</v>
      </c>
      <c r="C63" s="345">
        <f>'SAISIE HOTEL'!N328</f>
        <v>3</v>
      </c>
      <c r="D63" s="346" t="str">
        <f>'SAISIE HOTEL'!O328</f>
        <v>OUI</v>
      </c>
      <c r="E63" s="347" t="str">
        <f>'SAISIE HOTEL'!P328</f>
        <v/>
      </c>
      <c r="F63" s="350" t="str">
        <f>'SAISIE HOTEL'!B328</f>
        <v>R</v>
      </c>
      <c r="G63" s="361"/>
      <c r="H63" s="348"/>
    </row>
    <row r="64" spans="1:8" ht="15.75" x14ac:dyDescent="0.25">
      <c r="A64" s="343">
        <f>'SAISIE HOTEL'!L329</f>
        <v>276</v>
      </c>
      <c r="B64" s="344" t="str">
        <f>'SAISIE HOTEL'!M329</f>
        <v>La carte de bar est traduite.</v>
      </c>
      <c r="C64" s="345">
        <f>'SAISIE HOTEL'!N329</f>
        <v>3</v>
      </c>
      <c r="D64" s="346" t="str">
        <f>'SAISIE HOTEL'!O329</f>
        <v>OUI</v>
      </c>
      <c r="E64" s="347" t="str">
        <f>'SAISIE HOTEL'!P329</f>
        <v/>
      </c>
      <c r="F64" s="350" t="str">
        <f>'SAISIE HOTEL'!B329</f>
        <v>R</v>
      </c>
      <c r="G64" s="361"/>
      <c r="H64" s="348"/>
    </row>
    <row r="65" spans="1:8" ht="15.75" x14ac:dyDescent="0.25">
      <c r="A65" s="343">
        <f>'SAISIE HOTEL'!L330</f>
        <v>277</v>
      </c>
      <c r="B65" s="344" t="str">
        <f>'SAISIE HOTEL'!M330</f>
        <v>La carte du bar est soignée et attractive.</v>
      </c>
      <c r="C65" s="345">
        <f>'SAISIE HOTEL'!N330</f>
        <v>1</v>
      </c>
      <c r="D65" s="346" t="str">
        <f>'SAISIE HOTEL'!O330</f>
        <v>OUI</v>
      </c>
      <c r="E65" s="347" t="str">
        <f>'SAISIE HOTEL'!P330</f>
        <v/>
      </c>
      <c r="F65" s="350" t="str">
        <f>'SAISIE HOTEL'!B330</f>
        <v>NR</v>
      </c>
      <c r="G65" s="361"/>
      <c r="H65" s="348"/>
    </row>
    <row r="66" spans="1:8" ht="15.75" x14ac:dyDescent="0.25">
      <c r="A66" s="343">
        <f>'SAISIE HOTEL'!L412</f>
        <v>342</v>
      </c>
      <c r="B66" s="344" t="str">
        <f>'SAISIE HOTEL'!M412</f>
        <v>Présence d'un point d'informations touristiques.</v>
      </c>
      <c r="C66" s="345">
        <f>'SAISIE HOTEL'!N412</f>
        <v>3</v>
      </c>
      <c r="D66" s="346" t="str">
        <f>'SAISIE HOTEL'!O412</f>
        <v>OUI</v>
      </c>
      <c r="E66" s="347">
        <f>'SAISIE HOTEL'!P412</f>
        <v>0</v>
      </c>
      <c r="F66" s="350" t="str">
        <f>'SAISIE HOTEL'!$B$412</f>
        <v>R</v>
      </c>
      <c r="G66" s="361"/>
      <c r="H66" s="348"/>
    </row>
    <row r="67" spans="1:8" ht="15.75" x14ac:dyDescent="0.25">
      <c r="A67" s="343">
        <f>'SAISIE HOTEL'!L417</f>
        <v>347</v>
      </c>
      <c r="B67" s="344" t="str">
        <f>'SAISIE HOTEL'!M417</f>
        <v>Présence d'une documentation touristique en langue étrangère.</v>
      </c>
      <c r="C67" s="345">
        <f>'SAISIE HOTEL'!N417</f>
        <v>3</v>
      </c>
      <c r="D67" s="346" t="str">
        <f>'SAISIE HOTEL'!O417</f>
        <v>OUI</v>
      </c>
      <c r="E67" s="347">
        <f>'SAISIE HOTEL'!P417</f>
        <v>0</v>
      </c>
      <c r="F67" s="350" t="str">
        <f>'SAISIE HOTEL'!B417</f>
        <v>R</v>
      </c>
      <c r="G67" s="361"/>
      <c r="H67" s="348"/>
    </row>
    <row r="68" spans="1:8" ht="15.75" x14ac:dyDescent="0.25">
      <c r="A68" s="343">
        <f>'SAISIE HOTEL'!L418</f>
        <v>348</v>
      </c>
      <c r="B68" s="344" t="str">
        <f>'SAISIE HOTEL'!M418</f>
        <v>Présence d'une documentation touristique dans une deuxième langue étrangère.</v>
      </c>
      <c r="C68" s="343">
        <f>'SAISIE HOTEL'!N418</f>
        <v>3</v>
      </c>
      <c r="D68" s="346" t="str">
        <f>'SAISIE HOTEL'!O418</f>
        <v>OUI</v>
      </c>
      <c r="E68" s="347">
        <f>'SAISIE HOTEL'!P418</f>
        <v>0</v>
      </c>
      <c r="F68" s="350" t="str">
        <f>'SAISIE HOTEL'!B418</f>
        <v>R</v>
      </c>
      <c r="G68" s="361"/>
      <c r="H68" s="348"/>
    </row>
    <row r="69" spans="1:8" ht="37.5" x14ac:dyDescent="0.2">
      <c r="A69" s="341"/>
      <c r="B69" s="377" t="str">
        <f>'RESULTAT GLOBAL'!C32</f>
        <v>SAVOIR-FAIRE ET SAVOIR-ETRE</v>
      </c>
      <c r="C69" s="378" t="s">
        <v>29</v>
      </c>
      <c r="D69" s="378" t="s">
        <v>30</v>
      </c>
      <c r="E69" s="379" t="s">
        <v>31</v>
      </c>
      <c r="F69" s="380" t="s">
        <v>680</v>
      </c>
      <c r="G69" s="381" t="s">
        <v>681</v>
      </c>
      <c r="H69" s="381" t="s">
        <v>682</v>
      </c>
    </row>
    <row r="70" spans="1:8" ht="15.75" x14ac:dyDescent="0.25">
      <c r="A70" s="343">
        <f>'SAISIE HOTEL'!L39</f>
        <v>31</v>
      </c>
      <c r="B70" s="344" t="str">
        <f>'SAISIE HOTEL'!M39</f>
        <v xml:space="preserve">L'appel doit aboutir avant la 5ème sonnerie. </v>
      </c>
      <c r="C70" s="345">
        <f>'SAISIE HOTEL'!N39</f>
        <v>3</v>
      </c>
      <c r="D70" s="346" t="str">
        <f>'SAISIE HOTEL'!O39</f>
        <v>OUI</v>
      </c>
      <c r="E70" s="347">
        <f>'SAISIE HOTEL'!P39</f>
        <v>0</v>
      </c>
      <c r="F70" s="350" t="str">
        <f>'SAISIE HOTEL'!B39</f>
        <v>NR</v>
      </c>
      <c r="G70" s="361"/>
      <c r="H70" s="348"/>
    </row>
    <row r="71" spans="1:8" ht="15.75" x14ac:dyDescent="0.25">
      <c r="A71" s="343">
        <f>'SAISIE HOTEL'!L40</f>
        <v>32</v>
      </c>
      <c r="B71" s="344" t="str">
        <f>'SAISIE HOTEL'!M40</f>
        <v>L'interlocuteur annonce le nom de l'établissement.</v>
      </c>
      <c r="C71" s="345">
        <f>'SAISIE HOTEL'!N40</f>
        <v>3</v>
      </c>
      <c r="D71" s="346" t="str">
        <f>'SAISIE HOTEL'!O40</f>
        <v>OUI</v>
      </c>
      <c r="E71" s="347">
        <f>'SAISIE HOTEL'!P40</f>
        <v>0</v>
      </c>
      <c r="F71" s="350" t="str">
        <f>'SAISIE HOTEL'!B40</f>
        <v>NR</v>
      </c>
      <c r="G71" s="361"/>
      <c r="H71" s="348"/>
    </row>
    <row r="72" spans="1:8" ht="15.75" x14ac:dyDescent="0.25">
      <c r="A72" s="343">
        <f>'SAISIE HOTEL'!L41</f>
        <v>33</v>
      </c>
      <c r="B72" s="344" t="str">
        <f>'SAISIE HOTEL'!M41</f>
        <v>Si la conversation est mise en attente, celle-ci n'excède pas une minute.</v>
      </c>
      <c r="C72" s="345">
        <f>'SAISIE HOTEL'!N41</f>
        <v>1</v>
      </c>
      <c r="D72" s="346" t="str">
        <f>'SAISIE HOTEL'!O41</f>
        <v>OUI</v>
      </c>
      <c r="E72" s="347">
        <f>'SAISIE HOTEL'!P41</f>
        <v>0</v>
      </c>
      <c r="F72" s="350" t="str">
        <f>'SAISIE HOTEL'!B41</f>
        <v>NR</v>
      </c>
      <c r="G72" s="361"/>
      <c r="H72" s="348"/>
    </row>
    <row r="73" spans="1:8" ht="15.75" x14ac:dyDescent="0.25">
      <c r="A73" s="343">
        <f>'SAISIE HOTEL'!L43</f>
        <v>34</v>
      </c>
      <c r="B73" s="344" t="str">
        <f>'SAISIE HOTEL'!M43</f>
        <v>Si l'établissement est complet, une solution est proposée au client.</v>
      </c>
      <c r="C73" s="345">
        <f>'SAISIE HOTEL'!N43</f>
        <v>1</v>
      </c>
      <c r="D73" s="346" t="str">
        <f>'SAISIE HOTEL'!O43</f>
        <v>OUI</v>
      </c>
      <c r="E73" s="347">
        <f>'SAISIE HOTEL'!P43</f>
        <v>0</v>
      </c>
      <c r="F73" s="350" t="str">
        <f>'SAISIE HOTEL'!B43</f>
        <v>NR</v>
      </c>
      <c r="G73" s="361"/>
      <c r="H73" s="348"/>
    </row>
    <row r="74" spans="1:8" ht="31.5" x14ac:dyDescent="0.25">
      <c r="A74" s="343">
        <f>'SAISIE HOTEL'!L44</f>
        <v>35</v>
      </c>
      <c r="B74" s="344" t="str">
        <f>'SAISIE HOTEL'!M44</f>
        <v>Les informations communiquées par l'interlocuteur sont précises et répondent à la demande.</v>
      </c>
      <c r="C74" s="345">
        <f>'SAISIE HOTEL'!N44</f>
        <v>3</v>
      </c>
      <c r="D74" s="346" t="str">
        <f>'SAISIE HOTEL'!O44</f>
        <v>OUI</v>
      </c>
      <c r="E74" s="347">
        <f>'SAISIE HOTEL'!P44</f>
        <v>0</v>
      </c>
      <c r="F74" s="350" t="str">
        <f>'SAISIE HOTEL'!B44</f>
        <v>NR</v>
      </c>
      <c r="G74" s="361"/>
      <c r="H74" s="348"/>
    </row>
    <row r="75" spans="1:8" ht="15.75" x14ac:dyDescent="0.25">
      <c r="A75" s="343">
        <f>'SAISIE HOTEL'!L45</f>
        <v>36</v>
      </c>
      <c r="B75" s="344" t="str">
        <f>'SAISIE HOTEL'!M45</f>
        <v>Les éléments essentiels du séjour sont bien précisés avec le client.</v>
      </c>
      <c r="C75" s="345">
        <f>'SAISIE HOTEL'!N45</f>
        <v>3</v>
      </c>
      <c r="D75" s="346" t="str">
        <f>'SAISIE HOTEL'!O45</f>
        <v>OUI</v>
      </c>
      <c r="E75" s="347">
        <f>'SAISIE HOTEL'!P45</f>
        <v>0</v>
      </c>
      <c r="F75" s="350" t="str">
        <f>'SAISIE HOTEL'!B45</f>
        <v>NR</v>
      </c>
      <c r="G75" s="361"/>
      <c r="H75" s="348"/>
    </row>
    <row r="76" spans="1:8" ht="31.5" x14ac:dyDescent="0.25">
      <c r="A76" s="343">
        <f>'SAISIE HOTEL'!L46</f>
        <v>37</v>
      </c>
      <c r="B76" s="344" t="str">
        <f>'SAISIE HOTEL'!M46</f>
        <v>La conversation téléphonique est fluide. L'interlocuteur ne marque pas d'hésitation dans l'enregistrement de la réservation.</v>
      </c>
      <c r="C76" s="345">
        <f>'SAISIE HOTEL'!N46</f>
        <v>3</v>
      </c>
      <c r="D76" s="346" t="str">
        <f>'SAISIE HOTEL'!O46</f>
        <v>OUI</v>
      </c>
      <c r="E76" s="347">
        <f>'SAISIE HOTEL'!P46</f>
        <v>0</v>
      </c>
      <c r="F76" s="350" t="str">
        <f>'SAISIE HOTEL'!B46</f>
        <v>NR</v>
      </c>
      <c r="G76" s="361"/>
      <c r="H76" s="348"/>
    </row>
    <row r="77" spans="1:8" ht="47.25" x14ac:dyDescent="0.25">
      <c r="A77" s="343">
        <f>'SAISIE HOTEL'!L47</f>
        <v>38</v>
      </c>
      <c r="B77" s="344" t="str">
        <f>'SAISIE HOTEL'!M47</f>
        <v>L'interlocuteur est courtois, employant les formules de politesse adaptées. Le cas échéant, la mise en attente et la reprise de ligne s'accompagnent des formules d'usage.</v>
      </c>
      <c r="C77" s="345">
        <f>'SAISIE HOTEL'!N47</f>
        <v>9</v>
      </c>
      <c r="D77" s="346" t="str">
        <f>'SAISIE HOTEL'!O47</f>
        <v>OUI</v>
      </c>
      <c r="E77" s="347">
        <f>'SAISIE HOTEL'!P47</f>
        <v>0</v>
      </c>
      <c r="F77" s="350" t="str">
        <f>'SAISIE HOTEL'!B47</f>
        <v>NR</v>
      </c>
      <c r="G77" s="361"/>
      <c r="H77" s="348"/>
    </row>
    <row r="78" spans="1:8" ht="15.75" x14ac:dyDescent="0.25">
      <c r="A78" s="343">
        <f>'SAISIE HOTEL'!L49</f>
        <v>39</v>
      </c>
      <c r="B78" s="344" t="str">
        <f>'SAISIE HOTEL'!M49</f>
        <v>La reformulation orale doit comporter les éléments essentiels de la réservation.</v>
      </c>
      <c r="C78" s="345">
        <f>'SAISIE HOTEL'!N49</f>
        <v>3</v>
      </c>
      <c r="D78" s="346" t="str">
        <f>'SAISIE HOTEL'!O49</f>
        <v>OUI</v>
      </c>
      <c r="E78" s="347">
        <f>'SAISIE HOTEL'!P49</f>
        <v>0</v>
      </c>
      <c r="F78" s="350" t="str">
        <f>'SAISIE HOTEL'!B49</f>
        <v>NR</v>
      </c>
      <c r="G78" s="361"/>
      <c r="H78" s="348"/>
    </row>
    <row r="79" spans="1:8" ht="31.5" x14ac:dyDescent="0.25">
      <c r="A79" s="343">
        <f>'SAISIE HOTEL'!L50</f>
        <v>40</v>
      </c>
      <c r="B79" s="344" t="str">
        <f>'SAISIE HOTEL'!M50</f>
        <v>L'interlocuteur propose spontanément des informations sur l'accès à l'établissement.</v>
      </c>
      <c r="C79" s="345">
        <f>'SAISIE HOTEL'!N50</f>
        <v>3</v>
      </c>
      <c r="D79" s="346" t="str">
        <f>'SAISIE HOTEL'!O50</f>
        <v>OUI</v>
      </c>
      <c r="E79" s="347">
        <f>'SAISIE HOTEL'!P50</f>
        <v>0</v>
      </c>
      <c r="F79" s="350" t="str">
        <f>'SAISIE HOTEL'!B50</f>
        <v>NR</v>
      </c>
      <c r="G79" s="361"/>
      <c r="H79" s="348"/>
    </row>
    <row r="80" spans="1:8" ht="15.75" x14ac:dyDescent="0.25">
      <c r="A80" s="343">
        <f>'SAISIE HOTEL'!L51</f>
        <v>41</v>
      </c>
      <c r="B80" s="344" t="str">
        <f>'SAISIE HOTEL'!M51</f>
        <v>L'interlocuteur propose spontanément une confirmation par mail.</v>
      </c>
      <c r="C80" s="345">
        <f>'SAISIE HOTEL'!N51</f>
        <v>3</v>
      </c>
      <c r="D80" s="346" t="str">
        <f>'SAISIE HOTEL'!O51</f>
        <v>OUI</v>
      </c>
      <c r="E80" s="347">
        <f>'SAISIE HOTEL'!P51</f>
        <v>0</v>
      </c>
      <c r="F80" s="350" t="str">
        <f>'SAISIE HOTEL'!B51</f>
        <v>NR</v>
      </c>
      <c r="G80" s="361"/>
      <c r="H80" s="348"/>
    </row>
    <row r="81" spans="1:8" ht="15.75" x14ac:dyDescent="0.25">
      <c r="A81" s="343">
        <f>'SAISIE HOTEL'!L52</f>
        <v>42</v>
      </c>
      <c r="B81" s="344" t="str">
        <f>'SAISIE HOTEL'!M52</f>
        <v>La confirmation de la réservation est complète.</v>
      </c>
      <c r="C81" s="345">
        <f>'SAISIE HOTEL'!N52</f>
        <v>1</v>
      </c>
      <c r="D81" s="346" t="str">
        <f>'SAISIE HOTEL'!O52</f>
        <v>OUI</v>
      </c>
      <c r="E81" s="347">
        <f>'SAISIE HOTEL'!P52</f>
        <v>0</v>
      </c>
      <c r="F81" s="350" t="str">
        <f>'SAISIE HOTEL'!B52</f>
        <v>NR</v>
      </c>
      <c r="G81" s="361"/>
      <c r="H81" s="348"/>
    </row>
    <row r="82" spans="1:8" ht="15.75" x14ac:dyDescent="0.25">
      <c r="A82" s="343">
        <f>'SAISIE HOTEL'!L53</f>
        <v>43</v>
      </c>
      <c r="B82" s="344" t="str">
        <f>'SAISIE HOTEL'!M53</f>
        <v>L'accueil téléphonique est assuré en au moins une langue étrangère.</v>
      </c>
      <c r="C82" s="345">
        <f>'SAISIE HOTEL'!N53</f>
        <v>3</v>
      </c>
      <c r="D82" s="346" t="str">
        <f>'SAISIE HOTEL'!O53</f>
        <v>OUI</v>
      </c>
      <c r="E82" s="347">
        <f>'SAISIE HOTEL'!P53</f>
        <v>0</v>
      </c>
      <c r="F82" s="350" t="str">
        <f>'SAISIE HOTEL'!B53</f>
        <v>NR</v>
      </c>
      <c r="G82" s="361"/>
      <c r="H82" s="348"/>
    </row>
    <row r="83" spans="1:8" ht="31.5" x14ac:dyDescent="0.25">
      <c r="A83" s="343">
        <f>'SAISIE HOTEL'!L55</f>
        <v>44</v>
      </c>
      <c r="B83" s="344" t="str">
        <f>'SAISIE HOTEL'!M55</f>
        <v>En cas d'absence, un répondeur assure l'accueil téléphonique. Le ton de message est courtois, employant les formules de politesse adaptées.</v>
      </c>
      <c r="C83" s="345">
        <f>'SAISIE HOTEL'!N55</f>
        <v>1</v>
      </c>
      <c r="D83" s="346" t="str">
        <f>'SAISIE HOTEL'!O55</f>
        <v>OUI</v>
      </c>
      <c r="E83" s="347">
        <f>'SAISIE HOTEL'!P55</f>
        <v>0</v>
      </c>
      <c r="F83" s="350" t="str">
        <f>'SAISIE HOTEL'!$B$55</f>
        <v>R</v>
      </c>
      <c r="G83" s="361"/>
      <c r="H83" s="348"/>
    </row>
    <row r="84" spans="1:8" ht="31.5" x14ac:dyDescent="0.25">
      <c r="A84" s="343">
        <f>'SAISIE HOTEL'!L60</f>
        <v>48</v>
      </c>
      <c r="B84" s="344" t="str">
        <f>'SAISIE HOTEL'!M60</f>
        <v>Lors d'une demande d'informations, la réponse écrite est personnalisée et correspond à la demande.</v>
      </c>
      <c r="C84" s="345">
        <f>'SAISIE HOTEL'!N60</f>
        <v>1</v>
      </c>
      <c r="D84" s="346" t="str">
        <f>'SAISIE HOTEL'!O60</f>
        <v>OUI</v>
      </c>
      <c r="E84" s="347">
        <f>'SAISIE HOTEL'!P60</f>
        <v>0</v>
      </c>
      <c r="F84" s="350" t="str">
        <f>'SAISIE HOTEL'!B60</f>
        <v>NR</v>
      </c>
      <c r="G84" s="361"/>
      <c r="H84" s="348"/>
    </row>
    <row r="85" spans="1:8" ht="31.5" x14ac:dyDescent="0.25">
      <c r="A85" s="343">
        <f>'SAISIE HOTEL'!L61</f>
        <v>49</v>
      </c>
      <c r="B85" s="344" t="str">
        <f>'SAISIE HOTEL'!M61</f>
        <v>Lors d’une demande d'informations en langue étrangère, la réponse est personnalisée et correspond à la demande.</v>
      </c>
      <c r="C85" s="345">
        <f>'SAISIE HOTEL'!N61</f>
        <v>1</v>
      </c>
      <c r="D85" s="346" t="str">
        <f>'SAISIE HOTEL'!O61</f>
        <v>OUI</v>
      </c>
      <c r="E85" s="347">
        <f>'SAISIE HOTEL'!P61</f>
        <v>0</v>
      </c>
      <c r="F85" s="350" t="str">
        <f>'SAISIE HOTEL'!B61</f>
        <v>NR</v>
      </c>
      <c r="G85" s="361"/>
      <c r="H85" s="348"/>
    </row>
    <row r="86" spans="1:8" ht="31.5" x14ac:dyDescent="0.25">
      <c r="A86" s="343">
        <f>'SAISIE HOTEL'!L63</f>
        <v>51</v>
      </c>
      <c r="B86" s="344" t="str">
        <f>'SAISIE HOTEL'!M63</f>
        <v>Lors d'une demande d'informations, la réponse écrite (mail ou courrier) est reçue sous 48h.</v>
      </c>
      <c r="C86" s="345">
        <f>'SAISIE HOTEL'!N63</f>
        <v>3</v>
      </c>
      <c r="D86" s="346" t="str">
        <f>'SAISIE HOTEL'!O63</f>
        <v>OUI</v>
      </c>
      <c r="E86" s="347">
        <f>'SAISIE HOTEL'!P63</f>
        <v>0</v>
      </c>
      <c r="F86" s="350" t="str">
        <f>'SAISIE HOTEL'!B63</f>
        <v>NR</v>
      </c>
      <c r="G86" s="361"/>
      <c r="H86" s="348"/>
    </row>
    <row r="87" spans="1:8" ht="31.5" x14ac:dyDescent="0.25">
      <c r="A87" s="343">
        <f>'SAISIE HOTEL'!L64</f>
        <v>52</v>
      </c>
      <c r="B87" s="344" t="str">
        <f>'SAISIE HOTEL'!M64</f>
        <v>Pendant les périodes d'ouverture de l'établissement, lors d'une demande d'informations, la réponse écrite par mail est envoyée sous 24h.</v>
      </c>
      <c r="C87" s="345">
        <f>'SAISIE HOTEL'!N64</f>
        <v>1</v>
      </c>
      <c r="D87" s="346" t="str">
        <f>'SAISIE HOTEL'!O64</f>
        <v>OUI</v>
      </c>
      <c r="E87" s="347">
        <f>'SAISIE HOTEL'!P64</f>
        <v>0</v>
      </c>
      <c r="F87" s="350" t="str">
        <f>'SAISIE HOTEL'!B64</f>
        <v>NR</v>
      </c>
      <c r="G87" s="361"/>
      <c r="H87" s="348"/>
    </row>
    <row r="88" spans="1:8" ht="31.5" x14ac:dyDescent="0.25">
      <c r="A88" s="343">
        <f>'SAISIE HOTEL'!L97</f>
        <v>78</v>
      </c>
      <c r="B88" s="344" t="str">
        <f>'SAISIE HOTEL'!M97</f>
        <v>Le positionnement du personnel ou la tenue vestimentaire permet une identification aisée.</v>
      </c>
      <c r="C88" s="345">
        <f>'SAISIE HOTEL'!N97</f>
        <v>1</v>
      </c>
      <c r="D88" s="346" t="str">
        <f>'SAISIE HOTEL'!O97</f>
        <v>OUI</v>
      </c>
      <c r="E88" s="347">
        <f>'SAISIE HOTEL'!P97</f>
        <v>0</v>
      </c>
      <c r="F88" s="350" t="str">
        <f>'SAISIE HOTEL'!B97</f>
        <v>NR</v>
      </c>
      <c r="G88" s="361"/>
      <c r="H88" s="348"/>
    </row>
    <row r="89" spans="1:8" ht="31.5" x14ac:dyDescent="0.25">
      <c r="A89" s="343">
        <f>'SAISIE HOTEL'!L98</f>
        <v>79</v>
      </c>
      <c r="B89" s="344" t="str">
        <f>'SAISIE HOTEL'!M98</f>
        <v>La tenue corporelle et vestimentaire du personnel de réception est propre et soignée.</v>
      </c>
      <c r="C89" s="345">
        <f>'SAISIE HOTEL'!N98</f>
        <v>3</v>
      </c>
      <c r="D89" s="346" t="str">
        <f>'SAISIE HOTEL'!O98</f>
        <v>OUI</v>
      </c>
      <c r="E89" s="347">
        <f>'SAISIE HOTEL'!P98</f>
        <v>0</v>
      </c>
      <c r="F89" s="350" t="str">
        <f>'SAISIE HOTEL'!B98</f>
        <v>NR</v>
      </c>
      <c r="G89" s="361"/>
      <c r="H89" s="348"/>
    </row>
    <row r="90" spans="1:8" ht="15.75" x14ac:dyDescent="0.25">
      <c r="A90" s="343">
        <f>'SAISIE HOTEL'!L100</f>
        <v>81</v>
      </c>
      <c r="B90" s="344" t="str">
        <f>'SAISIE HOTEL'!M100</f>
        <v>L'accueil est cordial à l'arrivée du client.</v>
      </c>
      <c r="C90" s="345">
        <f>'SAISIE HOTEL'!N100</f>
        <v>9</v>
      </c>
      <c r="D90" s="346" t="str">
        <f>'SAISIE HOTEL'!O100</f>
        <v>Très Satisfaisant</v>
      </c>
      <c r="E90" s="347">
        <f>'SAISIE HOTEL'!P100</f>
        <v>0</v>
      </c>
      <c r="F90" s="350" t="str">
        <f>'SAISIE HOTEL'!B100</f>
        <v>NR</v>
      </c>
      <c r="G90" s="361"/>
      <c r="H90" s="348"/>
    </row>
    <row r="91" spans="1:8" ht="47.25" x14ac:dyDescent="0.25">
      <c r="A91" s="343">
        <f>'SAISIE HOTEL'!L101</f>
        <v>82</v>
      </c>
      <c r="B91" s="351" t="str">
        <f>'SAISIE HOTEL'!M101</f>
        <v>La prise en charge du client à l'arrivée est efficace. Si le réceptionniste est occupé, il fait un signe de reconnaissance. Il donne priorité à l'accueil des clients par rapport aux autres tâches.</v>
      </c>
      <c r="C91" s="345">
        <f>'SAISIE HOTEL'!N101</f>
        <v>3</v>
      </c>
      <c r="D91" s="346" t="str">
        <f>'SAISIE HOTEL'!O101</f>
        <v>OUI</v>
      </c>
      <c r="E91" s="347">
        <f>'SAISIE HOTEL'!P101</f>
        <v>0</v>
      </c>
      <c r="F91" s="350" t="str">
        <f>'SAISIE HOTEL'!B101</f>
        <v>NR</v>
      </c>
      <c r="G91" s="361"/>
      <c r="H91" s="348"/>
    </row>
    <row r="92" spans="1:8" ht="15.75" x14ac:dyDescent="0.25">
      <c r="A92" s="343">
        <f>'SAISIE HOTEL'!L102</f>
        <v>83</v>
      </c>
      <c r="B92" s="344" t="str">
        <f>'SAISIE HOTEL'!M102</f>
        <v>La réservation est trouvée rapidement, puis vérifiée avec le client. Elle est conforme.</v>
      </c>
      <c r="C92" s="345">
        <f>'SAISIE HOTEL'!N102</f>
        <v>3</v>
      </c>
      <c r="D92" s="346" t="str">
        <f>'SAISIE HOTEL'!O102</f>
        <v>OUI</v>
      </c>
      <c r="E92" s="347">
        <f>'SAISIE HOTEL'!P102</f>
        <v>0</v>
      </c>
      <c r="F92" s="350" t="str">
        <f>'SAISIE HOTEL'!B102</f>
        <v>NR</v>
      </c>
      <c r="G92" s="361"/>
      <c r="H92" s="348"/>
    </row>
    <row r="93" spans="1:8" ht="15.75" x14ac:dyDescent="0.25">
      <c r="A93" s="343">
        <f>'SAISIE HOTEL'!L103</f>
        <v>84</v>
      </c>
      <c r="B93" s="344" t="str">
        <f>'SAISIE HOTEL'!M103</f>
        <v>Le réceptionniste présente spontanément les principaux services de l'établissement.</v>
      </c>
      <c r="C93" s="345">
        <f>'SAISIE HOTEL'!N103</f>
        <v>3</v>
      </c>
      <c r="D93" s="346" t="str">
        <f>'SAISIE HOTEL'!O103</f>
        <v>OUI</v>
      </c>
      <c r="E93" s="347">
        <f>'SAISIE HOTEL'!P103</f>
        <v>0</v>
      </c>
      <c r="F93" s="350" t="str">
        <f>'SAISIE HOTEL'!B103</f>
        <v>NR</v>
      </c>
      <c r="G93" s="361"/>
      <c r="H93" s="348"/>
    </row>
    <row r="94" spans="1:8" ht="31.5" x14ac:dyDescent="0.25">
      <c r="A94" s="343">
        <f>'SAISIE HOTEL'!L104</f>
        <v>85</v>
      </c>
      <c r="B94" s="344" t="str">
        <f>'SAISIE HOTEL'!M104</f>
        <v>L'accès et le moyen de se rendre à la chambre sont spontanément indiqués au client. Si besoin, une aide spontanée est proposée au client.</v>
      </c>
      <c r="C94" s="345">
        <f>'SAISIE HOTEL'!N104</f>
        <v>3</v>
      </c>
      <c r="D94" s="346" t="str">
        <f>'SAISIE HOTEL'!O104</f>
        <v>OUI</v>
      </c>
      <c r="E94" s="347">
        <f>'SAISIE HOTEL'!P104</f>
        <v>0</v>
      </c>
      <c r="F94" s="350" t="str">
        <f>'SAISIE HOTEL'!B104</f>
        <v>NR</v>
      </c>
      <c r="G94" s="361"/>
      <c r="H94" s="348"/>
    </row>
    <row r="95" spans="1:8" ht="31.5" x14ac:dyDescent="0.25">
      <c r="A95" s="343">
        <f>'SAISIE HOTEL'!L106</f>
        <v>86</v>
      </c>
      <c r="B95" s="344" t="str">
        <f>'SAISIE HOTEL'!M106</f>
        <v>Le réceptionniste est en capacité de répondre aux demandes du client durant le séjour.</v>
      </c>
      <c r="C95" s="345">
        <f>'SAISIE HOTEL'!N106</f>
        <v>3</v>
      </c>
      <c r="D95" s="346" t="str">
        <f>'SAISIE HOTEL'!O106</f>
        <v>OUI</v>
      </c>
      <c r="E95" s="347">
        <f>'SAISIE HOTEL'!P106</f>
        <v>0</v>
      </c>
      <c r="F95" s="350" t="str">
        <f>'SAISIE HOTEL'!B106</f>
        <v>NR</v>
      </c>
      <c r="G95" s="361"/>
      <c r="H95" s="348"/>
    </row>
    <row r="96" spans="1:8" ht="15.75" x14ac:dyDescent="0.25">
      <c r="A96" s="343">
        <f>'SAISIE HOTEL'!L107</f>
        <v>87</v>
      </c>
      <c r="B96" s="344" t="str">
        <f>'SAISIE HOTEL'!M107</f>
        <v>En cas de besoin, un réceptionniste est joignable en permanence.</v>
      </c>
      <c r="C96" s="345">
        <f>'SAISIE HOTEL'!N107</f>
        <v>3</v>
      </c>
      <c r="D96" s="346" t="str">
        <f>'SAISIE HOTEL'!O107</f>
        <v>OUI</v>
      </c>
      <c r="E96" s="347">
        <f>'SAISIE HOTEL'!P107</f>
        <v>0</v>
      </c>
      <c r="F96" s="350" t="str">
        <f>'SAISIE HOTEL'!B107</f>
        <v>NR</v>
      </c>
      <c r="G96" s="361"/>
      <c r="H96" s="348"/>
    </row>
    <row r="97" spans="1:8" ht="15.75" x14ac:dyDescent="0.25">
      <c r="A97" s="343">
        <f>'SAISIE HOTEL'!L109</f>
        <v>88</v>
      </c>
      <c r="B97" s="344" t="str">
        <f>'SAISIE HOTEL'!M109</f>
        <v>La facture du séjour est obtenue rapidement.</v>
      </c>
      <c r="C97" s="345">
        <f>'SAISIE HOTEL'!N109</f>
        <v>3</v>
      </c>
      <c r="D97" s="346" t="str">
        <f>'SAISIE HOTEL'!O109</f>
        <v>OUI</v>
      </c>
      <c r="E97" s="347">
        <f>'SAISIE HOTEL'!P109</f>
        <v>0</v>
      </c>
      <c r="F97" s="350" t="str">
        <f>'SAISIE HOTEL'!B109</f>
        <v>NR</v>
      </c>
      <c r="G97" s="361"/>
      <c r="H97" s="348"/>
    </row>
    <row r="98" spans="1:8" ht="15.75" x14ac:dyDescent="0.25">
      <c r="A98" s="343">
        <f>'SAISIE HOTEL'!L110</f>
        <v>89</v>
      </c>
      <c r="B98" s="344" t="str">
        <f>'SAISIE HOTEL'!M110</f>
        <v>La facture est conforme aux prestations consommées,  bien présentée et complète.</v>
      </c>
      <c r="C98" s="345">
        <f>'SAISIE HOTEL'!N110</f>
        <v>1</v>
      </c>
      <c r="D98" s="346" t="str">
        <f>'SAISIE HOTEL'!O110</f>
        <v>OUI</v>
      </c>
      <c r="E98" s="347">
        <f>'SAISIE HOTEL'!P110</f>
        <v>0</v>
      </c>
      <c r="F98" s="350" t="str">
        <f>'SAISIE HOTEL'!B110</f>
        <v>NR</v>
      </c>
      <c r="G98" s="361"/>
      <c r="H98" s="348"/>
    </row>
    <row r="99" spans="1:8" ht="15.75" x14ac:dyDescent="0.25">
      <c r="A99" s="343">
        <f>'SAISIE HOTEL'!L112</f>
        <v>91</v>
      </c>
      <c r="B99" s="344" t="str">
        <f>'SAISIE HOTEL'!M112</f>
        <v>Le client est remercié pour son règlement.</v>
      </c>
      <c r="C99" s="345">
        <f>'SAISIE HOTEL'!N112</f>
        <v>3</v>
      </c>
      <c r="D99" s="346" t="str">
        <f>'SAISIE HOTEL'!O112</f>
        <v>OUI</v>
      </c>
      <c r="E99" s="347">
        <f>'SAISIE HOTEL'!P112</f>
        <v>0</v>
      </c>
      <c r="F99" s="350" t="str">
        <f>'SAISIE HOTEL'!B112</f>
        <v>NR</v>
      </c>
      <c r="G99" s="361"/>
      <c r="H99" s="348"/>
    </row>
    <row r="100" spans="1:8" ht="15.75" x14ac:dyDescent="0.25">
      <c r="A100" s="343">
        <f>'SAISIE HOTEL'!L113</f>
        <v>92</v>
      </c>
      <c r="B100" s="344" t="str">
        <f>'SAISIE HOTEL'!M113</f>
        <v>Le client est remercié et salué de façon individuelle au moment de son départ.</v>
      </c>
      <c r="C100" s="345">
        <f>'SAISIE HOTEL'!N113</f>
        <v>9</v>
      </c>
      <c r="D100" s="346" t="str">
        <f>'SAISIE HOTEL'!O113</f>
        <v>OUI</v>
      </c>
      <c r="E100" s="347">
        <f>'SAISIE HOTEL'!P113</f>
        <v>0</v>
      </c>
      <c r="F100" s="350" t="str">
        <f>'SAISIE HOTEL'!B113</f>
        <v>NR</v>
      </c>
      <c r="G100" s="361"/>
      <c r="H100" s="348"/>
    </row>
    <row r="101" spans="1:8" ht="31.5" x14ac:dyDescent="0.25">
      <c r="A101" s="343">
        <f>'SAISIE HOTEL'!L114</f>
        <v>93</v>
      </c>
      <c r="B101" s="344" t="str">
        <f>'SAISIE HOTEL'!M114</f>
        <v>L'accueil, la prise en charge pendant le séjour et le départ peuvent être assurés en au moins une langue étrangère.</v>
      </c>
      <c r="C101" s="345">
        <f>'SAISIE HOTEL'!N114</f>
        <v>3</v>
      </c>
      <c r="D101" s="346" t="str">
        <f>'SAISIE HOTEL'!O114</f>
        <v>OUI</v>
      </c>
      <c r="E101" s="347">
        <f>'SAISIE HOTEL'!P114</f>
        <v>0</v>
      </c>
      <c r="F101" s="350" t="str">
        <f>'SAISIE HOTEL'!B114</f>
        <v>NR</v>
      </c>
      <c r="G101" s="361"/>
      <c r="H101" s="348"/>
    </row>
    <row r="102" spans="1:8" ht="31.5" x14ac:dyDescent="0.25">
      <c r="A102" s="343">
        <f>'SAISIE HOTEL'!L115</f>
        <v>94</v>
      </c>
      <c r="B102" s="344" t="str">
        <f>'SAISIE HOTEL'!M115</f>
        <v>L'accueil, la prise en charge pendant le séjour et le départ peuvent être assurés en une deuxième langue étrangère.</v>
      </c>
      <c r="C102" s="345">
        <f>'SAISIE HOTEL'!N115</f>
        <v>3</v>
      </c>
      <c r="D102" s="346" t="str">
        <f>'SAISIE HOTEL'!O115</f>
        <v>OUI</v>
      </c>
      <c r="E102" s="347">
        <f>'SAISIE HOTEL'!P115</f>
        <v>0</v>
      </c>
      <c r="F102" s="350" t="str">
        <f>'SAISIE HOTEL'!B115</f>
        <v>NR</v>
      </c>
      <c r="G102" s="361"/>
      <c r="H102" s="348"/>
    </row>
    <row r="103" spans="1:8" ht="15.75" x14ac:dyDescent="0.25">
      <c r="A103" s="343">
        <f>'SAISIE HOTEL'!L332</f>
        <v>278</v>
      </c>
      <c r="B103" s="344" t="str">
        <f>'SAISIE HOTEL'!M332</f>
        <v>La tenue corporelle et vestimentaire du personnel de bar est propre et soignée.</v>
      </c>
      <c r="C103" s="345">
        <f>'SAISIE HOTEL'!N332</f>
        <v>3</v>
      </c>
      <c r="D103" s="346" t="str">
        <f>'SAISIE HOTEL'!O332</f>
        <v>OUI</v>
      </c>
      <c r="E103" s="347" t="str">
        <f>'SAISIE HOTEL'!P332</f>
        <v/>
      </c>
      <c r="F103" s="350" t="str">
        <f>'SAISIE HOTEL'!B332</f>
        <v>NR</v>
      </c>
      <c r="G103" s="361"/>
      <c r="H103" s="348"/>
    </row>
    <row r="104" spans="1:8" ht="15.75" x14ac:dyDescent="0.25">
      <c r="A104" s="343">
        <f>'SAISIE HOTEL'!L333</f>
        <v>279</v>
      </c>
      <c r="B104" s="344" t="str">
        <f>'SAISIE HOTEL'!M333</f>
        <v>Le client est spontanément salué par le personnel du bar.</v>
      </c>
      <c r="C104" s="345">
        <f>'SAISIE HOTEL'!N333</f>
        <v>3</v>
      </c>
      <c r="D104" s="346" t="str">
        <f>'SAISIE HOTEL'!O333</f>
        <v>OUI</v>
      </c>
      <c r="E104" s="347" t="str">
        <f>'SAISIE HOTEL'!P333</f>
        <v/>
      </c>
      <c r="F104" s="350" t="str">
        <f>'SAISIE HOTEL'!B333</f>
        <v>NR</v>
      </c>
      <c r="G104" s="361"/>
      <c r="H104" s="348"/>
    </row>
    <row r="105" spans="1:8" ht="15.75" x14ac:dyDescent="0.25">
      <c r="A105" s="343">
        <f>'SAISIE HOTEL'!L334</f>
        <v>280</v>
      </c>
      <c r="B105" s="344" t="str">
        <f>'SAISIE HOTEL'!M334</f>
        <v xml:space="preserve">L'accueil est cordial. </v>
      </c>
      <c r="C105" s="345">
        <f>'SAISIE HOTEL'!N334</f>
        <v>3</v>
      </c>
      <c r="D105" s="346" t="str">
        <f>'SAISIE HOTEL'!O334</f>
        <v>Très Satisfaisant</v>
      </c>
      <c r="E105" s="347" t="str">
        <f>'SAISIE HOTEL'!P334</f>
        <v/>
      </c>
      <c r="F105" s="350" t="str">
        <f>'SAISIE HOTEL'!B334</f>
        <v>NR</v>
      </c>
      <c r="G105" s="361"/>
      <c r="H105" s="348"/>
    </row>
    <row r="106" spans="1:8" ht="15.75" x14ac:dyDescent="0.25">
      <c r="A106" s="343">
        <f>'SAISIE HOTEL'!L335</f>
        <v>281</v>
      </c>
      <c r="B106" s="344" t="str">
        <f>'SAISIE HOTEL'!M335</f>
        <v>La prise en charge est rapide.</v>
      </c>
      <c r="C106" s="345">
        <f>'SAISIE HOTEL'!N335</f>
        <v>3</v>
      </c>
      <c r="D106" s="346" t="str">
        <f>'SAISIE HOTEL'!O335</f>
        <v>OUI</v>
      </c>
      <c r="E106" s="347" t="str">
        <f>'SAISIE HOTEL'!P335</f>
        <v/>
      </c>
      <c r="F106" s="350" t="str">
        <f>'SAISIE HOTEL'!B335</f>
        <v>NR</v>
      </c>
      <c r="G106" s="361"/>
      <c r="H106" s="348"/>
    </row>
    <row r="107" spans="1:8" ht="15.75" x14ac:dyDescent="0.25">
      <c r="A107" s="343">
        <f>'SAISIE HOTEL'!L339</f>
        <v>285</v>
      </c>
      <c r="B107" s="344" t="str">
        <f>'SAISIE HOTEL'!M339</f>
        <v>Les boissons sont servies avec des amuse-bouches.</v>
      </c>
      <c r="C107" s="345">
        <f>'SAISIE HOTEL'!N339</f>
        <v>1</v>
      </c>
      <c r="D107" s="346" t="str">
        <f>'SAISIE HOTEL'!O339</f>
        <v>OUI</v>
      </c>
      <c r="E107" s="347" t="str">
        <f>'SAISIE HOTEL'!P339</f>
        <v/>
      </c>
      <c r="F107" s="350" t="str">
        <f>'SAISIE HOTEL'!B339</f>
        <v>NR</v>
      </c>
      <c r="G107" s="361"/>
      <c r="H107" s="348"/>
    </row>
    <row r="108" spans="1:8" ht="15.75" x14ac:dyDescent="0.25">
      <c r="A108" s="343">
        <f>'SAISIE HOTEL'!L340</f>
        <v>286</v>
      </c>
      <c r="B108" s="351" t="str">
        <f>'SAISIE HOTEL'!M340</f>
        <v>Les boissons sont servies à bonne température.</v>
      </c>
      <c r="C108" s="345">
        <f>'SAISIE HOTEL'!N340</f>
        <v>3</v>
      </c>
      <c r="D108" s="346" t="str">
        <f>'SAISIE HOTEL'!O340</f>
        <v>OUI</v>
      </c>
      <c r="E108" s="347" t="str">
        <f>'SAISIE HOTEL'!P340</f>
        <v/>
      </c>
      <c r="F108" s="350" t="str">
        <f>'SAISIE HOTEL'!B340</f>
        <v>NR</v>
      </c>
      <c r="G108" s="361"/>
      <c r="H108" s="348"/>
    </row>
    <row r="109" spans="1:8" ht="15.75" x14ac:dyDescent="0.25">
      <c r="A109" s="343">
        <f>'SAISIE HOTEL'!L341</f>
        <v>287</v>
      </c>
      <c r="B109" s="344" t="str">
        <f>'SAISIE HOTEL'!M341</f>
        <v>Le service est assuré avec professionnalisme.</v>
      </c>
      <c r="C109" s="345">
        <f>'SAISIE HOTEL'!N341</f>
        <v>3</v>
      </c>
      <c r="D109" s="346" t="str">
        <f>'SAISIE HOTEL'!O341</f>
        <v>OUI</v>
      </c>
      <c r="E109" s="347" t="str">
        <f>'SAISIE HOTEL'!P341</f>
        <v/>
      </c>
      <c r="F109" s="350" t="str">
        <f>'SAISIE HOTEL'!B341</f>
        <v>NR</v>
      </c>
      <c r="G109" s="361"/>
      <c r="H109" s="348"/>
    </row>
    <row r="110" spans="1:8" ht="15.75" x14ac:dyDescent="0.25">
      <c r="A110" s="343">
        <f>'SAISIE HOTEL'!L346</f>
        <v>289</v>
      </c>
      <c r="B110" s="344" t="str">
        <f>'SAISIE HOTEL'!M346</f>
        <v>L'ambiance de la salle de petit déjeuner est accueillante.</v>
      </c>
      <c r="C110" s="345">
        <f>'SAISIE HOTEL'!N346</f>
        <v>3</v>
      </c>
      <c r="D110" s="346" t="str">
        <f>'SAISIE HOTEL'!O346</f>
        <v>OUI</v>
      </c>
      <c r="E110" s="347">
        <f>'SAISIE HOTEL'!P346</f>
        <v>0</v>
      </c>
      <c r="F110" s="350" t="str">
        <f>'SAISIE HOTEL'!$B$346</f>
        <v>NR</v>
      </c>
      <c r="G110" s="361"/>
      <c r="H110" s="348"/>
    </row>
    <row r="111" spans="1:8" ht="31.5" x14ac:dyDescent="0.25">
      <c r="A111" s="343">
        <f>'SAISIE HOTEL'!L358</f>
        <v>300</v>
      </c>
      <c r="B111" s="344" t="str">
        <f>'SAISIE HOTEL'!M358</f>
        <v>La tenue corporelle et vestimentaire de l'ensemble de l'équipe du petit déjeuner est propre et soignée.</v>
      </c>
      <c r="C111" s="345">
        <f>'SAISIE HOTEL'!N358</f>
        <v>3</v>
      </c>
      <c r="D111" s="346" t="str">
        <f>'SAISIE HOTEL'!O358</f>
        <v>OUI</v>
      </c>
      <c r="E111" s="347">
        <f>'SAISIE HOTEL'!P358</f>
        <v>0</v>
      </c>
      <c r="F111" s="350" t="str">
        <f>'SAISIE HOTEL'!B358</f>
        <v>NR</v>
      </c>
      <c r="G111" s="361"/>
      <c r="H111" s="348"/>
    </row>
    <row r="112" spans="1:8" ht="31.5" x14ac:dyDescent="0.25">
      <c r="A112" s="343">
        <f>'SAISIE HOTEL'!L359</f>
        <v>301</v>
      </c>
      <c r="B112" s="344" t="str">
        <f>'SAISIE HOTEL'!M359</f>
        <v xml:space="preserve">Le client est spontanément salué par le personnel à son arrivée dans la salle de restaurant.. </v>
      </c>
      <c r="C112" s="345">
        <f>'SAISIE HOTEL'!N359</f>
        <v>3</v>
      </c>
      <c r="D112" s="346" t="str">
        <f>'SAISIE HOTEL'!O359</f>
        <v>OUI</v>
      </c>
      <c r="E112" s="347">
        <f>'SAISIE HOTEL'!P359</f>
        <v>0</v>
      </c>
      <c r="F112" s="350" t="str">
        <f>'SAISIE HOTEL'!B359</f>
        <v>NR</v>
      </c>
      <c r="G112" s="361"/>
      <c r="H112" s="348"/>
    </row>
    <row r="113" spans="1:8" ht="15.75" x14ac:dyDescent="0.25">
      <c r="A113" s="343">
        <f>'SAISIE HOTEL'!L360</f>
        <v>302</v>
      </c>
      <c r="B113" s="344" t="str">
        <f>'SAISIE HOTEL'!M360</f>
        <v>L'accueil est cordial au petit déjeuner.</v>
      </c>
      <c r="C113" s="345">
        <f>'SAISIE HOTEL'!N360</f>
        <v>9</v>
      </c>
      <c r="D113" s="346" t="str">
        <f>'SAISIE HOTEL'!O360</f>
        <v>Très Satisfaisant</v>
      </c>
      <c r="E113" s="347">
        <f>'SAISIE HOTEL'!P360</f>
        <v>0</v>
      </c>
      <c r="F113" s="350" t="str">
        <f>'SAISIE HOTEL'!B360</f>
        <v>NR</v>
      </c>
      <c r="G113" s="361"/>
      <c r="H113" s="348"/>
    </row>
    <row r="114" spans="1:8" ht="15.75" x14ac:dyDescent="0.25">
      <c r="A114" s="343">
        <f>'SAISIE HOTEL'!L361</f>
        <v>303</v>
      </c>
      <c r="B114" s="344" t="str">
        <f>'SAISIE HOTEL'!M361</f>
        <v>Le personnel au petit déjeuner est attentif aux besoins de la clientèle.</v>
      </c>
      <c r="C114" s="345">
        <f>'SAISIE HOTEL'!N361</f>
        <v>3</v>
      </c>
      <c r="D114" s="346" t="str">
        <f>'SAISIE HOTEL'!O361</f>
        <v>OUI</v>
      </c>
      <c r="E114" s="347">
        <f>'SAISIE HOTEL'!P361</f>
        <v>0</v>
      </c>
      <c r="F114" s="350" t="str">
        <f>'SAISIE HOTEL'!B361</f>
        <v>NR</v>
      </c>
      <c r="G114" s="361"/>
      <c r="H114" s="348"/>
    </row>
    <row r="115" spans="1:8" ht="31.5" x14ac:dyDescent="0.25">
      <c r="A115" s="343">
        <f>'SAISIE HOTEL'!L362</f>
        <v>304</v>
      </c>
      <c r="B115" s="344" t="str">
        <f>'SAISIE HOTEL'!M362</f>
        <v>Si présence d'un buffet au petit déjeuner, le personnel est attentif au bon réapprovisionnement du buffet.</v>
      </c>
      <c r="C115" s="345">
        <f>'SAISIE HOTEL'!N362</f>
        <v>3</v>
      </c>
      <c r="D115" s="346" t="str">
        <f>'SAISIE HOTEL'!O362</f>
        <v>OUI</v>
      </c>
      <c r="E115" s="347">
        <f>'SAISIE HOTEL'!P362</f>
        <v>0</v>
      </c>
      <c r="F115" s="350" t="str">
        <f>'SAISIE HOTEL'!B362</f>
        <v>NR</v>
      </c>
      <c r="G115" s="361"/>
      <c r="H115" s="348"/>
    </row>
    <row r="116" spans="1:8" ht="15.75" x14ac:dyDescent="0.25">
      <c r="A116" s="343">
        <f>'SAISIE HOTEL'!L363</f>
        <v>305</v>
      </c>
      <c r="B116" s="344" t="str">
        <f>'SAISIE HOTEL'!M363</f>
        <v>Le personnel du petit déjeuner est attentif au débarrassage des tables.</v>
      </c>
      <c r="C116" s="345">
        <f>'SAISIE HOTEL'!N363</f>
        <v>3</v>
      </c>
      <c r="D116" s="346" t="str">
        <f>'SAISIE HOTEL'!O363</f>
        <v>OUI</v>
      </c>
      <c r="E116" s="347">
        <f>'SAISIE HOTEL'!P363</f>
        <v>0</v>
      </c>
      <c r="F116" s="350" t="str">
        <f>'SAISIE HOTEL'!B363</f>
        <v>NR</v>
      </c>
      <c r="G116" s="361"/>
      <c r="H116" s="348"/>
    </row>
    <row r="117" spans="1:8" ht="31.5" x14ac:dyDescent="0.25">
      <c r="A117" s="343">
        <f>'SAISIE HOTEL'!L364</f>
        <v>306</v>
      </c>
      <c r="B117" s="344" t="str">
        <f>'SAISIE HOTEL'!M364</f>
        <v>Le client est remercié et salué au moment de son départ de la salle de petit déjeuner.</v>
      </c>
      <c r="C117" s="345">
        <f>'SAISIE HOTEL'!N364</f>
        <v>3</v>
      </c>
      <c r="D117" s="346" t="str">
        <f>'SAISIE HOTEL'!O364</f>
        <v>OUI</v>
      </c>
      <c r="E117" s="347">
        <f>'SAISIE HOTEL'!P364</f>
        <v>0</v>
      </c>
      <c r="F117" s="350" t="str">
        <f>'SAISIE HOTEL'!B364</f>
        <v>NR</v>
      </c>
      <c r="G117" s="361"/>
      <c r="H117" s="348"/>
    </row>
    <row r="118" spans="1:8" ht="15.75" x14ac:dyDescent="0.25">
      <c r="A118" s="343">
        <f>'SAISIE HOTEL'!L366</f>
        <v>307</v>
      </c>
      <c r="B118" s="344" t="str">
        <f>'SAISIE HOTEL'!M366</f>
        <v>Les produits du petit déjeuner sont proposés à bonne température.</v>
      </c>
      <c r="C118" s="345">
        <f>'SAISIE HOTEL'!N366</f>
        <v>3</v>
      </c>
      <c r="D118" s="346" t="str">
        <f>'SAISIE HOTEL'!O366</f>
        <v>OUI</v>
      </c>
      <c r="E118" s="347">
        <f>'SAISIE HOTEL'!P366</f>
        <v>0</v>
      </c>
      <c r="F118" s="350" t="str">
        <f>'SAISIE HOTEL'!$B$366</f>
        <v>NR</v>
      </c>
      <c r="G118" s="361"/>
      <c r="H118" s="348"/>
    </row>
    <row r="119" spans="1:8" ht="31.5" x14ac:dyDescent="0.25">
      <c r="A119" s="343">
        <f>'SAISIE HOTEL'!L408</f>
        <v>340</v>
      </c>
      <c r="B119" s="255" t="str">
        <f>'SAISIE HOTEL'!M408</f>
        <v>L'établissement a sensibilisé son personnel à l'accueil des personnes en situation de handicap.</v>
      </c>
      <c r="C119" s="256">
        <f>'SAISIE HOTEL'!N408</f>
        <v>1</v>
      </c>
      <c r="D119" s="346" t="str">
        <f>'SAISIE HOTEL'!O408</f>
        <v>OUI</v>
      </c>
      <c r="E119" s="347">
        <f>'SAISIE HOTEL'!P408</f>
        <v>0</v>
      </c>
      <c r="F119" s="350" t="str">
        <f>'SAISIE HOTEL'!$B$408</f>
        <v>R</v>
      </c>
      <c r="G119" s="361"/>
      <c r="H119" s="348"/>
    </row>
    <row r="120" spans="1:8" ht="18.75" x14ac:dyDescent="0.2">
      <c r="A120" s="341"/>
      <c r="B120" s="377" t="str">
        <f>'RESULTAT GLOBAL'!C33</f>
        <v>CONFORT ET PROPRETE</v>
      </c>
      <c r="C120" s="378"/>
      <c r="D120" s="378"/>
      <c r="E120" s="382"/>
      <c r="F120" s="380"/>
      <c r="G120" s="383"/>
      <c r="H120" s="381"/>
    </row>
    <row r="121" spans="1:8" ht="37.5" x14ac:dyDescent="0.2">
      <c r="A121" s="341"/>
      <c r="B121" s="377" t="str">
        <f>'RESULTAT GLOBAL'!C34</f>
        <v>▪ Propreté</v>
      </c>
      <c r="C121" s="378" t="s">
        <v>29</v>
      </c>
      <c r="D121" s="378" t="s">
        <v>30</v>
      </c>
      <c r="E121" s="379" t="s">
        <v>31</v>
      </c>
      <c r="F121" s="380" t="s">
        <v>680</v>
      </c>
      <c r="G121" s="381" t="s">
        <v>681</v>
      </c>
      <c r="H121" s="381" t="s">
        <v>682</v>
      </c>
    </row>
    <row r="122" spans="1:8" ht="15.75" x14ac:dyDescent="0.25">
      <c r="A122" s="343">
        <f>'SAISIE HOTEL'!L70</f>
        <v>55</v>
      </c>
      <c r="B122" s="344" t="str">
        <f>'SAISIE HOTEL'!M70</f>
        <v xml:space="preserve">Les abords privatifs de l'établissement sont propres. </v>
      </c>
      <c r="C122" s="345">
        <f>'SAISIE HOTEL'!N70</f>
        <v>3</v>
      </c>
      <c r="D122" s="346" t="str">
        <f>'SAISIE HOTEL'!O70</f>
        <v>Très Satisfaisant</v>
      </c>
      <c r="E122" s="352">
        <f>'SAISIE HOTEL'!$P$70</f>
        <v>0</v>
      </c>
      <c r="F122" s="350" t="str">
        <f>'SAISIE HOTEL'!$B$70</f>
        <v>NR</v>
      </c>
      <c r="G122" s="361"/>
      <c r="H122" s="348"/>
    </row>
    <row r="123" spans="1:8" ht="15.75" x14ac:dyDescent="0.25">
      <c r="A123" s="343">
        <f>'SAISIE HOTEL'!L73</f>
        <v>58</v>
      </c>
      <c r="B123" s="344" t="str">
        <f>'SAISIE HOTEL'!M73</f>
        <v>Les enseignes et la signalétique privée (si existante) sont propres.</v>
      </c>
      <c r="C123" s="345">
        <f>'SAISIE HOTEL'!N73</f>
        <v>3</v>
      </c>
      <c r="D123" s="346" t="str">
        <f>'SAISIE HOTEL'!O73</f>
        <v>Très Satisfaisant</v>
      </c>
      <c r="E123" s="352">
        <f>'SAISIE HOTEL'!$P$73</f>
        <v>0</v>
      </c>
      <c r="F123" s="350" t="str">
        <f>'SAISIE HOTEL'!$B$73</f>
        <v>NR</v>
      </c>
      <c r="G123" s="361"/>
      <c r="H123" s="348"/>
    </row>
    <row r="124" spans="1:8" ht="15.75" x14ac:dyDescent="0.25">
      <c r="A124" s="343">
        <f>'SAISIE HOTEL'!L80</f>
        <v>64</v>
      </c>
      <c r="B124" s="344" t="str">
        <f>'SAISIE HOTEL'!M80</f>
        <v xml:space="preserve">Les extérieurs privatifs de l'établissement sont propres. </v>
      </c>
      <c r="C124" s="345">
        <f>'SAISIE HOTEL'!N80</f>
        <v>3</v>
      </c>
      <c r="D124" s="346" t="str">
        <f>'SAISIE HOTEL'!O80</f>
        <v>Très Satisfaisant</v>
      </c>
      <c r="E124" s="352">
        <f>'SAISIE HOTEL'!$P$80</f>
        <v>0</v>
      </c>
      <c r="F124" s="350" t="str">
        <f>'SAISIE HOTEL'!$B$80</f>
        <v>NR</v>
      </c>
      <c r="G124" s="361"/>
      <c r="H124" s="348"/>
    </row>
    <row r="125" spans="1:8" ht="31.5" x14ac:dyDescent="0.25">
      <c r="A125" s="343">
        <f>'SAISIE HOTEL'!L83</f>
        <v>67</v>
      </c>
      <c r="B125" s="344" t="str">
        <f>'SAISIE HOTEL'!M83</f>
        <v>Les extérieurs privatifs et l'entrée sont dotés de poubelles et de cendriers, vidés régulièrement.</v>
      </c>
      <c r="C125" s="345">
        <f>'SAISIE HOTEL'!N83</f>
        <v>1</v>
      </c>
      <c r="D125" s="346" t="str">
        <f>'SAISIE HOTEL'!O83</f>
        <v>OUI</v>
      </c>
      <c r="E125" s="352">
        <f>'SAISIE HOTEL'!P83</f>
        <v>0</v>
      </c>
      <c r="F125" s="350" t="str">
        <f>'SAISIE HOTEL'!B83</f>
        <v>NR</v>
      </c>
      <c r="G125" s="361"/>
      <c r="H125" s="348"/>
    </row>
    <row r="126" spans="1:8" ht="15.75" x14ac:dyDescent="0.25">
      <c r="A126" s="343">
        <f>'SAISIE HOTEL'!L84</f>
        <v>68</v>
      </c>
      <c r="B126" s="344" t="str">
        <f>'SAISIE HOTEL'!M84</f>
        <v>Si existante, les revêtements et le mobilier de la terrasse sont propres.</v>
      </c>
      <c r="C126" s="345">
        <f>'SAISIE HOTEL'!N84</f>
        <v>3</v>
      </c>
      <c r="D126" s="346" t="str">
        <f>'SAISIE HOTEL'!O84</f>
        <v>Très Satisfaisant</v>
      </c>
      <c r="E126" s="352">
        <f>'SAISIE HOTEL'!P84</f>
        <v>0</v>
      </c>
      <c r="F126" s="350" t="str">
        <f>'SAISIE HOTEL'!B84</f>
        <v>NR</v>
      </c>
      <c r="G126" s="361"/>
      <c r="H126" s="348"/>
    </row>
    <row r="127" spans="1:8" ht="15.75" x14ac:dyDescent="0.25">
      <c r="A127" s="343">
        <f>'SAISIE HOTEL'!L128</f>
        <v>104</v>
      </c>
      <c r="B127" s="344" t="str">
        <f>'SAISIE HOTEL'!M128</f>
        <v>Le hall réception est propre.</v>
      </c>
      <c r="C127" s="345">
        <f>'SAISIE HOTEL'!N128</f>
        <v>3</v>
      </c>
      <c r="D127" s="346" t="str">
        <f>'SAISIE HOTEL'!O128</f>
        <v>Très Satisfaisant</v>
      </c>
      <c r="E127" s="347">
        <f>'SAISIE HOTEL'!$P$128</f>
        <v>0</v>
      </c>
      <c r="F127" s="350" t="str">
        <f>'SAISIE HOTEL'!$B$128</f>
        <v>NR</v>
      </c>
      <c r="G127" s="361"/>
      <c r="H127" s="348"/>
    </row>
    <row r="128" spans="1:8" ht="15.75" x14ac:dyDescent="0.25">
      <c r="A128" s="343">
        <f>'SAISIE HOTEL'!L136</f>
        <v>111</v>
      </c>
      <c r="B128" s="344" t="str">
        <f>'SAISIE HOTEL'!M136</f>
        <v xml:space="preserve">Les parties communes sont propres. </v>
      </c>
      <c r="C128" s="345">
        <f>'SAISIE HOTEL'!N136</f>
        <v>3</v>
      </c>
      <c r="D128" s="346" t="str">
        <f>'SAISIE HOTEL'!O136</f>
        <v>Très Satisfaisant</v>
      </c>
      <c r="E128" s="347">
        <f>'SAISIE HOTEL'!$P$136</f>
        <v>0</v>
      </c>
      <c r="F128" s="350" t="str">
        <f>'SAISIE HOTEL'!$B$136</f>
        <v>NR</v>
      </c>
      <c r="G128" s="361"/>
      <c r="H128" s="348"/>
    </row>
    <row r="129" spans="1:8" ht="15.75" x14ac:dyDescent="0.25">
      <c r="A129" s="343">
        <f>'SAISIE HOTEL'!L140</f>
        <v>115</v>
      </c>
      <c r="B129" s="344" t="str">
        <f>'SAISIE HOTEL'!M140</f>
        <v>Si existants, les ascenseurs sont propres.</v>
      </c>
      <c r="C129" s="345">
        <f>'SAISIE HOTEL'!N140</f>
        <v>3</v>
      </c>
      <c r="D129" s="346" t="str">
        <f>'SAISIE HOTEL'!O140</f>
        <v>OUI</v>
      </c>
      <c r="E129" s="347">
        <f>'SAISIE HOTEL'!$P$140</f>
        <v>0</v>
      </c>
      <c r="F129" s="350" t="str">
        <f>'SAISIE HOTEL'!$B$140</f>
        <v>NR</v>
      </c>
      <c r="G129" s="361"/>
      <c r="H129" s="348"/>
    </row>
    <row r="130" spans="1:8" ht="15.75" x14ac:dyDescent="0.25">
      <c r="A130" s="343">
        <f>'SAISIE HOTEL'!L144</f>
        <v>118</v>
      </c>
      <c r="B130" s="344" t="str">
        <f>'SAISIE HOTEL'!M144</f>
        <v>Le mobilier est propre.</v>
      </c>
      <c r="C130" s="345">
        <f>'SAISIE HOTEL'!N144</f>
        <v>3</v>
      </c>
      <c r="D130" s="346" t="str">
        <f>'SAISIE HOTEL'!O144</f>
        <v>Très Satisfaisant</v>
      </c>
      <c r="E130" s="347">
        <f>'SAISIE HOTEL'!$P$144</f>
        <v>0</v>
      </c>
      <c r="F130" s="350" t="str">
        <f>'SAISIE HOTEL'!$B$144</f>
        <v>NR</v>
      </c>
      <c r="G130" s="361"/>
      <c r="H130" s="348"/>
    </row>
    <row r="131" spans="1:8" ht="15.75" x14ac:dyDescent="0.25">
      <c r="A131" s="343">
        <f>'SAISIE HOTEL'!L149</f>
        <v>122</v>
      </c>
      <c r="B131" s="344" t="str">
        <f>'SAISIE HOTEL'!M149</f>
        <v>Les équipements des sanitaires sont propres.</v>
      </c>
      <c r="C131" s="345">
        <f>'SAISIE HOTEL'!N149</f>
        <v>3</v>
      </c>
      <c r="D131" s="346" t="str">
        <f>'SAISIE HOTEL'!O149</f>
        <v>Très Satisfaisant</v>
      </c>
      <c r="E131" s="347">
        <f>'SAISIE HOTEL'!$P$149</f>
        <v>0</v>
      </c>
      <c r="F131" s="350" t="str">
        <f>'SAISIE HOTEL'!$B$149</f>
        <v>NR</v>
      </c>
      <c r="G131" s="361"/>
      <c r="H131" s="348"/>
    </row>
    <row r="132" spans="1:8" ht="15.75" x14ac:dyDescent="0.25">
      <c r="A132" s="343">
        <f>'SAISIE HOTEL'!L151</f>
        <v>124</v>
      </c>
      <c r="B132" s="344" t="str">
        <f>'SAISIE HOTEL'!M151</f>
        <v>Les revêtements muraux, les sols et les plafonds des sanitaires sont propres.</v>
      </c>
      <c r="C132" s="345">
        <f>'SAISIE HOTEL'!N151</f>
        <v>3</v>
      </c>
      <c r="D132" s="346" t="str">
        <f>'SAISIE HOTEL'!O151</f>
        <v>Très Satisfaisant</v>
      </c>
      <c r="E132" s="347">
        <f>'SAISIE HOTEL'!$P$151</f>
        <v>0</v>
      </c>
      <c r="F132" s="350" t="str">
        <f>'SAISIE HOTEL'!$B$151</f>
        <v>NR</v>
      </c>
      <c r="G132" s="361"/>
      <c r="H132" s="348"/>
    </row>
    <row r="133" spans="1:8" ht="15.75" x14ac:dyDescent="0.25">
      <c r="A133" s="343">
        <f>'SAISIE HOTEL'!L158</f>
        <v>129</v>
      </c>
      <c r="B133" s="344" t="str">
        <f>'SAISIE HOTEL'!M158</f>
        <v>Si existants, les équipements de loisir sont propres.</v>
      </c>
      <c r="C133" s="345">
        <f>'SAISIE HOTEL'!N158</f>
        <v>3</v>
      </c>
      <c r="D133" s="346" t="str">
        <f>'SAISIE HOTEL'!O158</f>
        <v>Très Satisfaisant</v>
      </c>
      <c r="E133" s="347">
        <f>'SAISIE HOTEL'!$P$158</f>
        <v>0</v>
      </c>
      <c r="F133" s="350" t="str">
        <f>'SAISIE HOTEL'!$B$158</f>
        <v>NR</v>
      </c>
      <c r="G133" s="361"/>
      <c r="H133" s="348"/>
    </row>
    <row r="134" spans="1:8" ht="31.5" x14ac:dyDescent="0.25">
      <c r="A134" s="343">
        <f>'SAISIE HOTEL'!L172</f>
        <v>141</v>
      </c>
      <c r="B134" s="344" t="str">
        <f>'SAISIE HOTEL'!M172</f>
        <v>Si existants, les espaces et/ou les équipements à destination des enfants sont propres.</v>
      </c>
      <c r="C134" s="345">
        <f>'SAISIE HOTEL'!N172</f>
        <v>3</v>
      </c>
      <c r="D134" s="346" t="str">
        <f>'SAISIE HOTEL'!O172</f>
        <v>Très Satisfaisant</v>
      </c>
      <c r="E134" s="347">
        <f>'SAISIE HOTEL'!$P$172</f>
        <v>0</v>
      </c>
      <c r="F134" s="350" t="str">
        <f>'SAISIE HOTEL'!$B$172</f>
        <v>NR</v>
      </c>
      <c r="G134" s="361"/>
      <c r="H134" s="348"/>
    </row>
    <row r="135" spans="1:8" ht="15.75" x14ac:dyDescent="0.25">
      <c r="A135" s="343">
        <f>'SAISIE HOTEL'!L182</f>
        <v>149</v>
      </c>
      <c r="B135" s="344" t="str">
        <f>'SAISIE HOTEL'!M182</f>
        <v>La chambre n'a pas d'odeurs désagréables.</v>
      </c>
      <c r="C135" s="345">
        <f>'SAISIE HOTEL'!N182</f>
        <v>3</v>
      </c>
      <c r="D135" s="346" t="str">
        <f>'SAISIE HOTEL'!O182</f>
        <v>OUI</v>
      </c>
      <c r="E135" s="347">
        <f>'SAISIE HOTEL'!$P$182</f>
        <v>0</v>
      </c>
      <c r="F135" s="350" t="str">
        <f>'SAISIE HOTEL'!$B$182</f>
        <v>NR</v>
      </c>
      <c r="G135" s="361"/>
      <c r="H135" s="348"/>
    </row>
    <row r="136" spans="1:8" ht="15.75" x14ac:dyDescent="0.25">
      <c r="A136" s="343">
        <f>'SAISIE HOTEL'!L185</f>
        <v>152</v>
      </c>
      <c r="B136" s="344" t="str">
        <f>'SAISIE HOTEL'!M185</f>
        <v>Les sols de la chambre sont propres.</v>
      </c>
      <c r="C136" s="345">
        <f>'SAISIE HOTEL'!N185</f>
        <v>9</v>
      </c>
      <c r="D136" s="346" t="str">
        <f>'SAISIE HOTEL'!O185</f>
        <v>Très Satisfaisant</v>
      </c>
      <c r="E136" s="347">
        <f>'SAISIE HOTEL'!$P$185</f>
        <v>0</v>
      </c>
      <c r="F136" s="350" t="str">
        <f>'SAISIE HOTEL'!$B$185</f>
        <v>NR</v>
      </c>
      <c r="G136" s="361"/>
      <c r="H136" s="348"/>
    </row>
    <row r="137" spans="1:8" ht="15.75" x14ac:dyDescent="0.25">
      <c r="A137" s="343">
        <f>'SAISIE HOTEL'!L187</f>
        <v>154</v>
      </c>
      <c r="B137" s="344" t="str">
        <f>'SAISIE HOTEL'!M187</f>
        <v>Les revêtements muraux et les plafonds de la chambre sont propres.</v>
      </c>
      <c r="C137" s="345">
        <f>'SAISIE HOTEL'!N187</f>
        <v>3</v>
      </c>
      <c r="D137" s="346" t="str">
        <f>'SAISIE HOTEL'!O187</f>
        <v>Très Satisfaisant</v>
      </c>
      <c r="E137" s="347">
        <f>'SAISIE HOTEL'!$P$187</f>
        <v>0</v>
      </c>
      <c r="F137" s="350" t="str">
        <f>'SAISIE HOTEL'!$B$187</f>
        <v>NR</v>
      </c>
      <c r="G137" s="361"/>
      <c r="H137" s="348"/>
    </row>
    <row r="138" spans="1:8" ht="15.75" x14ac:dyDescent="0.25">
      <c r="A138" s="343">
        <f>'SAISIE HOTEL'!L189</f>
        <v>156</v>
      </c>
      <c r="B138" s="344" t="str">
        <f>'SAISIE HOTEL'!M189</f>
        <v>Les portes, les fenêtres, les vitres et les rideaux de la chambre sont propres.</v>
      </c>
      <c r="C138" s="345">
        <f>'SAISIE HOTEL'!N189</f>
        <v>3</v>
      </c>
      <c r="D138" s="346" t="str">
        <f>'SAISIE HOTEL'!O189</f>
        <v>Très Satisfaisant</v>
      </c>
      <c r="E138" s="347">
        <f>'SAISIE HOTEL'!$P$189</f>
        <v>0</v>
      </c>
      <c r="F138" s="350" t="str">
        <f>'SAISIE HOTEL'!$B$189</f>
        <v>NR</v>
      </c>
      <c r="G138" s="361"/>
      <c r="H138" s="348"/>
    </row>
    <row r="139" spans="1:8" ht="15.75" x14ac:dyDescent="0.25">
      <c r="A139" s="343">
        <f>'SAISIE HOTEL'!L195</f>
        <v>161</v>
      </c>
      <c r="B139" s="344" t="str">
        <f>'SAISIE HOTEL'!M195</f>
        <v>Les draps, les taies d'oreiller, la couverture (ou la couette) sont propres.</v>
      </c>
      <c r="C139" s="345">
        <f>'SAISIE HOTEL'!N195</f>
        <v>9</v>
      </c>
      <c r="D139" s="346" t="str">
        <f>'SAISIE HOTEL'!O195</f>
        <v>Très Satisfaisant</v>
      </c>
      <c r="E139" s="347">
        <f>'SAISIE HOTEL'!$P$195</f>
        <v>0</v>
      </c>
      <c r="F139" s="350" t="str">
        <f>'SAISIE HOTEL'!$B$195</f>
        <v>NR</v>
      </c>
      <c r="G139" s="361"/>
      <c r="H139" s="348"/>
    </row>
    <row r="140" spans="1:8" ht="15.75" x14ac:dyDescent="0.25">
      <c r="A140" s="343">
        <f>'SAISIE HOTEL'!L198</f>
        <v>164</v>
      </c>
      <c r="B140" s="344" t="str">
        <f>'SAISIE HOTEL'!M198</f>
        <v>Les autres éléments du lit sont propres.</v>
      </c>
      <c r="C140" s="345">
        <f>'SAISIE HOTEL'!N198</f>
        <v>3</v>
      </c>
      <c r="D140" s="346" t="str">
        <f>'SAISIE HOTEL'!O198</f>
        <v>Très Satisfaisant</v>
      </c>
      <c r="E140" s="347">
        <f>'SAISIE HOTEL'!$P$198</f>
        <v>0</v>
      </c>
      <c r="F140" s="350" t="str">
        <f>'SAISIE HOTEL'!$B$198</f>
        <v>NR</v>
      </c>
      <c r="G140" s="361"/>
      <c r="H140" s="348"/>
    </row>
    <row r="141" spans="1:8" ht="15.75" x14ac:dyDescent="0.25">
      <c r="A141" s="343">
        <f>'SAISIE HOTEL'!L203</f>
        <v>167</v>
      </c>
      <c r="B141" s="344" t="str">
        <f>'SAISIE HOTEL'!M203</f>
        <v>L'ensemble du mobilier de la chambre est propre.</v>
      </c>
      <c r="C141" s="345">
        <f>'SAISIE HOTEL'!N203</f>
        <v>3</v>
      </c>
      <c r="D141" s="346" t="str">
        <f>'SAISIE HOTEL'!O203</f>
        <v>Très Satisfaisant</v>
      </c>
      <c r="E141" s="347">
        <f>'SAISIE HOTEL'!$P$203</f>
        <v>0</v>
      </c>
      <c r="F141" s="350" t="str">
        <f>'SAISIE HOTEL'!$B$203</f>
        <v>NR</v>
      </c>
      <c r="G141" s="361"/>
      <c r="H141" s="348"/>
    </row>
    <row r="142" spans="1:8" ht="15.75" x14ac:dyDescent="0.25">
      <c r="A142" s="343">
        <f>'SAISIE HOTEL'!L212</f>
        <v>175</v>
      </c>
      <c r="B142" s="344" t="str">
        <f>'SAISIE HOTEL'!M212</f>
        <v>L'ensemble des équipements de la chambre est propre.</v>
      </c>
      <c r="C142" s="345">
        <f>'SAISIE HOTEL'!N212</f>
        <v>3</v>
      </c>
      <c r="D142" s="346" t="str">
        <f>'SAISIE HOTEL'!O212</f>
        <v>Très Satisfaisant</v>
      </c>
      <c r="E142" s="347">
        <f>'SAISIE HOTEL'!$P$212</f>
        <v>0</v>
      </c>
      <c r="F142" s="350" t="str">
        <f>'SAISIE HOTEL'!$B$212</f>
        <v>NR</v>
      </c>
      <c r="G142" s="361"/>
      <c r="H142" s="348"/>
    </row>
    <row r="143" spans="1:8" ht="15.75" x14ac:dyDescent="0.25">
      <c r="A143" s="343">
        <f>'SAISIE HOTEL'!L230</f>
        <v>189</v>
      </c>
      <c r="B143" s="344" t="str">
        <f>'SAISIE HOTEL'!M230</f>
        <v>Les revêtements de la salle de bains sont propres.</v>
      </c>
      <c r="C143" s="345">
        <f>'SAISIE HOTEL'!N230</f>
        <v>9</v>
      </c>
      <c r="D143" s="346" t="str">
        <f>'SAISIE HOTEL'!O230</f>
        <v>Très Satisfaisant</v>
      </c>
      <c r="E143" s="347">
        <f>'SAISIE HOTEL'!$P$230</f>
        <v>0</v>
      </c>
      <c r="F143" s="350" t="str">
        <f>'SAISIE HOTEL'!$B$230</f>
        <v>NR</v>
      </c>
      <c r="G143" s="361"/>
      <c r="H143" s="348"/>
    </row>
    <row r="144" spans="1:8" ht="15.75" x14ac:dyDescent="0.25">
      <c r="A144" s="343">
        <f>'SAISIE HOTEL'!L243</f>
        <v>201</v>
      </c>
      <c r="B144" s="344" t="str">
        <f>'SAISIE HOTEL'!M243</f>
        <v>Le mobilier et les équipements de la salle de bains sont propres.</v>
      </c>
      <c r="C144" s="345">
        <f>'SAISIE HOTEL'!N243</f>
        <v>9</v>
      </c>
      <c r="D144" s="346" t="str">
        <f>'SAISIE HOTEL'!O243</f>
        <v>Très Satisfaisant</v>
      </c>
      <c r="E144" s="347">
        <f>'SAISIE HOTEL'!$P$243</f>
        <v>0</v>
      </c>
      <c r="F144" s="350" t="str">
        <f>'SAISIE HOTEL'!$B$243</f>
        <v>NR</v>
      </c>
      <c r="G144" s="361"/>
      <c r="H144" s="348"/>
    </row>
    <row r="145" spans="1:8" ht="15.75" x14ac:dyDescent="0.25">
      <c r="A145" s="343">
        <f>'SAISIE HOTEL'!L246</f>
        <v>203</v>
      </c>
      <c r="B145" s="344" t="str">
        <f>'SAISIE HOTEL'!M246</f>
        <v>Le linge de toilette est propre.</v>
      </c>
      <c r="C145" s="345">
        <f>'SAISIE HOTEL'!N246</f>
        <v>3</v>
      </c>
      <c r="D145" s="346" t="str">
        <f>'SAISIE HOTEL'!O246</f>
        <v>Très Satisfaisant</v>
      </c>
      <c r="E145" s="347">
        <f>'SAISIE HOTEL'!$P$246</f>
        <v>0</v>
      </c>
      <c r="F145" s="350" t="str">
        <f>'SAISIE HOTEL'!$B$246</f>
        <v>NR</v>
      </c>
      <c r="G145" s="361"/>
      <c r="H145" s="348"/>
    </row>
    <row r="146" spans="1:8" ht="15.75" x14ac:dyDescent="0.25">
      <c r="A146" s="343">
        <f>'SAISIE HOTEL'!L252</f>
        <v>207</v>
      </c>
      <c r="B146" s="344" t="str">
        <f>'SAISIE HOTEL'!M252</f>
        <v>Les revêtements sont propres.</v>
      </c>
      <c r="C146" s="345">
        <f>'SAISIE HOTEL'!N252</f>
        <v>3</v>
      </c>
      <c r="D146" s="346" t="str">
        <f>'SAISIE HOTEL'!O252</f>
        <v>Très Satisfaisant</v>
      </c>
      <c r="E146" s="347">
        <f>'SAISIE HOTEL'!$P$252</f>
        <v>0</v>
      </c>
      <c r="F146" s="350" t="str">
        <f>'SAISIE HOTEL'!$B$252</f>
        <v>NR</v>
      </c>
      <c r="G146" s="361"/>
      <c r="H146" s="348"/>
    </row>
    <row r="147" spans="1:8" ht="15.75" x14ac:dyDescent="0.25">
      <c r="A147" s="343">
        <f>'SAISIE HOTEL'!L254</f>
        <v>209</v>
      </c>
      <c r="B147" s="344" t="str">
        <f>'SAISIE HOTEL'!M254</f>
        <v>Le mobilier et les équipements de la chambre sont propres.</v>
      </c>
      <c r="C147" s="345">
        <f>'SAISIE HOTEL'!N254</f>
        <v>3</v>
      </c>
      <c r="D147" s="346" t="str">
        <f>'SAISIE HOTEL'!O254</f>
        <v>Très Satisfaisant</v>
      </c>
      <c r="E147" s="347">
        <f>'SAISIE HOTEL'!$P$254</f>
        <v>0</v>
      </c>
      <c r="F147" s="350" t="str">
        <f>'SAISIE HOTEL'!$B$254</f>
        <v>NR</v>
      </c>
      <c r="G147" s="361"/>
      <c r="H147" s="348"/>
    </row>
    <row r="148" spans="1:8" ht="15.75" x14ac:dyDescent="0.25">
      <c r="A148" s="343">
        <f>'SAISIE HOTEL'!L256</f>
        <v>211</v>
      </c>
      <c r="B148" s="344" t="str">
        <f>'SAISIE HOTEL'!M256</f>
        <v>Les revêtements de la salle de bains sont propres.</v>
      </c>
      <c r="C148" s="345">
        <f>'SAISIE HOTEL'!N256</f>
        <v>3</v>
      </c>
      <c r="D148" s="346" t="str">
        <f>'SAISIE HOTEL'!O256</f>
        <v>Très Satisfaisant</v>
      </c>
      <c r="E148" s="347">
        <f>'SAISIE HOTEL'!$P$256</f>
        <v>0</v>
      </c>
      <c r="F148" s="350" t="str">
        <f>'SAISIE HOTEL'!$B$256</f>
        <v>NR</v>
      </c>
      <c r="G148" s="361"/>
      <c r="H148" s="348"/>
    </row>
    <row r="149" spans="1:8" ht="15.75" x14ac:dyDescent="0.25">
      <c r="A149" s="343">
        <f>'SAISIE HOTEL'!L258</f>
        <v>213</v>
      </c>
      <c r="B149" s="344" t="str">
        <f>'SAISIE HOTEL'!M258</f>
        <v>Le mobilier et les équipements de la salle de bains sont propres.</v>
      </c>
      <c r="C149" s="345">
        <f>'SAISIE HOTEL'!N258</f>
        <v>3</v>
      </c>
      <c r="D149" s="346" t="str">
        <f>'SAISIE HOTEL'!O258</f>
        <v>Très Satisfaisant</v>
      </c>
      <c r="E149" s="347">
        <f>'SAISIE HOTEL'!$P$258</f>
        <v>0</v>
      </c>
      <c r="F149" s="350" t="str">
        <f>'SAISIE HOTEL'!$B$258</f>
        <v>NR</v>
      </c>
      <c r="G149" s="361"/>
      <c r="H149" s="348"/>
    </row>
    <row r="150" spans="1:8" ht="15.75" x14ac:dyDescent="0.25">
      <c r="A150" s="343">
        <f>'SAISIE HOTEL'!L260</f>
        <v>215</v>
      </c>
      <c r="B150" s="344" t="str">
        <f>'SAISIE HOTEL'!M260</f>
        <v>Le linge de toilette est propre.</v>
      </c>
      <c r="C150" s="345">
        <f>'SAISIE HOTEL'!N260</f>
        <v>3</v>
      </c>
      <c r="D150" s="346" t="str">
        <f>'SAISIE HOTEL'!O260</f>
        <v>Très Satisfaisant</v>
      </c>
      <c r="E150" s="347">
        <f>'SAISIE HOTEL'!$P$260</f>
        <v>0</v>
      </c>
      <c r="F150" s="350" t="str">
        <f>'SAISIE HOTEL'!$B$260</f>
        <v>NR</v>
      </c>
      <c r="G150" s="361"/>
      <c r="H150" s="348"/>
    </row>
    <row r="151" spans="1:8" ht="15.75" x14ac:dyDescent="0.25">
      <c r="A151" s="343">
        <f>'SAISIE HOTEL'!L265</f>
        <v>219</v>
      </c>
      <c r="B151" s="344" t="str">
        <f>'SAISIE HOTEL'!M265</f>
        <v>Les revêtements sont propres.</v>
      </c>
      <c r="C151" s="345">
        <f>'SAISIE HOTEL'!N265</f>
        <v>3</v>
      </c>
      <c r="D151" s="346" t="str">
        <f>'SAISIE HOTEL'!O265</f>
        <v>Très Satisfaisant</v>
      </c>
      <c r="E151" s="347">
        <f>'SAISIE HOTEL'!$P$265</f>
        <v>0</v>
      </c>
      <c r="F151" s="350" t="str">
        <f>'SAISIE HOTEL'!$B$265</f>
        <v>NR</v>
      </c>
      <c r="G151" s="361"/>
      <c r="H151" s="348"/>
    </row>
    <row r="152" spans="1:8" ht="15.75" x14ac:dyDescent="0.25">
      <c r="A152" s="343">
        <f>'SAISIE HOTEL'!L267</f>
        <v>221</v>
      </c>
      <c r="B152" s="344" t="str">
        <f>'SAISIE HOTEL'!M267</f>
        <v>Le mobilier et les équipements de la chambre sont propres.</v>
      </c>
      <c r="C152" s="345">
        <f>'SAISIE HOTEL'!N267</f>
        <v>3</v>
      </c>
      <c r="D152" s="346" t="str">
        <f>'SAISIE HOTEL'!O267</f>
        <v>Très Satisfaisant</v>
      </c>
      <c r="E152" s="347">
        <f>'SAISIE HOTEL'!$P$267</f>
        <v>0</v>
      </c>
      <c r="F152" s="350" t="str">
        <f>'SAISIE HOTEL'!$B$267</f>
        <v>NR</v>
      </c>
      <c r="G152" s="361"/>
      <c r="H152" s="348"/>
    </row>
    <row r="153" spans="1:8" ht="15.75" x14ac:dyDescent="0.25">
      <c r="A153" s="343">
        <f>'SAISIE HOTEL'!L269</f>
        <v>223</v>
      </c>
      <c r="B153" s="344" t="str">
        <f>'SAISIE HOTEL'!M269</f>
        <v>Les revêtements de la salle de bains sont propres.</v>
      </c>
      <c r="C153" s="345">
        <f>'SAISIE HOTEL'!N269</f>
        <v>3</v>
      </c>
      <c r="D153" s="346" t="str">
        <f>'SAISIE HOTEL'!O269</f>
        <v>Très Satisfaisant</v>
      </c>
      <c r="E153" s="347">
        <f>'SAISIE HOTEL'!$P$269</f>
        <v>0</v>
      </c>
      <c r="F153" s="350" t="str">
        <f>'SAISIE HOTEL'!$B$269</f>
        <v>NR</v>
      </c>
      <c r="G153" s="361"/>
      <c r="H153" s="348"/>
    </row>
    <row r="154" spans="1:8" ht="15.75" x14ac:dyDescent="0.25">
      <c r="A154" s="343">
        <f>'SAISIE HOTEL'!L271</f>
        <v>225</v>
      </c>
      <c r="B154" s="344" t="str">
        <f>'SAISIE HOTEL'!M271</f>
        <v>Le mobilier et les équipements de la salle de bains sont propres.</v>
      </c>
      <c r="C154" s="345">
        <f>'SAISIE HOTEL'!N271</f>
        <v>3</v>
      </c>
      <c r="D154" s="346" t="str">
        <f>'SAISIE HOTEL'!O271</f>
        <v>Très Satisfaisant</v>
      </c>
      <c r="E154" s="347">
        <f>'SAISIE HOTEL'!$P$271</f>
        <v>0</v>
      </c>
      <c r="F154" s="350" t="str">
        <f>'SAISIE HOTEL'!$B$271</f>
        <v>NR</v>
      </c>
      <c r="G154" s="361"/>
      <c r="H154" s="348"/>
    </row>
    <row r="155" spans="1:8" ht="15.75" x14ac:dyDescent="0.25">
      <c r="A155" s="343">
        <f>'SAISIE HOTEL'!L273</f>
        <v>227</v>
      </c>
      <c r="B155" s="344" t="str">
        <f>'SAISIE HOTEL'!M273</f>
        <v>Le linge de toilette est propre.</v>
      </c>
      <c r="C155" s="345">
        <f>'SAISIE HOTEL'!N273</f>
        <v>3</v>
      </c>
      <c r="D155" s="346" t="str">
        <f>'SAISIE HOTEL'!O273</f>
        <v>Très Satisfaisant</v>
      </c>
      <c r="E155" s="347">
        <f>'SAISIE HOTEL'!$P$273</f>
        <v>0</v>
      </c>
      <c r="F155" s="350" t="str">
        <f>'SAISIE HOTEL'!$B$273</f>
        <v>NR</v>
      </c>
      <c r="G155" s="361"/>
      <c r="H155" s="348"/>
    </row>
    <row r="156" spans="1:8" ht="15.75" x14ac:dyDescent="0.25">
      <c r="A156" s="343">
        <f>'SAISIE HOTEL'!L279</f>
        <v>231</v>
      </c>
      <c r="B156" s="344" t="str">
        <f>'SAISIE HOTEL'!M279</f>
        <v>Les revêtements sont propres.</v>
      </c>
      <c r="C156" s="345">
        <f>'SAISIE HOTEL'!N279</f>
        <v>3</v>
      </c>
      <c r="D156" s="346" t="str">
        <f>'SAISIE HOTEL'!O279</f>
        <v>Très Satisfaisant</v>
      </c>
      <c r="E156" s="347">
        <f>'SAISIE HOTEL'!$P$279</f>
        <v>0</v>
      </c>
      <c r="F156" s="350" t="str">
        <f>'SAISIE HOTEL'!$B$279</f>
        <v>NR</v>
      </c>
      <c r="G156" s="361"/>
      <c r="H156" s="348"/>
    </row>
    <row r="157" spans="1:8" ht="15.75" x14ac:dyDescent="0.25">
      <c r="A157" s="343">
        <f>'SAISIE HOTEL'!L281</f>
        <v>233</v>
      </c>
      <c r="B157" s="344" t="str">
        <f>'SAISIE HOTEL'!M281</f>
        <v>Le mobilier et les équipements de la chambre sont propres.</v>
      </c>
      <c r="C157" s="345">
        <f>'SAISIE HOTEL'!N281</f>
        <v>3</v>
      </c>
      <c r="D157" s="346" t="str">
        <f>'SAISIE HOTEL'!O281</f>
        <v>Très Satisfaisant</v>
      </c>
      <c r="E157" s="347">
        <f>'SAISIE HOTEL'!$P$281</f>
        <v>0</v>
      </c>
      <c r="F157" s="350" t="str">
        <f>'SAISIE HOTEL'!$B$281</f>
        <v>NR</v>
      </c>
      <c r="G157" s="361"/>
      <c r="H157" s="348"/>
    </row>
    <row r="158" spans="1:8" ht="15.75" x14ac:dyDescent="0.25">
      <c r="A158" s="343">
        <f>'SAISIE HOTEL'!L283</f>
        <v>235</v>
      </c>
      <c r="B158" s="344" t="str">
        <f>'SAISIE HOTEL'!M283</f>
        <v>Les revêtements de la salle de bains sont propres.</v>
      </c>
      <c r="C158" s="345">
        <f>'SAISIE HOTEL'!N283</f>
        <v>3</v>
      </c>
      <c r="D158" s="346" t="str">
        <f>'SAISIE HOTEL'!O283</f>
        <v>Très Satisfaisant</v>
      </c>
      <c r="E158" s="347">
        <f>'SAISIE HOTEL'!$P$283</f>
        <v>0</v>
      </c>
      <c r="F158" s="350" t="str">
        <f>'SAISIE HOTEL'!$B$283</f>
        <v>NR</v>
      </c>
      <c r="G158" s="361"/>
      <c r="H158" s="348"/>
    </row>
    <row r="159" spans="1:8" ht="15.75" x14ac:dyDescent="0.25">
      <c r="A159" s="343">
        <f>'SAISIE HOTEL'!L285</f>
        <v>237</v>
      </c>
      <c r="B159" s="344" t="str">
        <f>'SAISIE HOTEL'!M285</f>
        <v>Le mobilier et les équipements de la salle de bains sont propres.</v>
      </c>
      <c r="C159" s="345">
        <f>'SAISIE HOTEL'!N285</f>
        <v>3</v>
      </c>
      <c r="D159" s="346" t="str">
        <f>'SAISIE HOTEL'!O285</f>
        <v>Très Satisfaisant</v>
      </c>
      <c r="E159" s="347">
        <f>'SAISIE HOTEL'!$P$285</f>
        <v>0</v>
      </c>
      <c r="F159" s="350" t="str">
        <f>'SAISIE HOTEL'!$B$285</f>
        <v>NR</v>
      </c>
      <c r="G159" s="361"/>
      <c r="H159" s="348"/>
    </row>
    <row r="160" spans="1:8" ht="15.75" x14ac:dyDescent="0.25">
      <c r="A160" s="343">
        <f>'SAISIE HOTEL'!L287</f>
        <v>239</v>
      </c>
      <c r="B160" s="344" t="str">
        <f>'SAISIE HOTEL'!M287</f>
        <v>Le linge de toilette est propre.</v>
      </c>
      <c r="C160" s="345">
        <f>'SAISIE HOTEL'!N287</f>
        <v>3</v>
      </c>
      <c r="D160" s="346" t="str">
        <f>'SAISIE HOTEL'!O287</f>
        <v>Très Satisfaisant</v>
      </c>
      <c r="E160" s="347">
        <f>'SAISIE HOTEL'!$P$287</f>
        <v>0</v>
      </c>
      <c r="F160" s="350" t="str">
        <f>'SAISIE HOTEL'!$B$287</f>
        <v>NR</v>
      </c>
      <c r="G160" s="361"/>
      <c r="H160" s="348"/>
    </row>
    <row r="161" spans="1:8" ht="15.75" x14ac:dyDescent="0.25">
      <c r="A161" s="343">
        <f>'SAISIE HOTEL'!L292</f>
        <v>243</v>
      </c>
      <c r="B161" s="344" t="str">
        <f>'SAISIE HOTEL'!M292</f>
        <v>Les revêtements sont propres.</v>
      </c>
      <c r="C161" s="345">
        <f>'SAISIE HOTEL'!N292</f>
        <v>3</v>
      </c>
      <c r="D161" s="346" t="str">
        <f>'SAISIE HOTEL'!O292</f>
        <v>Très Satisfaisant</v>
      </c>
      <c r="E161" s="347">
        <f>'SAISIE HOTEL'!$P$292</f>
        <v>0</v>
      </c>
      <c r="F161" s="350" t="str">
        <f>'SAISIE HOTEL'!$B$292</f>
        <v>NR</v>
      </c>
      <c r="G161" s="361"/>
      <c r="H161" s="348"/>
    </row>
    <row r="162" spans="1:8" ht="15.75" x14ac:dyDescent="0.25">
      <c r="A162" s="343">
        <f>'SAISIE HOTEL'!L294</f>
        <v>245</v>
      </c>
      <c r="B162" s="344" t="str">
        <f>'SAISIE HOTEL'!M294</f>
        <v>Le mobilier et les équipements de la chambre sont propres.</v>
      </c>
      <c r="C162" s="345">
        <f>'SAISIE HOTEL'!N294</f>
        <v>3</v>
      </c>
      <c r="D162" s="346" t="str">
        <f>'SAISIE HOTEL'!O294</f>
        <v>Très Satisfaisant</v>
      </c>
      <c r="E162" s="347">
        <f>'SAISIE HOTEL'!$P$294</f>
        <v>0</v>
      </c>
      <c r="F162" s="350" t="str">
        <f>'SAISIE HOTEL'!$B$294</f>
        <v>NR</v>
      </c>
      <c r="G162" s="361"/>
      <c r="H162" s="348"/>
    </row>
    <row r="163" spans="1:8" ht="15.75" x14ac:dyDescent="0.25">
      <c r="A163" s="343">
        <f>'SAISIE HOTEL'!L296</f>
        <v>247</v>
      </c>
      <c r="B163" s="344" t="str">
        <f>'SAISIE HOTEL'!M296</f>
        <v>Les revêtements de la salle de bains sont propres.</v>
      </c>
      <c r="C163" s="345">
        <f>'SAISIE HOTEL'!N296</f>
        <v>3</v>
      </c>
      <c r="D163" s="346" t="str">
        <f>'SAISIE HOTEL'!O296</f>
        <v>Très Satisfaisant</v>
      </c>
      <c r="E163" s="347">
        <f>'SAISIE HOTEL'!$P$296</f>
        <v>0</v>
      </c>
      <c r="F163" s="350" t="str">
        <f>'SAISIE HOTEL'!$B$296</f>
        <v>NR</v>
      </c>
      <c r="G163" s="361"/>
      <c r="H163" s="348"/>
    </row>
    <row r="164" spans="1:8" ht="15.75" x14ac:dyDescent="0.25">
      <c r="A164" s="343">
        <f>'SAISIE HOTEL'!L298</f>
        <v>249</v>
      </c>
      <c r="B164" s="344" t="str">
        <f>'SAISIE HOTEL'!M298</f>
        <v>Le mobilier et les équipements de la salle de bains sont propres.</v>
      </c>
      <c r="C164" s="345">
        <f>'SAISIE HOTEL'!N298</f>
        <v>3</v>
      </c>
      <c r="D164" s="346" t="str">
        <f>'SAISIE HOTEL'!O298</f>
        <v>Très Satisfaisant</v>
      </c>
      <c r="E164" s="347">
        <f>'SAISIE HOTEL'!$P$298</f>
        <v>0</v>
      </c>
      <c r="F164" s="350" t="str">
        <f>'SAISIE HOTEL'!$B$298</f>
        <v>NR</v>
      </c>
      <c r="G164" s="361"/>
      <c r="H164" s="348"/>
    </row>
    <row r="165" spans="1:8" ht="15.75" x14ac:dyDescent="0.25">
      <c r="A165" s="343">
        <f>'SAISIE HOTEL'!L300</f>
        <v>251</v>
      </c>
      <c r="B165" s="344" t="str">
        <f>'SAISIE HOTEL'!M300</f>
        <v>Le linge de toilette est propre.</v>
      </c>
      <c r="C165" s="345">
        <f>'SAISIE HOTEL'!N300</f>
        <v>3</v>
      </c>
      <c r="D165" s="346" t="str">
        <f>'SAISIE HOTEL'!O300</f>
        <v>Très Satisfaisant</v>
      </c>
      <c r="E165" s="347">
        <f>'SAISIE HOTEL'!$P$300</f>
        <v>0</v>
      </c>
      <c r="F165" s="350" t="str">
        <f>'SAISIE HOTEL'!$B$300</f>
        <v>NR</v>
      </c>
      <c r="G165" s="361"/>
      <c r="H165" s="348"/>
    </row>
    <row r="166" spans="1:8" ht="15.75" x14ac:dyDescent="0.25">
      <c r="A166" s="343">
        <f>'SAISIE HOTEL'!L305</f>
        <v>255</v>
      </c>
      <c r="B166" s="344" t="str">
        <f>'SAISIE HOTEL'!M305</f>
        <v>Les revêtements sont propres.</v>
      </c>
      <c r="C166" s="345">
        <f>'SAISIE HOTEL'!N305</f>
        <v>3</v>
      </c>
      <c r="D166" s="346" t="str">
        <f>'SAISIE HOTEL'!O305</f>
        <v>Très Satisfaisant</v>
      </c>
      <c r="E166" s="347">
        <f>'SAISIE HOTEL'!$P$305</f>
        <v>0</v>
      </c>
      <c r="F166" s="350" t="str">
        <f>'SAISIE HOTEL'!$B$305</f>
        <v>NR</v>
      </c>
      <c r="G166" s="361"/>
      <c r="H166" s="348"/>
    </row>
    <row r="167" spans="1:8" ht="15.75" x14ac:dyDescent="0.25">
      <c r="A167" s="343">
        <f>'SAISIE HOTEL'!L307</f>
        <v>257</v>
      </c>
      <c r="B167" s="344" t="str">
        <f>'SAISIE HOTEL'!M307</f>
        <v>Le mobilier et les équipements de la chambre sont propres.</v>
      </c>
      <c r="C167" s="345">
        <f>'SAISIE HOTEL'!N307</f>
        <v>3</v>
      </c>
      <c r="D167" s="346" t="str">
        <f>'SAISIE HOTEL'!O307</f>
        <v>Très Satisfaisant</v>
      </c>
      <c r="E167" s="347">
        <f>'SAISIE HOTEL'!$P$307</f>
        <v>0</v>
      </c>
      <c r="F167" s="350" t="str">
        <f>'SAISIE HOTEL'!$B$307</f>
        <v>NR</v>
      </c>
      <c r="G167" s="361"/>
      <c r="H167" s="348"/>
    </row>
    <row r="168" spans="1:8" ht="15.75" x14ac:dyDescent="0.25">
      <c r="A168" s="343">
        <f>'SAISIE HOTEL'!L309</f>
        <v>259</v>
      </c>
      <c r="B168" s="344" t="str">
        <f>'SAISIE HOTEL'!M309</f>
        <v>Les revêtements de la salle de bains sont propres.</v>
      </c>
      <c r="C168" s="345">
        <f>'SAISIE HOTEL'!N309</f>
        <v>3</v>
      </c>
      <c r="D168" s="346" t="str">
        <f>'SAISIE HOTEL'!O309</f>
        <v>Très Satisfaisant</v>
      </c>
      <c r="E168" s="347">
        <f>'SAISIE HOTEL'!$P$309</f>
        <v>0</v>
      </c>
      <c r="F168" s="350" t="str">
        <f>'SAISIE HOTEL'!$B$309</f>
        <v>NR</v>
      </c>
      <c r="G168" s="361"/>
      <c r="H168" s="348"/>
    </row>
    <row r="169" spans="1:8" ht="15.75" x14ac:dyDescent="0.25">
      <c r="A169" s="343">
        <f>'SAISIE HOTEL'!L311</f>
        <v>261</v>
      </c>
      <c r="B169" s="344" t="str">
        <f>'SAISIE HOTEL'!M311</f>
        <v>Le mobilier et les équipements de la salle de bains sont propres.</v>
      </c>
      <c r="C169" s="345">
        <f>'SAISIE HOTEL'!N311</f>
        <v>3</v>
      </c>
      <c r="D169" s="346" t="str">
        <f>'SAISIE HOTEL'!O311</f>
        <v>Très Satisfaisant</v>
      </c>
      <c r="E169" s="347">
        <f>'SAISIE HOTEL'!$P$311</f>
        <v>0</v>
      </c>
      <c r="F169" s="350" t="str">
        <f>'SAISIE HOTEL'!$B$311</f>
        <v>NR</v>
      </c>
      <c r="G169" s="361"/>
      <c r="H169" s="348"/>
    </row>
    <row r="170" spans="1:8" ht="15.75" x14ac:dyDescent="0.25">
      <c r="A170" s="343">
        <f>'SAISIE HOTEL'!L313</f>
        <v>263</v>
      </c>
      <c r="B170" s="344" t="str">
        <f>'SAISIE HOTEL'!M313</f>
        <v>Le linge de toilette est propre.</v>
      </c>
      <c r="C170" s="345">
        <f>'SAISIE HOTEL'!N313</f>
        <v>3</v>
      </c>
      <c r="D170" s="346" t="str">
        <f>'SAISIE HOTEL'!O313</f>
        <v>Très Satisfaisant</v>
      </c>
      <c r="E170" s="347">
        <f>'SAISIE HOTEL'!$P$313</f>
        <v>0</v>
      </c>
      <c r="F170" s="350" t="str">
        <f>'SAISIE HOTEL'!$B$313</f>
        <v>NR</v>
      </c>
      <c r="G170" s="361"/>
      <c r="H170" s="348"/>
    </row>
    <row r="171" spans="1:8" ht="15.75" x14ac:dyDescent="0.25">
      <c r="A171" s="343">
        <f>'SAISIE HOTEL'!L321</f>
        <v>269</v>
      </c>
      <c r="B171" s="344" t="str">
        <f>'SAISIE HOTEL'!M321</f>
        <v>Les revêtements muraux, les sols et les plafonds du bar sont propres.</v>
      </c>
      <c r="C171" s="345">
        <f>'SAISIE HOTEL'!N321</f>
        <v>3</v>
      </c>
      <c r="D171" s="346" t="str">
        <f>'SAISIE HOTEL'!O321</f>
        <v>Très Satisfaisant</v>
      </c>
      <c r="E171" s="347" t="str">
        <f>'SAISIE HOTEL'!$P$321</f>
        <v/>
      </c>
      <c r="F171" s="350" t="str">
        <f>'SAISIE HOTEL'!$B$321</f>
        <v>NR</v>
      </c>
      <c r="G171" s="361"/>
      <c r="H171" s="348"/>
    </row>
    <row r="172" spans="1:8" ht="15.75" x14ac:dyDescent="0.25">
      <c r="A172" s="343">
        <f>'SAISIE HOTEL'!L323</f>
        <v>271</v>
      </c>
      <c r="B172" s="344" t="str">
        <f>'SAISIE HOTEL'!M323</f>
        <v>Le mobilier du bar est propre.</v>
      </c>
      <c r="C172" s="345">
        <f>'SAISIE HOTEL'!N323</f>
        <v>3</v>
      </c>
      <c r="D172" s="346" t="str">
        <f>'SAISIE HOTEL'!O323</f>
        <v>Très Satisfaisant</v>
      </c>
      <c r="E172" s="347" t="str">
        <f>'SAISIE HOTEL'!$P$323</f>
        <v/>
      </c>
      <c r="F172" s="350" t="str">
        <f>'SAISIE HOTEL'!$B$323</f>
        <v>NR</v>
      </c>
      <c r="G172" s="361"/>
      <c r="H172" s="348"/>
    </row>
    <row r="173" spans="1:8" ht="15.75" x14ac:dyDescent="0.25">
      <c r="A173" s="343">
        <f>'SAISIE HOTEL'!L325</f>
        <v>273</v>
      </c>
      <c r="B173" s="344" t="str">
        <f>'SAISIE HOTEL'!M325</f>
        <v xml:space="preserve">Le comptoir et l'arrière du bar sont propres et ordonnés. </v>
      </c>
      <c r="C173" s="345">
        <f>'SAISIE HOTEL'!N325</f>
        <v>3</v>
      </c>
      <c r="D173" s="346" t="str">
        <f>'SAISIE HOTEL'!O325</f>
        <v>Très Satisfaisant</v>
      </c>
      <c r="E173" s="347" t="str">
        <f>'SAISIE HOTEL'!$P$325</f>
        <v/>
      </c>
      <c r="F173" s="350" t="str">
        <f>'SAISIE HOTEL'!$B$325</f>
        <v>NR</v>
      </c>
      <c r="G173" s="361"/>
      <c r="H173" s="348"/>
    </row>
    <row r="174" spans="1:8" ht="15.75" x14ac:dyDescent="0.25">
      <c r="A174" s="343">
        <f>'SAISIE HOTEL'!L337</f>
        <v>283</v>
      </c>
      <c r="B174" s="344" t="str">
        <f>'SAISIE HOTEL'!M337</f>
        <v>La vaisselle est propre.</v>
      </c>
      <c r="C174" s="345">
        <f>'SAISIE HOTEL'!N337</f>
        <v>3</v>
      </c>
      <c r="D174" s="346" t="str">
        <f>'SAISIE HOTEL'!O337</f>
        <v>Très Satisfaisant</v>
      </c>
      <c r="E174" s="347" t="str">
        <f>'SAISIE HOTEL'!$P$337</f>
        <v/>
      </c>
      <c r="F174" s="350" t="str">
        <f>'SAISIE HOTEL'!$B$337</f>
        <v>NR</v>
      </c>
      <c r="G174" s="361"/>
      <c r="H174" s="348"/>
    </row>
    <row r="175" spans="1:8" ht="15.75" x14ac:dyDescent="0.25">
      <c r="A175" s="343">
        <f>'SAISIE HOTEL'!L348</f>
        <v>291</v>
      </c>
      <c r="B175" s="344" t="str">
        <f>'SAISIE HOTEL'!M348</f>
        <v>Les revêtements et les équipements de la salle de petit-déjeuner sont propres.</v>
      </c>
      <c r="C175" s="345">
        <f>'SAISIE HOTEL'!N348</f>
        <v>3</v>
      </c>
      <c r="D175" s="346" t="str">
        <f>'SAISIE HOTEL'!O348</f>
        <v>Très Satisfaisant</v>
      </c>
      <c r="E175" s="347">
        <f>'SAISIE HOTEL'!$P$348</f>
        <v>0</v>
      </c>
      <c r="F175" s="350" t="str">
        <f>'SAISIE HOTEL'!$B$348</f>
        <v>NR</v>
      </c>
      <c r="G175" s="361"/>
      <c r="H175" s="348"/>
    </row>
    <row r="176" spans="1:8" ht="15.75" x14ac:dyDescent="0.25">
      <c r="A176" s="343">
        <f>'SAISIE HOTEL'!L350</f>
        <v>293</v>
      </c>
      <c r="B176" s="344" t="str">
        <f>'SAISIE HOTEL'!M350</f>
        <v>Le mobilier de la salle de petit déjeuner est propre.</v>
      </c>
      <c r="C176" s="345">
        <f>'SAISIE HOTEL'!N350</f>
        <v>3</v>
      </c>
      <c r="D176" s="346" t="str">
        <f>'SAISIE HOTEL'!O350</f>
        <v>Très Satisfaisant</v>
      </c>
      <c r="E176" s="347">
        <f>'SAISIE HOTEL'!$P$350</f>
        <v>0</v>
      </c>
      <c r="F176" s="350" t="str">
        <f>'SAISIE HOTEL'!$B$350</f>
        <v>NR</v>
      </c>
      <c r="G176" s="361"/>
      <c r="H176" s="348"/>
    </row>
    <row r="177" spans="1:8" ht="15.75" x14ac:dyDescent="0.25">
      <c r="A177" s="343">
        <f>'SAISIE HOTEL'!L353</f>
        <v>296</v>
      </c>
      <c r="B177" s="344" t="str">
        <f>'SAISIE HOTEL'!M353</f>
        <v>La vaisselle et les couverts du petit déjeuner sont propres.</v>
      </c>
      <c r="C177" s="345">
        <f>'SAISIE HOTEL'!N353</f>
        <v>3</v>
      </c>
      <c r="D177" s="346" t="str">
        <f>'SAISIE HOTEL'!O353</f>
        <v>Très Satisfaisant</v>
      </c>
      <c r="E177" s="347">
        <f>'SAISIE HOTEL'!$P$353</f>
        <v>0</v>
      </c>
      <c r="F177" s="350" t="str">
        <f>'SAISIE HOTEL'!$B$353</f>
        <v>NR</v>
      </c>
      <c r="G177" s="361"/>
      <c r="H177" s="348"/>
    </row>
    <row r="178" spans="1:8" ht="37.5" x14ac:dyDescent="0.2">
      <c r="A178" s="341"/>
      <c r="B178" s="377" t="str">
        <f>'RESULTAT GLOBAL'!C35</f>
        <v>▪ Etat</v>
      </c>
      <c r="C178" s="378" t="s">
        <v>29</v>
      </c>
      <c r="D178" s="378" t="s">
        <v>30</v>
      </c>
      <c r="E178" s="379" t="s">
        <v>31</v>
      </c>
      <c r="F178" s="380" t="s">
        <v>680</v>
      </c>
      <c r="G178" s="381" t="s">
        <v>681</v>
      </c>
      <c r="H178" s="381" t="s">
        <v>682</v>
      </c>
    </row>
    <row r="179" spans="1:8" ht="15.75" x14ac:dyDescent="0.25">
      <c r="A179" s="343">
        <f>'SAISIE HOTEL'!L71</f>
        <v>56</v>
      </c>
      <c r="B179" s="344" t="str">
        <f>'SAISIE HOTEL'!M71</f>
        <v xml:space="preserve">Les abords privatifs de l'établissement sont en bon état. </v>
      </c>
      <c r="C179" s="345">
        <f>'SAISIE HOTEL'!N71</f>
        <v>3</v>
      </c>
      <c r="D179" s="346" t="str">
        <f>'SAISIE HOTEL'!O71</f>
        <v>Très Satisfaisant</v>
      </c>
      <c r="E179" s="352">
        <f>'SAISIE HOTEL'!P71</f>
        <v>0</v>
      </c>
      <c r="F179" s="350" t="str">
        <f>'SAISIE HOTEL'!$B$71</f>
        <v>R</v>
      </c>
      <c r="G179" s="361"/>
      <c r="H179" s="348"/>
    </row>
    <row r="180" spans="1:8" ht="15.75" x14ac:dyDescent="0.25">
      <c r="A180" s="343">
        <f>'SAISIE HOTEL'!L74</f>
        <v>59</v>
      </c>
      <c r="B180" s="344" t="str">
        <f>'SAISIE HOTEL'!M74</f>
        <v xml:space="preserve">Les enseignes et la signalétique privée (si existante) sont en bon état. </v>
      </c>
      <c r="C180" s="345">
        <f>'SAISIE HOTEL'!N74</f>
        <v>3</v>
      </c>
      <c r="D180" s="346" t="str">
        <f>'SAISIE HOTEL'!O74</f>
        <v>Très Satisfaisant</v>
      </c>
      <c r="E180" s="352">
        <f>'SAISIE HOTEL'!P74</f>
        <v>0</v>
      </c>
      <c r="F180" s="350" t="str">
        <f>'SAISIE HOTEL'!$B$74</f>
        <v>R</v>
      </c>
      <c r="G180" s="361"/>
      <c r="H180" s="348"/>
    </row>
    <row r="181" spans="1:8" ht="15.75" x14ac:dyDescent="0.25">
      <c r="A181" s="343">
        <f>'SAISIE HOTEL'!L81</f>
        <v>65</v>
      </c>
      <c r="B181" s="344" t="str">
        <f>'SAISIE HOTEL'!M81</f>
        <v xml:space="preserve">Les extérieurs privatifs de l'établissement sont en bon état. </v>
      </c>
      <c r="C181" s="345">
        <f>'SAISIE HOTEL'!N81</f>
        <v>3</v>
      </c>
      <c r="D181" s="346" t="str">
        <f>'SAISIE HOTEL'!O81</f>
        <v>Très Satisfaisant</v>
      </c>
      <c r="E181" s="352">
        <f>'SAISIE HOTEL'!P81</f>
        <v>0</v>
      </c>
      <c r="F181" s="350" t="str">
        <f>'SAISIE HOTEL'!$B$81</f>
        <v>R</v>
      </c>
      <c r="G181" s="361"/>
      <c r="H181" s="348"/>
    </row>
    <row r="182" spans="1:8" ht="15.75" x14ac:dyDescent="0.25">
      <c r="A182" s="343">
        <f>'SAISIE HOTEL'!L85</f>
        <v>69</v>
      </c>
      <c r="B182" s="344" t="str">
        <f>'SAISIE HOTEL'!M85</f>
        <v>Si existante, les revêtements et le mobilier de la terrasse sont en bon état.</v>
      </c>
      <c r="C182" s="345">
        <f>'SAISIE HOTEL'!N85</f>
        <v>3</v>
      </c>
      <c r="D182" s="346" t="str">
        <f>'SAISIE HOTEL'!O85</f>
        <v>Très Satisfaisant</v>
      </c>
      <c r="E182" s="352">
        <f>'SAISIE HOTEL'!P85</f>
        <v>0</v>
      </c>
      <c r="F182" s="350" t="str">
        <f>'SAISIE HOTEL'!$B$85</f>
        <v>R</v>
      </c>
      <c r="G182" s="361"/>
      <c r="H182" s="348"/>
    </row>
    <row r="183" spans="1:8" ht="15.75" x14ac:dyDescent="0.25">
      <c r="A183" s="343">
        <f>'SAISIE HOTEL'!L129</f>
        <v>105</v>
      </c>
      <c r="B183" s="344" t="str">
        <f>'SAISIE HOTEL'!M129</f>
        <v>Le hall réception est en bon état.</v>
      </c>
      <c r="C183" s="345">
        <f>'SAISIE HOTEL'!N129</f>
        <v>3</v>
      </c>
      <c r="D183" s="346" t="str">
        <f>'SAISIE HOTEL'!O129</f>
        <v>Très Satisfaisant</v>
      </c>
      <c r="E183" s="347">
        <f>'SAISIE HOTEL'!P129</f>
        <v>0</v>
      </c>
      <c r="F183" s="350" t="str">
        <f>'SAISIE HOTEL'!$B$129</f>
        <v>R</v>
      </c>
      <c r="G183" s="361"/>
      <c r="H183" s="348"/>
    </row>
    <row r="184" spans="1:8" ht="31.5" x14ac:dyDescent="0.25">
      <c r="A184" s="343">
        <f>'SAISIE HOTEL'!L137</f>
        <v>112</v>
      </c>
      <c r="B184" s="344" t="str">
        <f>'SAISIE HOTEL'!M137</f>
        <v>Les parties communes sont en bon état. Si existants, les ascenseurs sont en bon état et fonctionnent correctement.</v>
      </c>
      <c r="C184" s="345">
        <f>'SAISIE HOTEL'!N137</f>
        <v>3</v>
      </c>
      <c r="D184" s="346" t="str">
        <f>'SAISIE HOTEL'!O137</f>
        <v>Très Satisfaisant</v>
      </c>
      <c r="E184" s="347">
        <f>'SAISIE HOTEL'!P137</f>
        <v>0</v>
      </c>
      <c r="F184" s="350" t="str">
        <f>'SAISIE HOTEL'!$B$137</f>
        <v>R</v>
      </c>
      <c r="G184" s="361"/>
      <c r="H184" s="348"/>
    </row>
    <row r="185" spans="1:8" ht="15.75" x14ac:dyDescent="0.25">
      <c r="A185" s="343">
        <f>'SAISIE HOTEL'!L145</f>
        <v>119</v>
      </c>
      <c r="B185" s="344" t="str">
        <f>'SAISIE HOTEL'!M145</f>
        <v>Le mobilier est en bon état.</v>
      </c>
      <c r="C185" s="345">
        <f>'SAISIE HOTEL'!N145</f>
        <v>3</v>
      </c>
      <c r="D185" s="346" t="str">
        <f>'SAISIE HOTEL'!O145</f>
        <v>Très Satisfaisant</v>
      </c>
      <c r="E185" s="347">
        <f>'SAISIE HOTEL'!P145</f>
        <v>0</v>
      </c>
      <c r="F185" s="350" t="str">
        <f>'SAISIE HOTEL'!$B$145</f>
        <v>R</v>
      </c>
      <c r="G185" s="361"/>
      <c r="H185" s="348"/>
    </row>
    <row r="186" spans="1:8" ht="15.75" x14ac:dyDescent="0.25">
      <c r="A186" s="343">
        <f>'SAISIE HOTEL'!L150</f>
        <v>123</v>
      </c>
      <c r="B186" s="344" t="str">
        <f>'SAISIE HOTEL'!M150</f>
        <v>Les équipements des sanitaires sont en bon état.</v>
      </c>
      <c r="C186" s="345">
        <f>'SAISIE HOTEL'!N150</f>
        <v>3</v>
      </c>
      <c r="D186" s="346" t="str">
        <f>'SAISIE HOTEL'!O150</f>
        <v>Très Satisfaisant</v>
      </c>
      <c r="E186" s="347">
        <f>'SAISIE HOTEL'!P150</f>
        <v>0</v>
      </c>
      <c r="F186" s="350" t="str">
        <f>'SAISIE HOTEL'!$B$150</f>
        <v>R</v>
      </c>
      <c r="G186" s="361"/>
      <c r="H186" s="348"/>
    </row>
    <row r="187" spans="1:8" ht="15.75" x14ac:dyDescent="0.25">
      <c r="A187" s="343">
        <f>'SAISIE HOTEL'!L152</f>
        <v>125</v>
      </c>
      <c r="B187" s="344" t="str">
        <f>'SAISIE HOTEL'!M152</f>
        <v>Les revêtements muraux, les sols et les plafonds des sanitaires sont en bon état.</v>
      </c>
      <c r="C187" s="345">
        <f>'SAISIE HOTEL'!N152</f>
        <v>3</v>
      </c>
      <c r="D187" s="346" t="str">
        <f>'SAISIE HOTEL'!O152</f>
        <v>Très Satisfaisant</v>
      </c>
      <c r="E187" s="347">
        <f>'SAISIE HOTEL'!P152</f>
        <v>0</v>
      </c>
      <c r="F187" s="350" t="str">
        <f>'SAISIE HOTEL'!$B$152</f>
        <v>R</v>
      </c>
      <c r="G187" s="361"/>
      <c r="H187" s="348"/>
    </row>
    <row r="188" spans="1:8" ht="15.75" x14ac:dyDescent="0.25">
      <c r="A188" s="343">
        <f>'SAISIE HOTEL'!L159</f>
        <v>130</v>
      </c>
      <c r="B188" s="344" t="str">
        <f>'SAISIE HOTEL'!M159</f>
        <v>Si existants, les équipements de loisir sont en bon état.</v>
      </c>
      <c r="C188" s="345">
        <f>'SAISIE HOTEL'!N159</f>
        <v>3</v>
      </c>
      <c r="D188" s="346" t="str">
        <f>'SAISIE HOTEL'!O159</f>
        <v>Très Satisfaisant</v>
      </c>
      <c r="E188" s="347">
        <f>'SAISIE HOTEL'!P159</f>
        <v>0</v>
      </c>
      <c r="F188" s="350" t="str">
        <f>'SAISIE HOTEL'!$B$159</f>
        <v>R</v>
      </c>
      <c r="G188" s="361"/>
      <c r="H188" s="348"/>
    </row>
    <row r="189" spans="1:8" ht="31.5" x14ac:dyDescent="0.25">
      <c r="A189" s="343">
        <f>'SAISIE HOTEL'!L173</f>
        <v>142</v>
      </c>
      <c r="B189" s="344" t="str">
        <f>'SAISIE HOTEL'!M173</f>
        <v>Si existants, les espaces et/ou les équipements à destination des enfants sont en bon état.</v>
      </c>
      <c r="C189" s="345">
        <f>'SAISIE HOTEL'!N173</f>
        <v>3</v>
      </c>
      <c r="D189" s="346" t="str">
        <f>'SAISIE HOTEL'!O173</f>
        <v>Très Satisfaisant</v>
      </c>
      <c r="E189" s="347">
        <f>'SAISIE HOTEL'!P173</f>
        <v>0</v>
      </c>
      <c r="F189" s="350" t="str">
        <f>'SAISIE HOTEL'!$B$173</f>
        <v>R</v>
      </c>
      <c r="G189" s="361"/>
      <c r="H189" s="348"/>
    </row>
    <row r="190" spans="1:8" ht="15.75" x14ac:dyDescent="0.25">
      <c r="A190" s="343">
        <f>'SAISIE HOTEL'!L186</f>
        <v>153</v>
      </c>
      <c r="B190" s="344" t="str">
        <f>'SAISIE HOTEL'!M186</f>
        <v>Les sols de la chambre sont en bon état.</v>
      </c>
      <c r="C190" s="345">
        <f>'SAISIE HOTEL'!N186</f>
        <v>9</v>
      </c>
      <c r="D190" s="346" t="str">
        <f>'SAISIE HOTEL'!O186</f>
        <v>Très Satisfaisant</v>
      </c>
      <c r="E190" s="347">
        <f>'SAISIE HOTEL'!P186</f>
        <v>0</v>
      </c>
      <c r="F190" s="350" t="str">
        <f>'SAISIE HOTEL'!$B$186</f>
        <v>R</v>
      </c>
      <c r="G190" s="361"/>
      <c r="H190" s="348"/>
    </row>
    <row r="191" spans="1:8" ht="15.75" x14ac:dyDescent="0.25">
      <c r="A191" s="343">
        <f>'SAISIE HOTEL'!L188</f>
        <v>155</v>
      </c>
      <c r="B191" s="344" t="str">
        <f>'SAISIE HOTEL'!M188</f>
        <v>Les revêtements muraux et les plafonds de la chambre sont en bon état.</v>
      </c>
      <c r="C191" s="345">
        <f>'SAISIE HOTEL'!N188</f>
        <v>3</v>
      </c>
      <c r="D191" s="346" t="str">
        <f>'SAISIE HOTEL'!O188</f>
        <v>Très Satisfaisant</v>
      </c>
      <c r="E191" s="347">
        <f>'SAISIE HOTEL'!P188</f>
        <v>0</v>
      </c>
      <c r="F191" s="350" t="str">
        <f>'SAISIE HOTEL'!$B$188</f>
        <v>R</v>
      </c>
      <c r="G191" s="361"/>
      <c r="H191" s="348"/>
    </row>
    <row r="192" spans="1:8" ht="15.75" x14ac:dyDescent="0.25">
      <c r="A192" s="343">
        <f>'SAISIE HOTEL'!L190</f>
        <v>157</v>
      </c>
      <c r="B192" s="344" t="str">
        <f>'SAISIE HOTEL'!M190</f>
        <v>Les portes, les fenêtres, les vitres et les rideaux de la chambre sont en bon état.</v>
      </c>
      <c r="C192" s="345">
        <f>'SAISIE HOTEL'!N190</f>
        <v>3</v>
      </c>
      <c r="D192" s="346" t="str">
        <f>'SAISIE HOTEL'!O190</f>
        <v>Très Satisfaisant</v>
      </c>
      <c r="E192" s="347">
        <f>'SAISIE HOTEL'!P190</f>
        <v>0</v>
      </c>
      <c r="F192" s="350" t="str">
        <f>'SAISIE HOTEL'!$B$190</f>
        <v>R</v>
      </c>
      <c r="G192" s="361"/>
      <c r="H192" s="348"/>
    </row>
    <row r="193" spans="1:8" ht="15.75" x14ac:dyDescent="0.25">
      <c r="A193" s="343">
        <f>'SAISIE HOTEL'!L196</f>
        <v>162</v>
      </c>
      <c r="B193" s="344" t="str">
        <f>'SAISIE HOTEL'!M196</f>
        <v>Les draps, les taies d'oreiller, la couverture (ou la couette) sont en bon état.</v>
      </c>
      <c r="C193" s="345">
        <f>'SAISIE HOTEL'!N196</f>
        <v>3</v>
      </c>
      <c r="D193" s="346" t="str">
        <f>'SAISIE HOTEL'!O196</f>
        <v>Très Satisfaisant</v>
      </c>
      <c r="E193" s="347">
        <f>'SAISIE HOTEL'!P196</f>
        <v>0</v>
      </c>
      <c r="F193" s="350" t="str">
        <f>'SAISIE HOTEL'!$B$196</f>
        <v>R</v>
      </c>
      <c r="G193" s="361"/>
      <c r="H193" s="348"/>
    </row>
    <row r="194" spans="1:8" ht="15.75" x14ac:dyDescent="0.25">
      <c r="A194" s="343">
        <f>'SAISIE HOTEL'!L199</f>
        <v>165</v>
      </c>
      <c r="B194" s="344" t="str">
        <f>'SAISIE HOTEL'!M199</f>
        <v>Les autres éléments du lit sont en bon état.</v>
      </c>
      <c r="C194" s="345">
        <f>'SAISIE HOTEL'!N199</f>
        <v>3</v>
      </c>
      <c r="D194" s="346" t="str">
        <f>'SAISIE HOTEL'!O199</f>
        <v>Très Satisfaisant</v>
      </c>
      <c r="E194" s="347">
        <f>'SAISIE HOTEL'!P199</f>
        <v>0</v>
      </c>
      <c r="F194" s="350" t="str">
        <f>'SAISIE HOTEL'!$B$199</f>
        <v>R</v>
      </c>
      <c r="G194" s="361"/>
      <c r="H194" s="348"/>
    </row>
    <row r="195" spans="1:8" ht="15.75" x14ac:dyDescent="0.25">
      <c r="A195" s="343">
        <f>'SAISIE HOTEL'!L204</f>
        <v>168</v>
      </c>
      <c r="B195" s="344" t="str">
        <f>'SAISIE HOTEL'!M204</f>
        <v>L'ensemble du mobilier de la chambre est en bon état.</v>
      </c>
      <c r="C195" s="345">
        <f>'SAISIE HOTEL'!N204</f>
        <v>3</v>
      </c>
      <c r="D195" s="346" t="str">
        <f>'SAISIE HOTEL'!O204</f>
        <v>Très Satisfaisant</v>
      </c>
      <c r="E195" s="347">
        <f>'SAISIE HOTEL'!P204</f>
        <v>0</v>
      </c>
      <c r="F195" s="350" t="str">
        <f>'SAISIE HOTEL'!$B$204</f>
        <v>R</v>
      </c>
      <c r="G195" s="361"/>
      <c r="H195" s="348"/>
    </row>
    <row r="196" spans="1:8" ht="15.75" x14ac:dyDescent="0.25">
      <c r="A196" s="343">
        <f>'SAISIE HOTEL'!L213</f>
        <v>176</v>
      </c>
      <c r="B196" s="344" t="str">
        <f>'SAISIE HOTEL'!M213</f>
        <v>L'ensemble des équipements de la chambre est en bon état.</v>
      </c>
      <c r="C196" s="345">
        <f>'SAISIE HOTEL'!N213</f>
        <v>3</v>
      </c>
      <c r="D196" s="346" t="str">
        <f>'SAISIE HOTEL'!O213</f>
        <v>Très Satisfaisant</v>
      </c>
      <c r="E196" s="347">
        <f>'SAISIE HOTEL'!P213</f>
        <v>0</v>
      </c>
      <c r="F196" s="350" t="str">
        <f>'SAISIE HOTEL'!$B$213</f>
        <v>R</v>
      </c>
      <c r="G196" s="361"/>
      <c r="H196" s="348"/>
    </row>
    <row r="197" spans="1:8" ht="15.75" x14ac:dyDescent="0.25">
      <c r="A197" s="343">
        <f>'SAISIE HOTEL'!L231</f>
        <v>190</v>
      </c>
      <c r="B197" s="344" t="str">
        <f>'SAISIE HOTEL'!M231</f>
        <v>Les revêtements de la salle de bains sont en bon état.</v>
      </c>
      <c r="C197" s="345">
        <f>'SAISIE HOTEL'!N231</f>
        <v>3</v>
      </c>
      <c r="D197" s="346" t="str">
        <f>'SAISIE HOTEL'!O231</f>
        <v>Très Satisfaisant</v>
      </c>
      <c r="E197" s="347">
        <f>'SAISIE HOTEL'!P231</f>
        <v>0</v>
      </c>
      <c r="F197" s="350" t="str">
        <f>'SAISIE HOTEL'!$B$231</f>
        <v>R</v>
      </c>
      <c r="G197" s="361"/>
      <c r="H197" s="348"/>
    </row>
    <row r="198" spans="1:8" ht="15.75" x14ac:dyDescent="0.25">
      <c r="A198" s="343">
        <f>'SAISIE HOTEL'!L244</f>
        <v>202</v>
      </c>
      <c r="B198" s="344" t="str">
        <f>'SAISIE HOTEL'!M244</f>
        <v>Le mobilier et les équipements de la salle de bains sont en bon état.</v>
      </c>
      <c r="C198" s="345">
        <f>'SAISIE HOTEL'!N244</f>
        <v>3</v>
      </c>
      <c r="D198" s="346" t="str">
        <f>'SAISIE HOTEL'!O244</f>
        <v>Très Satisfaisant</v>
      </c>
      <c r="E198" s="347">
        <f>'SAISIE HOTEL'!P244</f>
        <v>0</v>
      </c>
      <c r="F198" s="350" t="str">
        <f>'SAISIE HOTEL'!$B$244</f>
        <v>R</v>
      </c>
      <c r="G198" s="361"/>
      <c r="H198" s="348"/>
    </row>
    <row r="199" spans="1:8" ht="15.75" x14ac:dyDescent="0.25">
      <c r="A199" s="343">
        <f>'SAISIE HOTEL'!L247</f>
        <v>204</v>
      </c>
      <c r="B199" s="344" t="str">
        <f>'SAISIE HOTEL'!M247</f>
        <v>Le linge de toilette est en bon état.</v>
      </c>
      <c r="C199" s="345">
        <f>'SAISIE HOTEL'!N247</f>
        <v>3</v>
      </c>
      <c r="D199" s="346" t="str">
        <f>'SAISIE HOTEL'!O247</f>
        <v>Très Satisfaisant</v>
      </c>
      <c r="E199" s="347">
        <f>'SAISIE HOTEL'!P247</f>
        <v>0</v>
      </c>
      <c r="F199" s="350" t="str">
        <f>'SAISIE HOTEL'!$B$247</f>
        <v>R</v>
      </c>
      <c r="G199" s="361"/>
      <c r="H199" s="348"/>
    </row>
    <row r="200" spans="1:8" ht="15.75" x14ac:dyDescent="0.25">
      <c r="A200" s="343">
        <f>'SAISIE HOTEL'!L253</f>
        <v>208</v>
      </c>
      <c r="B200" s="344" t="str">
        <f>'SAISIE HOTEL'!M253</f>
        <v>Les revêtements sont en bon état.</v>
      </c>
      <c r="C200" s="345">
        <f>'SAISIE HOTEL'!N253</f>
        <v>3</v>
      </c>
      <c r="D200" s="346" t="str">
        <f>'SAISIE HOTEL'!O253</f>
        <v>Très Satisfaisant</v>
      </c>
      <c r="E200" s="347">
        <f>'SAISIE HOTEL'!P253</f>
        <v>0</v>
      </c>
      <c r="F200" s="350" t="str">
        <f>'SAISIE HOTEL'!$B$253</f>
        <v>R</v>
      </c>
      <c r="G200" s="361"/>
      <c r="H200" s="348"/>
    </row>
    <row r="201" spans="1:8" ht="15.75" x14ac:dyDescent="0.25">
      <c r="A201" s="343">
        <f>'SAISIE HOTEL'!L255</f>
        <v>210</v>
      </c>
      <c r="B201" s="344" t="str">
        <f>'SAISIE HOTEL'!M255</f>
        <v>Le mobilier et les équipements de la chambre sont en bon état.</v>
      </c>
      <c r="C201" s="345">
        <f>'SAISIE HOTEL'!N255</f>
        <v>3</v>
      </c>
      <c r="D201" s="346" t="str">
        <f>'SAISIE HOTEL'!O255</f>
        <v>Très Satisfaisant</v>
      </c>
      <c r="E201" s="347">
        <f>'SAISIE HOTEL'!P255</f>
        <v>0</v>
      </c>
      <c r="F201" s="350" t="str">
        <f>'SAISIE HOTEL'!$B$255</f>
        <v>R</v>
      </c>
      <c r="G201" s="361"/>
      <c r="H201" s="348"/>
    </row>
    <row r="202" spans="1:8" ht="15.75" x14ac:dyDescent="0.25">
      <c r="A202" s="343">
        <f>'SAISIE HOTEL'!L257</f>
        <v>212</v>
      </c>
      <c r="B202" s="344" t="str">
        <f>'SAISIE HOTEL'!M257</f>
        <v>Les revêtements de la salle de bains sont en bon état.</v>
      </c>
      <c r="C202" s="345">
        <f>'SAISIE HOTEL'!N257</f>
        <v>3</v>
      </c>
      <c r="D202" s="346" t="str">
        <f>'SAISIE HOTEL'!O257</f>
        <v>Très Satisfaisant</v>
      </c>
      <c r="E202" s="347">
        <f>'SAISIE HOTEL'!P257</f>
        <v>0</v>
      </c>
      <c r="F202" s="350" t="str">
        <f>'SAISIE HOTEL'!$B$257</f>
        <v>R</v>
      </c>
      <c r="G202" s="361"/>
      <c r="H202" s="348"/>
    </row>
    <row r="203" spans="1:8" ht="15.75" x14ac:dyDescent="0.25">
      <c r="A203" s="343">
        <f>'SAISIE HOTEL'!L259</f>
        <v>214</v>
      </c>
      <c r="B203" s="344" t="str">
        <f>'SAISIE HOTEL'!M259</f>
        <v>Le mobilier et les équipements de la salle de bains sont en bon état.</v>
      </c>
      <c r="C203" s="345">
        <f>'SAISIE HOTEL'!N259</f>
        <v>3</v>
      </c>
      <c r="D203" s="346" t="str">
        <f>'SAISIE HOTEL'!O259</f>
        <v>Très Satisfaisant</v>
      </c>
      <c r="E203" s="347">
        <f>'SAISIE HOTEL'!P259</f>
        <v>0</v>
      </c>
      <c r="F203" s="350" t="str">
        <f>'SAISIE HOTEL'!$B$259</f>
        <v>R</v>
      </c>
      <c r="G203" s="361"/>
      <c r="H203" s="348"/>
    </row>
    <row r="204" spans="1:8" ht="15.75" x14ac:dyDescent="0.25">
      <c r="A204" s="343">
        <f>'SAISIE HOTEL'!L261</f>
        <v>216</v>
      </c>
      <c r="B204" s="344" t="str">
        <f>'SAISIE HOTEL'!M261</f>
        <v>Le linge de toilette est en bon état.</v>
      </c>
      <c r="C204" s="345">
        <f>'SAISIE HOTEL'!N261</f>
        <v>3</v>
      </c>
      <c r="D204" s="346" t="str">
        <f>'SAISIE HOTEL'!O261</f>
        <v>Très Satisfaisant</v>
      </c>
      <c r="E204" s="347">
        <f>'SAISIE HOTEL'!P261</f>
        <v>0</v>
      </c>
      <c r="F204" s="350" t="str">
        <f>'SAISIE HOTEL'!$B$261</f>
        <v>R</v>
      </c>
      <c r="G204" s="361"/>
      <c r="H204" s="348"/>
    </row>
    <row r="205" spans="1:8" ht="15.75" x14ac:dyDescent="0.25">
      <c r="A205" s="343">
        <f>'SAISIE HOTEL'!L266</f>
        <v>220</v>
      </c>
      <c r="B205" s="344" t="str">
        <f>'SAISIE HOTEL'!M266</f>
        <v>Les revêtements sont en bon état.</v>
      </c>
      <c r="C205" s="345">
        <f>'SAISIE HOTEL'!N266</f>
        <v>3</v>
      </c>
      <c r="D205" s="346" t="str">
        <f>'SAISIE HOTEL'!O266</f>
        <v>Très Satisfaisant</v>
      </c>
      <c r="E205" s="347">
        <f>'SAISIE HOTEL'!P266</f>
        <v>0</v>
      </c>
      <c r="F205" s="350" t="str">
        <f>'SAISIE HOTEL'!$B$266</f>
        <v>R</v>
      </c>
      <c r="G205" s="361"/>
      <c r="H205" s="348"/>
    </row>
    <row r="206" spans="1:8" ht="15.75" x14ac:dyDescent="0.25">
      <c r="A206" s="343">
        <f>'SAISIE HOTEL'!L268</f>
        <v>222</v>
      </c>
      <c r="B206" s="344" t="str">
        <f>'SAISIE HOTEL'!M268</f>
        <v>Le mobilier et les équipements de la chambre sont en bon état.</v>
      </c>
      <c r="C206" s="345">
        <f>'SAISIE HOTEL'!N268</f>
        <v>3</v>
      </c>
      <c r="D206" s="346" t="str">
        <f>'SAISIE HOTEL'!O268</f>
        <v>Très Satisfaisant</v>
      </c>
      <c r="E206" s="347">
        <f>'SAISIE HOTEL'!P268</f>
        <v>0</v>
      </c>
      <c r="F206" s="350" t="str">
        <f>'SAISIE HOTEL'!$B$268</f>
        <v>R</v>
      </c>
      <c r="G206" s="361"/>
      <c r="H206" s="348"/>
    </row>
    <row r="207" spans="1:8" ht="15.75" x14ac:dyDescent="0.25">
      <c r="A207" s="343">
        <f>'SAISIE HOTEL'!L270</f>
        <v>224</v>
      </c>
      <c r="B207" s="344" t="str">
        <f>'SAISIE HOTEL'!M270</f>
        <v>Les revêtements de la salle de bains sont en bon état.</v>
      </c>
      <c r="C207" s="345">
        <f>'SAISIE HOTEL'!N270</f>
        <v>3</v>
      </c>
      <c r="D207" s="346" t="str">
        <f>'SAISIE HOTEL'!O270</f>
        <v>Très Satisfaisant</v>
      </c>
      <c r="E207" s="347">
        <f>'SAISIE HOTEL'!P270</f>
        <v>0</v>
      </c>
      <c r="F207" s="350" t="str">
        <f>'SAISIE HOTEL'!$B$270</f>
        <v>R</v>
      </c>
      <c r="G207" s="361"/>
      <c r="H207" s="348"/>
    </row>
    <row r="208" spans="1:8" ht="15.75" x14ac:dyDescent="0.25">
      <c r="A208" s="343">
        <f>'SAISIE HOTEL'!L272</f>
        <v>226</v>
      </c>
      <c r="B208" s="344" t="str">
        <f>'SAISIE HOTEL'!M272</f>
        <v>Le mobilier et les équipements de la salle de bains sont en bon état.</v>
      </c>
      <c r="C208" s="345">
        <f>'SAISIE HOTEL'!N272</f>
        <v>3</v>
      </c>
      <c r="D208" s="346" t="str">
        <f>'SAISIE HOTEL'!O272</f>
        <v>Très Satisfaisant</v>
      </c>
      <c r="E208" s="347">
        <f>'SAISIE HOTEL'!P272</f>
        <v>0</v>
      </c>
      <c r="F208" s="350" t="str">
        <f>'SAISIE HOTEL'!$B$272</f>
        <v>R</v>
      </c>
      <c r="G208" s="361"/>
      <c r="H208" s="348"/>
    </row>
    <row r="209" spans="1:8" ht="15.75" x14ac:dyDescent="0.25">
      <c r="A209" s="343">
        <f>'SAISIE HOTEL'!L274</f>
        <v>228</v>
      </c>
      <c r="B209" s="344" t="str">
        <f>'SAISIE HOTEL'!M274</f>
        <v>Le linge de toilette est en bon état.</v>
      </c>
      <c r="C209" s="345">
        <f>'SAISIE HOTEL'!N274</f>
        <v>3</v>
      </c>
      <c r="D209" s="346" t="str">
        <f>'SAISIE HOTEL'!O274</f>
        <v>Très Satisfaisant</v>
      </c>
      <c r="E209" s="347">
        <f>'SAISIE HOTEL'!P274</f>
        <v>0</v>
      </c>
      <c r="F209" s="350" t="str">
        <f>'SAISIE HOTEL'!$B$274</f>
        <v>R</v>
      </c>
      <c r="G209" s="361"/>
      <c r="H209" s="348"/>
    </row>
    <row r="210" spans="1:8" ht="15.75" x14ac:dyDescent="0.25">
      <c r="A210" s="343">
        <f>'SAISIE HOTEL'!L280</f>
        <v>232</v>
      </c>
      <c r="B210" s="344" t="str">
        <f>'SAISIE HOTEL'!M280</f>
        <v>Les revêtements sont en bon état.</v>
      </c>
      <c r="C210" s="345">
        <f>'SAISIE HOTEL'!N280</f>
        <v>3</v>
      </c>
      <c r="D210" s="346" t="str">
        <f>'SAISIE HOTEL'!O280</f>
        <v>Très Satisfaisant</v>
      </c>
      <c r="E210" s="347">
        <f>'SAISIE HOTEL'!P280</f>
        <v>0</v>
      </c>
      <c r="F210" s="350" t="str">
        <f>'SAISIE HOTEL'!$B$280</f>
        <v>R</v>
      </c>
      <c r="G210" s="361"/>
      <c r="H210" s="348"/>
    </row>
    <row r="211" spans="1:8" ht="15.75" x14ac:dyDescent="0.25">
      <c r="A211" s="343">
        <f>'SAISIE HOTEL'!L282</f>
        <v>234</v>
      </c>
      <c r="B211" s="344" t="str">
        <f>'SAISIE HOTEL'!M282</f>
        <v>Le mobilier et les équipements de la chambre sont en bon état.</v>
      </c>
      <c r="C211" s="345">
        <f>'SAISIE HOTEL'!N282</f>
        <v>3</v>
      </c>
      <c r="D211" s="346" t="str">
        <f>'SAISIE HOTEL'!O282</f>
        <v>Très Satisfaisant</v>
      </c>
      <c r="E211" s="347">
        <f>'SAISIE HOTEL'!P282</f>
        <v>0</v>
      </c>
      <c r="F211" s="350" t="str">
        <f>'SAISIE HOTEL'!$B$282</f>
        <v>R</v>
      </c>
      <c r="G211" s="361"/>
      <c r="H211" s="348"/>
    </row>
    <row r="212" spans="1:8" ht="15.75" x14ac:dyDescent="0.25">
      <c r="A212" s="343">
        <f>'SAISIE HOTEL'!L284</f>
        <v>236</v>
      </c>
      <c r="B212" s="344" t="str">
        <f>'SAISIE HOTEL'!M284</f>
        <v>Les revêtements de la salle de bains sont en bon état.</v>
      </c>
      <c r="C212" s="345">
        <f>'SAISIE HOTEL'!N284</f>
        <v>3</v>
      </c>
      <c r="D212" s="346" t="str">
        <f>'SAISIE HOTEL'!O284</f>
        <v>Très Satisfaisant</v>
      </c>
      <c r="E212" s="347">
        <f>'SAISIE HOTEL'!P284</f>
        <v>0</v>
      </c>
      <c r="F212" s="350" t="str">
        <f>'SAISIE HOTEL'!$B$284</f>
        <v>R</v>
      </c>
      <c r="G212" s="361"/>
      <c r="H212" s="348"/>
    </row>
    <row r="213" spans="1:8" ht="15.75" x14ac:dyDescent="0.25">
      <c r="A213" s="343">
        <f>'SAISIE HOTEL'!L286</f>
        <v>238</v>
      </c>
      <c r="B213" s="344" t="str">
        <f>'SAISIE HOTEL'!M286</f>
        <v>Le mobilier et les équipements de la salle de bains sont en bon état.</v>
      </c>
      <c r="C213" s="345">
        <f>'SAISIE HOTEL'!N286</f>
        <v>3</v>
      </c>
      <c r="D213" s="346" t="str">
        <f>'SAISIE HOTEL'!O286</f>
        <v>Très Satisfaisant</v>
      </c>
      <c r="E213" s="347">
        <f>'SAISIE HOTEL'!P286</f>
        <v>0</v>
      </c>
      <c r="F213" s="350" t="str">
        <f>'SAISIE HOTEL'!$B$286</f>
        <v>R</v>
      </c>
      <c r="G213" s="361"/>
      <c r="H213" s="348"/>
    </row>
    <row r="214" spans="1:8" ht="15.75" x14ac:dyDescent="0.25">
      <c r="A214" s="343">
        <f>'SAISIE HOTEL'!L288</f>
        <v>240</v>
      </c>
      <c r="B214" s="344" t="str">
        <f>'SAISIE HOTEL'!M288</f>
        <v>Le linge de toilette est en bon état.</v>
      </c>
      <c r="C214" s="345">
        <f>'SAISIE HOTEL'!N288</f>
        <v>3</v>
      </c>
      <c r="D214" s="346" t="str">
        <f>'SAISIE HOTEL'!O288</f>
        <v>Très Satisfaisant</v>
      </c>
      <c r="E214" s="347">
        <f>'SAISIE HOTEL'!P288</f>
        <v>0</v>
      </c>
      <c r="F214" s="350" t="str">
        <f>'SAISIE HOTEL'!$B$288</f>
        <v>R</v>
      </c>
      <c r="G214" s="361"/>
      <c r="H214" s="348"/>
    </row>
    <row r="215" spans="1:8" ht="15.75" x14ac:dyDescent="0.25">
      <c r="A215" s="343">
        <f>'SAISIE HOTEL'!L293</f>
        <v>244</v>
      </c>
      <c r="B215" s="344" t="str">
        <f>'SAISIE HOTEL'!M293</f>
        <v>Les revêtements sont en bon état.</v>
      </c>
      <c r="C215" s="345">
        <f>'SAISIE HOTEL'!N293</f>
        <v>3</v>
      </c>
      <c r="D215" s="346" t="str">
        <f>'SAISIE HOTEL'!O293</f>
        <v>Très Satisfaisant</v>
      </c>
      <c r="E215" s="347">
        <f>'SAISIE HOTEL'!P293</f>
        <v>0</v>
      </c>
      <c r="F215" s="350" t="str">
        <f>'SAISIE HOTEL'!$B$293</f>
        <v>R</v>
      </c>
      <c r="G215" s="361"/>
      <c r="H215" s="348"/>
    </row>
    <row r="216" spans="1:8" ht="15.75" x14ac:dyDescent="0.25">
      <c r="A216" s="343">
        <f>'SAISIE HOTEL'!L295</f>
        <v>246</v>
      </c>
      <c r="B216" s="344" t="str">
        <f>'SAISIE HOTEL'!M295</f>
        <v>Le mobilier et les équipements de la chambre sont en bon état.</v>
      </c>
      <c r="C216" s="345">
        <f>'SAISIE HOTEL'!N295</f>
        <v>3</v>
      </c>
      <c r="D216" s="346" t="str">
        <f>'SAISIE HOTEL'!O295</f>
        <v>Très Satisfaisant</v>
      </c>
      <c r="E216" s="347">
        <f>'SAISIE HOTEL'!P295</f>
        <v>0</v>
      </c>
      <c r="F216" s="350" t="str">
        <f>'SAISIE HOTEL'!$B$295</f>
        <v>R</v>
      </c>
      <c r="G216" s="361"/>
      <c r="H216" s="348"/>
    </row>
    <row r="217" spans="1:8" ht="15.75" x14ac:dyDescent="0.25">
      <c r="A217" s="343">
        <f>'SAISIE HOTEL'!L297</f>
        <v>248</v>
      </c>
      <c r="B217" s="344" t="str">
        <f>'SAISIE HOTEL'!M297</f>
        <v>Les revêtements de la salle de bains sont en bon état.</v>
      </c>
      <c r="C217" s="345">
        <f>'SAISIE HOTEL'!N297</f>
        <v>3</v>
      </c>
      <c r="D217" s="346" t="str">
        <f>'SAISIE HOTEL'!O297</f>
        <v>Très Satisfaisant</v>
      </c>
      <c r="E217" s="347">
        <f>'SAISIE HOTEL'!P297</f>
        <v>0</v>
      </c>
      <c r="F217" s="350" t="str">
        <f>'SAISIE HOTEL'!$B$297</f>
        <v>R</v>
      </c>
      <c r="G217" s="361"/>
      <c r="H217" s="348"/>
    </row>
    <row r="218" spans="1:8" ht="15.75" x14ac:dyDescent="0.25">
      <c r="A218" s="343">
        <f>'SAISIE HOTEL'!L299</f>
        <v>250</v>
      </c>
      <c r="B218" s="344" t="str">
        <f>'SAISIE HOTEL'!M299</f>
        <v>Le mobilier et les équipements de la salle de bains sont en bon état.</v>
      </c>
      <c r="C218" s="345">
        <f>'SAISIE HOTEL'!N299</f>
        <v>3</v>
      </c>
      <c r="D218" s="346" t="str">
        <f>'SAISIE HOTEL'!O299</f>
        <v>Très Satisfaisant</v>
      </c>
      <c r="E218" s="347">
        <f>'SAISIE HOTEL'!P299</f>
        <v>0</v>
      </c>
      <c r="F218" s="350" t="str">
        <f>'SAISIE HOTEL'!$B$299</f>
        <v>R</v>
      </c>
      <c r="G218" s="361"/>
      <c r="H218" s="348"/>
    </row>
    <row r="219" spans="1:8" ht="15.75" x14ac:dyDescent="0.25">
      <c r="A219" s="343">
        <f>'SAISIE HOTEL'!L301</f>
        <v>252</v>
      </c>
      <c r="B219" s="344" t="str">
        <f>'SAISIE HOTEL'!M301</f>
        <v>Le linge de toilette est en bon état.</v>
      </c>
      <c r="C219" s="345">
        <f>'SAISIE HOTEL'!N301</f>
        <v>3</v>
      </c>
      <c r="D219" s="346" t="str">
        <f>'SAISIE HOTEL'!O301</f>
        <v>Très Satisfaisant</v>
      </c>
      <c r="E219" s="347">
        <f>'SAISIE HOTEL'!P301</f>
        <v>0</v>
      </c>
      <c r="F219" s="350" t="str">
        <f>'SAISIE HOTEL'!$B$301</f>
        <v>R</v>
      </c>
      <c r="G219" s="361"/>
      <c r="H219" s="348"/>
    </row>
    <row r="220" spans="1:8" ht="15.75" x14ac:dyDescent="0.25">
      <c r="A220" s="343">
        <f>'SAISIE HOTEL'!L306</f>
        <v>256</v>
      </c>
      <c r="B220" s="344" t="str">
        <f>'SAISIE HOTEL'!M306</f>
        <v>Les revêtements sont en bon état.</v>
      </c>
      <c r="C220" s="345">
        <f>'SAISIE HOTEL'!N306</f>
        <v>3</v>
      </c>
      <c r="D220" s="346" t="str">
        <f>'SAISIE HOTEL'!O306</f>
        <v>Très Satisfaisant</v>
      </c>
      <c r="E220" s="347">
        <f>'SAISIE HOTEL'!P306</f>
        <v>0</v>
      </c>
      <c r="F220" s="350" t="str">
        <f>'SAISIE HOTEL'!$B$306</f>
        <v>R</v>
      </c>
      <c r="G220" s="361"/>
      <c r="H220" s="348"/>
    </row>
    <row r="221" spans="1:8" ht="15.75" x14ac:dyDescent="0.25">
      <c r="A221" s="343">
        <f>'SAISIE HOTEL'!L308</f>
        <v>258</v>
      </c>
      <c r="B221" s="344" t="str">
        <f>'SAISIE HOTEL'!M308</f>
        <v>Le mobilier et les équipements de la chambre sont en bon état.</v>
      </c>
      <c r="C221" s="345">
        <f>'SAISIE HOTEL'!N308</f>
        <v>3</v>
      </c>
      <c r="D221" s="346" t="str">
        <f>'SAISIE HOTEL'!O308</f>
        <v>Très Satisfaisant</v>
      </c>
      <c r="E221" s="347">
        <f>'SAISIE HOTEL'!P308</f>
        <v>0</v>
      </c>
      <c r="F221" s="350" t="str">
        <f>'SAISIE HOTEL'!$B$308</f>
        <v>R</v>
      </c>
      <c r="G221" s="361"/>
      <c r="H221" s="348"/>
    </row>
    <row r="222" spans="1:8" ht="15.75" x14ac:dyDescent="0.25">
      <c r="A222" s="343">
        <f>'SAISIE HOTEL'!L310</f>
        <v>260</v>
      </c>
      <c r="B222" s="344" t="str">
        <f>'SAISIE HOTEL'!M310</f>
        <v>Les revêtements de la salle de bains sont en bon état.</v>
      </c>
      <c r="C222" s="345">
        <f>'SAISIE HOTEL'!N310</f>
        <v>3</v>
      </c>
      <c r="D222" s="346" t="str">
        <f>'SAISIE HOTEL'!O310</f>
        <v>Très Satisfaisant</v>
      </c>
      <c r="E222" s="347">
        <f>'SAISIE HOTEL'!P310</f>
        <v>0</v>
      </c>
      <c r="F222" s="350" t="str">
        <f>'SAISIE HOTEL'!$B$310</f>
        <v>R</v>
      </c>
      <c r="G222" s="361"/>
      <c r="H222" s="348"/>
    </row>
    <row r="223" spans="1:8" ht="15.75" x14ac:dyDescent="0.25">
      <c r="A223" s="343">
        <f>'SAISIE HOTEL'!L312</f>
        <v>262</v>
      </c>
      <c r="B223" s="344" t="str">
        <f>'SAISIE HOTEL'!M312</f>
        <v>Le mobilier et les équipements de la salle de bains sont en bon état.</v>
      </c>
      <c r="C223" s="345">
        <f>'SAISIE HOTEL'!N312</f>
        <v>3</v>
      </c>
      <c r="D223" s="346" t="str">
        <f>'SAISIE HOTEL'!O312</f>
        <v>Très Satisfaisant</v>
      </c>
      <c r="E223" s="347">
        <f>'SAISIE HOTEL'!P312</f>
        <v>0</v>
      </c>
      <c r="F223" s="350" t="str">
        <f>'SAISIE HOTEL'!$B$312</f>
        <v>R</v>
      </c>
      <c r="G223" s="361"/>
      <c r="H223" s="348"/>
    </row>
    <row r="224" spans="1:8" ht="15.75" x14ac:dyDescent="0.25">
      <c r="A224" s="343">
        <f>'SAISIE HOTEL'!L314</f>
        <v>264</v>
      </c>
      <c r="B224" s="344" t="str">
        <f>'SAISIE HOTEL'!M314</f>
        <v>Le linge de toilette est en bon état.</v>
      </c>
      <c r="C224" s="345">
        <f>'SAISIE HOTEL'!N314</f>
        <v>3</v>
      </c>
      <c r="D224" s="346" t="str">
        <f>'SAISIE HOTEL'!O314</f>
        <v>Très Satisfaisant</v>
      </c>
      <c r="E224" s="347">
        <f>'SAISIE HOTEL'!P314</f>
        <v>0</v>
      </c>
      <c r="F224" s="350" t="str">
        <f>'SAISIE HOTEL'!$B$314</f>
        <v>R</v>
      </c>
      <c r="G224" s="361"/>
      <c r="H224" s="348"/>
    </row>
    <row r="225" spans="1:8" ht="15.75" x14ac:dyDescent="0.25">
      <c r="A225" s="343">
        <f>'SAISIE HOTEL'!L322</f>
        <v>270</v>
      </c>
      <c r="B225" s="344" t="str">
        <f>'SAISIE HOTEL'!M322</f>
        <v>Les revêtements muraux, les sols et les plafonds du bar sont en bon état.</v>
      </c>
      <c r="C225" s="345">
        <f>'SAISIE HOTEL'!N322</f>
        <v>3</v>
      </c>
      <c r="D225" s="346" t="str">
        <f>'SAISIE HOTEL'!O322</f>
        <v>Très Satisfaisant</v>
      </c>
      <c r="E225" s="347" t="str">
        <f>'SAISIE HOTEL'!P322</f>
        <v/>
      </c>
      <c r="F225" s="350" t="str">
        <f>'SAISIE HOTEL'!$B$322</f>
        <v>R</v>
      </c>
      <c r="G225" s="361"/>
      <c r="H225" s="348"/>
    </row>
    <row r="226" spans="1:8" ht="15.75" x14ac:dyDescent="0.25">
      <c r="A226" s="343">
        <f>'SAISIE HOTEL'!L324</f>
        <v>272</v>
      </c>
      <c r="B226" s="344" t="str">
        <f>'SAISIE HOTEL'!M324</f>
        <v>Le mobilier du bar est en bon état.</v>
      </c>
      <c r="C226" s="345">
        <f>'SAISIE HOTEL'!N324</f>
        <v>3</v>
      </c>
      <c r="D226" s="346" t="str">
        <f>'SAISIE HOTEL'!O324</f>
        <v>Très Satisfaisant</v>
      </c>
      <c r="E226" s="347" t="str">
        <f>'SAISIE HOTEL'!P324</f>
        <v/>
      </c>
      <c r="F226" s="350" t="str">
        <f>'SAISIE HOTEL'!$B$324</f>
        <v>R</v>
      </c>
      <c r="G226" s="361"/>
      <c r="H226" s="348"/>
    </row>
    <row r="227" spans="1:8" ht="15.75" x14ac:dyDescent="0.25">
      <c r="A227" s="343">
        <f>'SAISIE HOTEL'!L326</f>
        <v>274</v>
      </c>
      <c r="B227" s="344" t="str">
        <f>'SAISIE HOTEL'!M326</f>
        <v>Le comptoir et l'arrière du bar sont en bon état.</v>
      </c>
      <c r="C227" s="345">
        <f>'SAISIE HOTEL'!N326</f>
        <v>3</v>
      </c>
      <c r="D227" s="346" t="str">
        <f>'SAISIE HOTEL'!O326</f>
        <v>Très Satisfaisant</v>
      </c>
      <c r="E227" s="347" t="str">
        <f>'SAISIE HOTEL'!P326</f>
        <v/>
      </c>
      <c r="F227" s="350" t="str">
        <f>'SAISIE HOTEL'!$B$326</f>
        <v>R</v>
      </c>
      <c r="G227" s="361"/>
      <c r="H227" s="348"/>
    </row>
    <row r="228" spans="1:8" ht="15.75" x14ac:dyDescent="0.25">
      <c r="A228" s="343">
        <f>'SAISIE HOTEL'!L338</f>
        <v>284</v>
      </c>
      <c r="B228" s="344" t="str">
        <f>'SAISIE HOTEL'!M338</f>
        <v>La vaisselle est en bon état.</v>
      </c>
      <c r="C228" s="345">
        <f>'SAISIE HOTEL'!N338</f>
        <v>3</v>
      </c>
      <c r="D228" s="346" t="str">
        <f>'SAISIE HOTEL'!O338</f>
        <v>Très Satisfaisant</v>
      </c>
      <c r="E228" s="347" t="str">
        <f>'SAISIE HOTEL'!P338</f>
        <v/>
      </c>
      <c r="F228" s="350" t="str">
        <f>'SAISIE HOTEL'!$B$338</f>
        <v>R</v>
      </c>
      <c r="G228" s="361"/>
      <c r="H228" s="348"/>
    </row>
    <row r="229" spans="1:8" ht="15.75" x14ac:dyDescent="0.25">
      <c r="A229" s="343">
        <f>'SAISIE HOTEL'!L349</f>
        <v>292</v>
      </c>
      <c r="B229" s="344" t="str">
        <f>'SAISIE HOTEL'!M349</f>
        <v>Les revêtements et les équipements de la salle de restaurant sont en bon état.</v>
      </c>
      <c r="C229" s="345">
        <f>'SAISIE HOTEL'!N349</f>
        <v>3</v>
      </c>
      <c r="D229" s="346" t="str">
        <f>'SAISIE HOTEL'!O349</f>
        <v>Très Satisfaisant</v>
      </c>
      <c r="E229" s="347">
        <f>'SAISIE HOTEL'!P349</f>
        <v>0</v>
      </c>
      <c r="F229" s="350" t="str">
        <f>'SAISIE HOTEL'!$B$349</f>
        <v>R</v>
      </c>
      <c r="G229" s="361"/>
      <c r="H229" s="348"/>
    </row>
    <row r="230" spans="1:8" ht="15.75" x14ac:dyDescent="0.25">
      <c r="A230" s="343">
        <f>'SAISIE HOTEL'!L351</f>
        <v>294</v>
      </c>
      <c r="B230" s="344" t="str">
        <f>'SAISIE HOTEL'!M351</f>
        <v>Le mobilier de la salle de petit déjeuner est en bon état.</v>
      </c>
      <c r="C230" s="345">
        <f>'SAISIE HOTEL'!N351</f>
        <v>3</v>
      </c>
      <c r="D230" s="346" t="str">
        <f>'SAISIE HOTEL'!O351</f>
        <v>Très Satisfaisant</v>
      </c>
      <c r="E230" s="347">
        <f>'SAISIE HOTEL'!P351</f>
        <v>0</v>
      </c>
      <c r="F230" s="350" t="str">
        <f>'SAISIE HOTEL'!$B$351</f>
        <v>R</v>
      </c>
      <c r="G230" s="361"/>
      <c r="H230" s="348"/>
    </row>
    <row r="231" spans="1:8" ht="15.75" x14ac:dyDescent="0.25">
      <c r="A231" s="343">
        <f>'SAISIE HOTEL'!L354</f>
        <v>297</v>
      </c>
      <c r="B231" s="344" t="str">
        <f>'SAISIE HOTEL'!M354</f>
        <v>La vaisselle et les couverts du petit déjeuner sont en bon état.</v>
      </c>
      <c r="C231" s="345">
        <f>'SAISIE HOTEL'!N354</f>
        <v>3</v>
      </c>
      <c r="D231" s="346" t="str">
        <f>'SAISIE HOTEL'!O354</f>
        <v>Très Satisfaisant</v>
      </c>
      <c r="E231" s="347">
        <f>'SAISIE HOTEL'!P354</f>
        <v>0</v>
      </c>
      <c r="F231" s="350" t="str">
        <f>'SAISIE HOTEL'!$B$354</f>
        <v>R</v>
      </c>
      <c r="G231" s="361"/>
      <c r="H231" s="348"/>
    </row>
    <row r="232" spans="1:8" ht="37.5" x14ac:dyDescent="0.2">
      <c r="A232" s="341"/>
      <c r="B232" s="377" t="str">
        <f>'RESULTAT GLOBAL'!C36</f>
        <v>▪ Confort</v>
      </c>
      <c r="C232" s="378" t="s">
        <v>29</v>
      </c>
      <c r="D232" s="378" t="s">
        <v>30</v>
      </c>
      <c r="E232" s="379" t="s">
        <v>31</v>
      </c>
      <c r="F232" s="380" t="s">
        <v>680</v>
      </c>
      <c r="G232" s="381" t="s">
        <v>681</v>
      </c>
      <c r="H232" s="381" t="s">
        <v>682</v>
      </c>
    </row>
    <row r="233" spans="1:8" ht="15.75" x14ac:dyDescent="0.25">
      <c r="A233" s="343">
        <f>'SAISIE HOTEL'!L86</f>
        <v>70</v>
      </c>
      <c r="B233" s="344" t="str">
        <f>'SAISIE HOTEL'!M86</f>
        <v>Si existante, la terrasse est aménagée de manière confortable et harmonieuse.</v>
      </c>
      <c r="C233" s="345">
        <f>'SAISIE HOTEL'!N86</f>
        <v>1</v>
      </c>
      <c r="D233" s="346" t="str">
        <f>'SAISIE HOTEL'!O86</f>
        <v>OUI</v>
      </c>
      <c r="E233" s="352">
        <f>'SAISIE HOTEL'!P86</f>
        <v>0</v>
      </c>
      <c r="F233" s="350" t="str">
        <f>'SAISIE HOTEL'!$B$86</f>
        <v>NR</v>
      </c>
      <c r="G233" s="361"/>
      <c r="H233" s="348"/>
    </row>
    <row r="234" spans="1:8" ht="15.75" x14ac:dyDescent="0.25">
      <c r="A234" s="343">
        <f>'SAISIE HOTEL'!L134</f>
        <v>109</v>
      </c>
      <c r="B234" s="344" t="str">
        <f>'SAISIE HOTEL'!M134</f>
        <v>L'ambiance des parties communes est confortable.</v>
      </c>
      <c r="C234" s="345">
        <f>'SAISIE HOTEL'!N134</f>
        <v>3</v>
      </c>
      <c r="D234" s="346" t="str">
        <f>'SAISIE HOTEL'!O134</f>
        <v>OUI</v>
      </c>
      <c r="E234" s="347">
        <f>'SAISIE HOTEL'!P134</f>
        <v>0</v>
      </c>
      <c r="F234" s="350" t="str">
        <f>'SAISIE HOTEL'!$B$134</f>
        <v>NR</v>
      </c>
      <c r="G234" s="361"/>
      <c r="H234" s="348"/>
    </row>
    <row r="235" spans="1:8" ht="15.75" x14ac:dyDescent="0.25">
      <c r="A235" s="343">
        <f>'SAISIE HOTEL'!L138</f>
        <v>113</v>
      </c>
      <c r="B235" s="344" t="str">
        <f>'SAISIE HOTEL'!M138</f>
        <v>Les parties communes ne sont pas encombrées.</v>
      </c>
      <c r="C235" s="345">
        <f>'SAISIE HOTEL'!N138</f>
        <v>1</v>
      </c>
      <c r="D235" s="346" t="str">
        <f>'SAISIE HOTEL'!O138</f>
        <v>OUI</v>
      </c>
      <c r="E235" s="347">
        <f>'SAISIE HOTEL'!P138</f>
        <v>0</v>
      </c>
      <c r="F235" s="350" t="str">
        <f>'SAISIE HOTEL'!B138</f>
        <v>NR</v>
      </c>
      <c r="G235" s="361"/>
      <c r="H235" s="348"/>
    </row>
    <row r="236" spans="1:8" ht="15.75" x14ac:dyDescent="0.25">
      <c r="A236" s="343">
        <f>'SAISIE HOTEL'!L139</f>
        <v>114</v>
      </c>
      <c r="B236" s="344" t="str">
        <f>'SAISIE HOTEL'!M139</f>
        <v>Si existants, les ascenseurs sont en bon état et fonctionnent correctement.</v>
      </c>
      <c r="C236" s="345">
        <f>'SAISIE HOTEL'!N139</f>
        <v>3</v>
      </c>
      <c r="D236" s="346" t="str">
        <f>'SAISIE HOTEL'!O139</f>
        <v>OUI</v>
      </c>
      <c r="E236" s="347">
        <f>'SAISIE HOTEL'!P139</f>
        <v>0</v>
      </c>
      <c r="F236" s="350" t="str">
        <f>'SAISIE HOTEL'!B139</f>
        <v>NR</v>
      </c>
      <c r="G236" s="361"/>
      <c r="H236" s="348"/>
    </row>
    <row r="237" spans="1:8" ht="15.75" x14ac:dyDescent="0.25">
      <c r="A237" s="343">
        <f>'SAISIE HOTEL'!L142</f>
        <v>116</v>
      </c>
      <c r="B237" s="344" t="str">
        <f>'SAISIE HOTEL'!M142</f>
        <v>Il existe un salon ou un espace salon confortablement aménagé.</v>
      </c>
      <c r="C237" s="345">
        <f>'SAISIE HOTEL'!N142</f>
        <v>1</v>
      </c>
      <c r="D237" s="346" t="str">
        <f>'SAISIE HOTEL'!O142</f>
        <v>OUI</v>
      </c>
      <c r="E237" s="347">
        <f>'SAISIE HOTEL'!P142</f>
        <v>0</v>
      </c>
      <c r="F237" s="350" t="str">
        <f>'SAISIE HOTEL'!B142</f>
        <v>NR</v>
      </c>
      <c r="G237" s="361"/>
      <c r="H237" s="348"/>
    </row>
    <row r="238" spans="1:8" ht="15.75" x14ac:dyDescent="0.25">
      <c r="A238" s="343">
        <f>'SAISIE HOTEL'!L143</f>
        <v>117</v>
      </c>
      <c r="B238" s="344" t="str">
        <f>'SAISIE HOTEL'!M143</f>
        <v>Le salon ou l'espace salon est à l'écart des allées et venues de la clientèle.</v>
      </c>
      <c r="C238" s="345">
        <f>'SAISIE HOTEL'!N143</f>
        <v>1</v>
      </c>
      <c r="D238" s="346" t="str">
        <f>'SAISIE HOTEL'!O143</f>
        <v>OUI</v>
      </c>
      <c r="E238" s="347">
        <f>'SAISIE HOTEL'!P143</f>
        <v>0</v>
      </c>
      <c r="F238" s="350" t="str">
        <f>'SAISIE HOTEL'!B143</f>
        <v>NR</v>
      </c>
      <c r="G238" s="361"/>
      <c r="H238" s="348"/>
    </row>
    <row r="239" spans="1:8" ht="15.75" x14ac:dyDescent="0.25">
      <c r="A239" s="343">
        <f>'SAISIE HOTEL'!L147</f>
        <v>120</v>
      </c>
      <c r="B239" s="344" t="str">
        <f>'SAISIE HOTEL'!M147</f>
        <v xml:space="preserve">Les sanitaires sont bien équipés. </v>
      </c>
      <c r="C239" s="345">
        <f>'SAISIE HOTEL'!N147</f>
        <v>3</v>
      </c>
      <c r="D239" s="346" t="str">
        <f>'SAISIE HOTEL'!O147</f>
        <v>OUI</v>
      </c>
      <c r="E239" s="347">
        <f>'SAISIE HOTEL'!P147</f>
        <v>0</v>
      </c>
      <c r="F239" s="350" t="str">
        <f>'SAISIE HOTEL'!B147</f>
        <v>NR</v>
      </c>
      <c r="G239" s="361"/>
      <c r="H239" s="348"/>
    </row>
    <row r="240" spans="1:8" ht="15.75" x14ac:dyDescent="0.25">
      <c r="A240" s="343">
        <f>'SAISIE HOTEL'!L148</f>
        <v>121</v>
      </c>
      <c r="B240" s="344" t="str">
        <f>'SAISIE HOTEL'!M148</f>
        <v>L'aspect général des sanitaires est accueillant.</v>
      </c>
      <c r="C240" s="345">
        <f>'SAISIE HOTEL'!N148</f>
        <v>3</v>
      </c>
      <c r="D240" s="346" t="str">
        <f>'SAISIE HOTEL'!O148</f>
        <v>OUI</v>
      </c>
      <c r="E240" s="347">
        <f>'SAISIE HOTEL'!P148</f>
        <v>0</v>
      </c>
      <c r="F240" s="350" t="str">
        <f>'SAISIE HOTEL'!B148</f>
        <v>NR</v>
      </c>
      <c r="G240" s="361"/>
      <c r="H240" s="348"/>
    </row>
    <row r="241" spans="1:8" ht="15.75" x14ac:dyDescent="0.25">
      <c r="A241" s="343">
        <f>'SAISIE HOTEL'!L153</f>
        <v>126</v>
      </c>
      <c r="B241" s="344" t="str">
        <f>'SAISIE HOTEL'!M153</f>
        <v>L'ensemble des équipements des sanitaires fonctionne bien.</v>
      </c>
      <c r="C241" s="345">
        <f>'SAISIE HOTEL'!N153</f>
        <v>3</v>
      </c>
      <c r="D241" s="346" t="str">
        <f>'SAISIE HOTEL'!O153</f>
        <v>OUI</v>
      </c>
      <c r="E241" s="347">
        <f>'SAISIE HOTEL'!P153</f>
        <v>0</v>
      </c>
      <c r="F241" s="350" t="str">
        <f>'SAISIE HOTEL'!B153</f>
        <v>NR</v>
      </c>
      <c r="G241" s="361"/>
      <c r="H241" s="348"/>
    </row>
    <row r="242" spans="1:8" ht="15.75" x14ac:dyDescent="0.25">
      <c r="A242" s="343">
        <f>'SAISIE HOTEL'!L154</f>
        <v>127</v>
      </c>
      <c r="B242" s="344" t="str">
        <f>'SAISIE HOTEL'!M154</f>
        <v>Les sanitaires ne présentent pas d'odeur désagréable.</v>
      </c>
      <c r="C242" s="345">
        <f>'SAISIE HOTEL'!N154</f>
        <v>3</v>
      </c>
      <c r="D242" s="346" t="str">
        <f>'SAISIE HOTEL'!O154</f>
        <v>OUI</v>
      </c>
      <c r="E242" s="347">
        <f>'SAISIE HOTEL'!P154</f>
        <v>0</v>
      </c>
      <c r="F242" s="350" t="str">
        <f>'SAISIE HOTEL'!B154</f>
        <v>NR</v>
      </c>
      <c r="G242" s="361"/>
      <c r="H242" s="348"/>
    </row>
    <row r="243" spans="1:8" ht="15.75" x14ac:dyDescent="0.25">
      <c r="A243" s="343">
        <f>'SAISIE HOTEL'!L171</f>
        <v>140</v>
      </c>
      <c r="B243" s="344" t="str">
        <f>'SAISIE HOTEL'!M171</f>
        <v xml:space="preserve">Au moins 3 équipements pour enfants sont mis à la disposition du client </v>
      </c>
      <c r="C243" s="345">
        <f>'SAISIE HOTEL'!N171</f>
        <v>1</v>
      </c>
      <c r="D243" s="346" t="str">
        <f>'SAISIE HOTEL'!O171</f>
        <v>OUI</v>
      </c>
      <c r="E243" s="347">
        <f>'SAISIE HOTEL'!P171</f>
        <v>0</v>
      </c>
      <c r="F243" s="350" t="str">
        <f>'SAISIE HOTEL'!B171</f>
        <v>R</v>
      </c>
      <c r="G243" s="361"/>
      <c r="H243" s="348"/>
    </row>
    <row r="244" spans="1:8" ht="15.75" x14ac:dyDescent="0.25">
      <c r="A244" s="343">
        <f>'SAISIE HOTEL'!L177</f>
        <v>144</v>
      </c>
      <c r="B244" s="344" t="str">
        <f>'SAISIE HOTEL'!M177</f>
        <v>La décoration et l'ameublement de la chambre sont harmonieux.</v>
      </c>
      <c r="C244" s="345">
        <f>'SAISIE HOTEL'!N177</f>
        <v>3</v>
      </c>
      <c r="D244" s="346" t="str">
        <f>'SAISIE HOTEL'!O177</f>
        <v>OUI</v>
      </c>
      <c r="E244" s="347">
        <f>'SAISIE HOTEL'!P177</f>
        <v>0</v>
      </c>
      <c r="F244" s="350" t="str">
        <f>'SAISIE HOTEL'!B177</f>
        <v>NR</v>
      </c>
      <c r="G244" s="361"/>
      <c r="H244" s="348"/>
    </row>
    <row r="245" spans="1:8" ht="15.75" x14ac:dyDescent="0.25">
      <c r="A245" s="343">
        <f>'SAISIE HOTEL'!L178</f>
        <v>145</v>
      </c>
      <c r="B245" s="344" t="str">
        <f>'SAISIE HOTEL'!M178</f>
        <v>La décoration de la chambre est au goût du jour</v>
      </c>
      <c r="C245" s="345">
        <f>'SAISIE HOTEL'!N178</f>
        <v>3</v>
      </c>
      <c r="D245" s="346" t="str">
        <f>'SAISIE HOTEL'!O178</f>
        <v>OUI</v>
      </c>
      <c r="E245" s="347">
        <f>'SAISIE HOTEL'!P178</f>
        <v>0</v>
      </c>
      <c r="F245" s="350" t="str">
        <f>'SAISIE HOTEL'!B178</f>
        <v>NR</v>
      </c>
      <c r="G245" s="361"/>
      <c r="H245" s="348"/>
    </row>
    <row r="246" spans="1:8" ht="15.75" x14ac:dyDescent="0.25">
      <c r="A246" s="343">
        <f>'SAISIE HOTEL'!L179</f>
        <v>146</v>
      </c>
      <c r="B246" s="344" t="str">
        <f>'SAISIE HOTEL'!M179</f>
        <v>La température est agréable à l'arrivée du client (minimum 19°C en hiver).</v>
      </c>
      <c r="C246" s="345">
        <f>'SAISIE HOTEL'!N179</f>
        <v>3</v>
      </c>
      <c r="D246" s="346" t="str">
        <f>'SAISIE HOTEL'!O179</f>
        <v>OUI</v>
      </c>
      <c r="E246" s="347">
        <f>'SAISIE HOTEL'!P179</f>
        <v>0</v>
      </c>
      <c r="F246" s="350" t="str">
        <f>'SAISIE HOTEL'!B179</f>
        <v>NR</v>
      </c>
      <c r="G246" s="361"/>
      <c r="H246" s="348"/>
    </row>
    <row r="247" spans="1:8" ht="15.75" x14ac:dyDescent="0.25">
      <c r="A247" s="343">
        <f>'SAISIE HOTEL'!L180</f>
        <v>147</v>
      </c>
      <c r="B247" s="344" t="str">
        <f>'SAISIE HOTEL'!M180</f>
        <v>La chambre bénéficie d'une isolation phonique interne efficace.</v>
      </c>
      <c r="C247" s="345">
        <f>'SAISIE HOTEL'!N180</f>
        <v>3</v>
      </c>
      <c r="D247" s="346" t="str">
        <f>'SAISIE HOTEL'!O180</f>
        <v>OUI</v>
      </c>
      <c r="E247" s="347">
        <f>'SAISIE HOTEL'!P180</f>
        <v>0</v>
      </c>
      <c r="F247" s="350" t="str">
        <f>'SAISIE HOTEL'!B180</f>
        <v>NR</v>
      </c>
      <c r="G247" s="361"/>
      <c r="H247" s="348"/>
    </row>
    <row r="248" spans="1:8" ht="15.75" x14ac:dyDescent="0.25">
      <c r="A248" s="343">
        <f>'SAISIE HOTEL'!L181</f>
        <v>148</v>
      </c>
      <c r="B248" s="344" t="str">
        <f>'SAISIE HOTEL'!M181</f>
        <v>La chambre bénéficie d'une isolation phonique externe efficace.</v>
      </c>
      <c r="C248" s="345">
        <f>'SAISIE HOTEL'!N181</f>
        <v>3</v>
      </c>
      <c r="D248" s="346" t="str">
        <f>'SAISIE HOTEL'!O181</f>
        <v>OUI</v>
      </c>
      <c r="E248" s="347">
        <f>'SAISIE HOTEL'!P181</f>
        <v>0</v>
      </c>
      <c r="F248" s="350" t="str">
        <f>'SAISIE HOTEL'!B181</f>
        <v>NR</v>
      </c>
      <c r="G248" s="361"/>
      <c r="H248" s="348"/>
    </row>
    <row r="249" spans="1:8" ht="15.75" x14ac:dyDescent="0.25">
      <c r="A249" s="343">
        <f>'SAISIE HOTEL'!L183</f>
        <v>150</v>
      </c>
      <c r="B249" s="344" t="str">
        <f>'SAISIE HOTEL'!M183</f>
        <v>L'éclairage général de la chambre est satisfaisant.</v>
      </c>
      <c r="C249" s="345">
        <f>'SAISIE HOTEL'!N183</f>
        <v>3</v>
      </c>
      <c r="D249" s="346" t="str">
        <f>'SAISIE HOTEL'!O183</f>
        <v>OUI</v>
      </c>
      <c r="E249" s="347">
        <f>'SAISIE HOTEL'!P183</f>
        <v>0</v>
      </c>
      <c r="F249" s="350" t="str">
        <f>'SAISIE HOTEL'!B183</f>
        <v>NR</v>
      </c>
      <c r="G249" s="361"/>
      <c r="H249" s="348"/>
    </row>
    <row r="250" spans="1:8" ht="15.75" x14ac:dyDescent="0.25">
      <c r="A250" s="343">
        <f>'SAISIE HOTEL'!L184</f>
        <v>151</v>
      </c>
      <c r="B250" s="344" t="str">
        <f>'SAISIE HOTEL'!M184</f>
        <v>La circulation dans la chambre est aisée.</v>
      </c>
      <c r="C250" s="345">
        <f>'SAISIE HOTEL'!N184</f>
        <v>3</v>
      </c>
      <c r="D250" s="346" t="str">
        <f>'SAISIE HOTEL'!O184</f>
        <v>OUI</v>
      </c>
      <c r="E250" s="347">
        <f>'SAISIE HOTEL'!P184</f>
        <v>0</v>
      </c>
      <c r="F250" s="350" t="str">
        <f>'SAISIE HOTEL'!B184</f>
        <v>NR</v>
      </c>
      <c r="G250" s="361"/>
      <c r="H250" s="348"/>
    </row>
    <row r="251" spans="1:8" ht="31.5" x14ac:dyDescent="0.25">
      <c r="A251" s="343">
        <f>'SAISIE HOTEL'!L191</f>
        <v>158</v>
      </c>
      <c r="B251" s="344" t="str">
        <f>'SAISIE HOTEL'!M191</f>
        <v>L'été, en l'absence de climatisation, des actions sont prises pour limiter la température de la chambre.</v>
      </c>
      <c r="C251" s="345">
        <f>'SAISIE HOTEL'!N191</f>
        <v>1</v>
      </c>
      <c r="D251" s="346" t="str">
        <f>'SAISIE HOTEL'!O191</f>
        <v>OUI</v>
      </c>
      <c r="E251" s="347">
        <f>'SAISIE HOTEL'!P191</f>
        <v>0</v>
      </c>
      <c r="F251" s="350" t="str">
        <f>'SAISIE HOTEL'!B191</f>
        <v>NR</v>
      </c>
      <c r="G251" s="361"/>
      <c r="H251" s="348"/>
    </row>
    <row r="252" spans="1:8" ht="15.75" x14ac:dyDescent="0.25">
      <c r="A252" s="343">
        <f>'SAISIE HOTEL'!L192</f>
        <v>159</v>
      </c>
      <c r="B252" s="344" t="str">
        <f>'SAISIE HOTEL'!M192</f>
        <v>L'occultation est efficace.</v>
      </c>
      <c r="C252" s="345">
        <f>'SAISIE HOTEL'!N192</f>
        <v>3</v>
      </c>
      <c r="D252" s="346" t="str">
        <f>'SAISIE HOTEL'!O192</f>
        <v>OUI</v>
      </c>
      <c r="E252" s="347">
        <f>'SAISIE HOTEL'!P192</f>
        <v>0</v>
      </c>
      <c r="F252" s="350" t="str">
        <f>'SAISIE HOTEL'!B192</f>
        <v>NR</v>
      </c>
      <c r="G252" s="361"/>
      <c r="H252" s="348"/>
    </row>
    <row r="253" spans="1:8" ht="15.75" x14ac:dyDescent="0.25">
      <c r="A253" s="343">
        <f>'SAISIE HOTEL'!L194</f>
        <v>160</v>
      </c>
      <c r="B253" s="344" t="str">
        <f>'SAISIE HOTEL'!M194</f>
        <v>Le matelas est confortable.</v>
      </c>
      <c r="C253" s="345">
        <f>'SAISIE HOTEL'!N194</f>
        <v>9</v>
      </c>
      <c r="D253" s="346" t="str">
        <f>'SAISIE HOTEL'!O194</f>
        <v>Très Satisfaisant</v>
      </c>
      <c r="E253" s="347">
        <f>'SAISIE HOTEL'!P194</f>
        <v>0</v>
      </c>
      <c r="F253" s="350" t="str">
        <f>'SAISIE HOTEL'!$B$194</f>
        <v>NR</v>
      </c>
      <c r="G253" s="361"/>
      <c r="H253" s="348"/>
    </row>
    <row r="254" spans="1:8" ht="15.75" x14ac:dyDescent="0.25">
      <c r="A254" s="343">
        <f>'SAISIE HOTEL'!L197</f>
        <v>163</v>
      </c>
      <c r="B254" s="344" t="str">
        <f>'SAISIE HOTEL'!M197</f>
        <v>Le lit est correctement fait.</v>
      </c>
      <c r="C254" s="345">
        <f>'SAISIE HOTEL'!N197</f>
        <v>3</v>
      </c>
      <c r="D254" s="346" t="str">
        <f>'SAISIE HOTEL'!O197</f>
        <v>OUI</v>
      </c>
      <c r="E254" s="347">
        <f>'SAISIE HOTEL'!P197</f>
        <v>0</v>
      </c>
      <c r="F254" s="350" t="str">
        <f>'SAISIE HOTEL'!B197</f>
        <v>NR</v>
      </c>
      <c r="G254" s="361"/>
      <c r="H254" s="348"/>
    </row>
    <row r="255" spans="1:8" ht="15.75" x14ac:dyDescent="0.25">
      <c r="A255" s="343">
        <f>'SAISIE HOTEL'!L200</f>
        <v>166</v>
      </c>
      <c r="B255" s="344" t="str">
        <f>'SAISIE HOTEL'!M200</f>
        <v>La dimension de la literie en lit double est de 160x200.</v>
      </c>
      <c r="C255" s="345">
        <f>'SAISIE HOTEL'!N200</f>
        <v>1</v>
      </c>
      <c r="D255" s="346" t="str">
        <f>'SAISIE HOTEL'!O200</f>
        <v>OUI</v>
      </c>
      <c r="E255" s="347">
        <f>'SAISIE HOTEL'!P200</f>
        <v>0</v>
      </c>
      <c r="F255" s="350" t="str">
        <f>'SAISIE HOTEL'!$B$200</f>
        <v>NR</v>
      </c>
      <c r="G255" s="361"/>
      <c r="H255" s="348"/>
    </row>
    <row r="256" spans="1:8" ht="15.75" x14ac:dyDescent="0.25">
      <c r="A256" s="343">
        <f>'SAISIE HOTEL'!L205</f>
        <v>169</v>
      </c>
      <c r="B256" s="344" t="str">
        <f>'SAISIE HOTEL'!M205</f>
        <v>L'ensemble du mobilier de la chambre est pratique d'utilisation.</v>
      </c>
      <c r="C256" s="345">
        <f>'SAISIE HOTEL'!N205</f>
        <v>3</v>
      </c>
      <c r="D256" s="346" t="str">
        <f>'SAISIE HOTEL'!O205</f>
        <v>OUI</v>
      </c>
      <c r="E256" s="347">
        <f>'SAISIE HOTEL'!P205</f>
        <v>0</v>
      </c>
      <c r="F256" s="350" t="str">
        <f>'SAISIE HOTEL'!$B$205</f>
        <v>NR</v>
      </c>
      <c r="G256" s="361"/>
      <c r="H256" s="348"/>
    </row>
    <row r="257" spans="1:8" ht="15.75" x14ac:dyDescent="0.25">
      <c r="A257" s="343">
        <f>'SAISIE HOTEL'!L207</f>
        <v>170</v>
      </c>
      <c r="B257" s="344" t="str">
        <f>'SAISIE HOTEL'!M207</f>
        <v>La température de la chambre peut être réglée par le client.</v>
      </c>
      <c r="C257" s="345">
        <f>'SAISIE HOTEL'!N207</f>
        <v>1</v>
      </c>
      <c r="D257" s="346" t="str">
        <f>'SAISIE HOTEL'!O207</f>
        <v>OUI</v>
      </c>
      <c r="E257" s="347">
        <f>'SAISIE HOTEL'!P207</f>
        <v>0</v>
      </c>
      <c r="F257" s="350" t="str">
        <f>'SAISIE HOTEL'!B207</f>
        <v>NR</v>
      </c>
      <c r="G257" s="361"/>
      <c r="H257" s="348"/>
    </row>
    <row r="258" spans="1:8" ht="15.75" x14ac:dyDescent="0.25">
      <c r="A258" s="343">
        <f>'SAISIE HOTEL'!L208</f>
        <v>171</v>
      </c>
      <c r="B258" s="344" t="str">
        <f>'SAISIE HOTEL'!M208</f>
        <v>Le système de chauffage ou de climatisation (ou équivalent) est performant.</v>
      </c>
      <c r="C258" s="345">
        <f>'SAISIE HOTEL'!N208</f>
        <v>1</v>
      </c>
      <c r="D258" s="346" t="str">
        <f>'SAISIE HOTEL'!O208</f>
        <v>OUI</v>
      </c>
      <c r="E258" s="347">
        <f>'SAISIE HOTEL'!P208</f>
        <v>0</v>
      </c>
      <c r="F258" s="350" t="str">
        <f>'SAISIE HOTEL'!B208</f>
        <v>NR</v>
      </c>
      <c r="G258" s="361"/>
      <c r="H258" s="348"/>
    </row>
    <row r="259" spans="1:8" ht="15.75" x14ac:dyDescent="0.25">
      <c r="A259" s="343">
        <f>'SAISIE HOTEL'!L209</f>
        <v>172</v>
      </c>
      <c r="B259" s="344" t="str">
        <f>'SAISIE HOTEL'!M209</f>
        <v>Un accès Internet gratuit est proposé dans la chambre.</v>
      </c>
      <c r="C259" s="345">
        <f>'SAISIE HOTEL'!N209</f>
        <v>1</v>
      </c>
      <c r="D259" s="346" t="str">
        <f>'SAISIE HOTEL'!O209</f>
        <v>OUI</v>
      </c>
      <c r="E259" s="347">
        <f>'SAISIE HOTEL'!P209</f>
        <v>0</v>
      </c>
      <c r="F259" s="350" t="str">
        <f>'SAISIE HOTEL'!B209</f>
        <v>NR</v>
      </c>
      <c r="G259" s="361"/>
      <c r="H259" s="348"/>
    </row>
    <row r="260" spans="1:8" ht="15.75" x14ac:dyDescent="0.25">
      <c r="A260" s="343">
        <f>'SAISIE HOTEL'!L210</f>
        <v>173</v>
      </c>
      <c r="B260" s="344" t="str">
        <f>'SAISIE HOTEL'!M210</f>
        <v>La chambre est bien équipée</v>
      </c>
      <c r="C260" s="345">
        <f>'SAISIE HOTEL'!N210</f>
        <v>3</v>
      </c>
      <c r="D260" s="346" t="str">
        <f>'SAISIE HOTEL'!O210</f>
        <v>Très Satisfaisant</v>
      </c>
      <c r="E260" s="347">
        <f>'SAISIE HOTEL'!P210</f>
        <v>0</v>
      </c>
      <c r="F260" s="350" t="str">
        <f>'SAISIE HOTEL'!B210</f>
        <v>R</v>
      </c>
      <c r="G260" s="361"/>
      <c r="H260" s="348"/>
    </row>
    <row r="261" spans="1:8" ht="15.75" x14ac:dyDescent="0.25">
      <c r="A261" s="343">
        <f>'SAISIE HOTEL'!L211</f>
        <v>174</v>
      </c>
      <c r="B261" s="344" t="str">
        <f>'SAISIE HOTEL'!M211</f>
        <v>La chambre est bien éclairée</v>
      </c>
      <c r="C261" s="345">
        <f>'SAISIE HOTEL'!N211</f>
        <v>1</v>
      </c>
      <c r="D261" s="346" t="str">
        <f>'SAISIE HOTEL'!O211</f>
        <v>Très Satisfaisant</v>
      </c>
      <c r="E261" s="347">
        <f>'SAISIE HOTEL'!P211</f>
        <v>0</v>
      </c>
      <c r="F261" s="350" t="str">
        <f>'SAISIE HOTEL'!B211</f>
        <v>R</v>
      </c>
      <c r="G261" s="361"/>
      <c r="H261" s="348"/>
    </row>
    <row r="262" spans="1:8" ht="31.5" x14ac:dyDescent="0.25">
      <c r="A262" s="343">
        <f>'SAISIE HOTEL'!L214</f>
        <v>177</v>
      </c>
      <c r="B262" s="344" t="str">
        <f>'SAISIE HOTEL'!M214</f>
        <v>L'ensemble des équipements est facile d'utilisation et en bon état de fonctionnement.</v>
      </c>
      <c r="C262" s="345">
        <f>'SAISIE HOTEL'!N214</f>
        <v>3</v>
      </c>
      <c r="D262" s="346" t="str">
        <f>'SAISIE HOTEL'!O214</f>
        <v>Très Satisfaisant</v>
      </c>
      <c r="E262" s="347">
        <f>'SAISIE HOTEL'!P214</f>
        <v>0</v>
      </c>
      <c r="F262" s="350" t="str">
        <f>'SAISIE HOTEL'!$B$214</f>
        <v>NR</v>
      </c>
      <c r="G262" s="361"/>
      <c r="H262" s="348"/>
    </row>
    <row r="263" spans="1:8" ht="15.75" x14ac:dyDescent="0.25">
      <c r="A263" s="343">
        <f>'SAISIE HOTEL'!L225</f>
        <v>184</v>
      </c>
      <c r="B263" s="344" t="str">
        <f>'SAISIE HOTEL'!M225</f>
        <v>L'aspect général de la salle de bains est accueillant.</v>
      </c>
      <c r="C263" s="345">
        <f>'SAISIE HOTEL'!N225</f>
        <v>3</v>
      </c>
      <c r="D263" s="346" t="str">
        <f>'SAISIE HOTEL'!O225</f>
        <v>OUI</v>
      </c>
      <c r="E263" s="347">
        <f>'SAISIE HOTEL'!P225</f>
        <v>0</v>
      </c>
      <c r="F263" s="350" t="str">
        <f>'SAISIE HOTEL'!B225</f>
        <v>NR</v>
      </c>
      <c r="G263" s="361"/>
      <c r="H263" s="348"/>
    </row>
    <row r="264" spans="1:8" ht="15.75" x14ac:dyDescent="0.25">
      <c r="A264" s="343">
        <f>'SAISIE HOTEL'!L226</f>
        <v>185</v>
      </c>
      <c r="B264" s="344" t="str">
        <f>'SAISIE HOTEL'!M226</f>
        <v>La température est agréable.</v>
      </c>
      <c r="C264" s="345">
        <f>'SAISIE HOTEL'!N226</f>
        <v>3</v>
      </c>
      <c r="D264" s="346" t="str">
        <f>'SAISIE HOTEL'!O226</f>
        <v>OUI</v>
      </c>
      <c r="E264" s="347">
        <f>'SAISIE HOTEL'!P226</f>
        <v>0</v>
      </c>
      <c r="F264" s="350" t="str">
        <f>'SAISIE HOTEL'!B226</f>
        <v>NR</v>
      </c>
      <c r="G264" s="361"/>
      <c r="H264" s="348"/>
    </row>
    <row r="265" spans="1:8" ht="15.75" x14ac:dyDescent="0.25">
      <c r="A265" s="343">
        <f>'SAISIE HOTEL'!L227</f>
        <v>186</v>
      </c>
      <c r="B265" s="344" t="str">
        <f>'SAISIE HOTEL'!M227</f>
        <v>La température de la salle de bains est ajustable</v>
      </c>
      <c r="C265" s="345">
        <f>'SAISIE HOTEL'!N227</f>
        <v>1</v>
      </c>
      <c r="D265" s="346" t="str">
        <f>'SAISIE HOTEL'!O227</f>
        <v>OUI</v>
      </c>
      <c r="E265" s="347">
        <f>'SAISIE HOTEL'!P227</f>
        <v>0</v>
      </c>
      <c r="F265" s="350" t="str">
        <f>'SAISIE HOTEL'!B227</f>
        <v>NR</v>
      </c>
      <c r="G265" s="361"/>
      <c r="H265" s="348"/>
    </row>
    <row r="266" spans="1:8" ht="15.75" x14ac:dyDescent="0.25">
      <c r="A266" s="343">
        <f>'SAISIE HOTEL'!L228</f>
        <v>187</v>
      </c>
      <c r="B266" s="344" t="str">
        <f>'SAISIE HOTEL'!M228</f>
        <v>La salle de bains n'a pas d'odeurs désagréables.</v>
      </c>
      <c r="C266" s="345">
        <f>'SAISIE HOTEL'!N228</f>
        <v>3</v>
      </c>
      <c r="D266" s="346" t="str">
        <f>'SAISIE HOTEL'!O228</f>
        <v>OUI</v>
      </c>
      <c r="E266" s="347">
        <f>'SAISIE HOTEL'!P228</f>
        <v>0</v>
      </c>
      <c r="F266" s="350" t="str">
        <f>'SAISIE HOTEL'!B228</f>
        <v>NR</v>
      </c>
      <c r="G266" s="361"/>
      <c r="H266" s="348"/>
    </row>
    <row r="267" spans="1:8" ht="15.75" x14ac:dyDescent="0.25">
      <c r="A267" s="343">
        <f>'SAISIE HOTEL'!L229</f>
        <v>188</v>
      </c>
      <c r="B267" s="344" t="str">
        <f>'SAISIE HOTEL'!M229</f>
        <v>La salle de bains est suffisamment éclairée.</v>
      </c>
      <c r="C267" s="345">
        <f>'SAISIE HOTEL'!N229</f>
        <v>3</v>
      </c>
      <c r="D267" s="346" t="str">
        <f>'SAISIE HOTEL'!O229</f>
        <v>OUI</v>
      </c>
      <c r="E267" s="347">
        <f>'SAISIE HOTEL'!P229</f>
        <v>0</v>
      </c>
      <c r="F267" s="350" t="str">
        <f>'SAISIE HOTEL'!B229</f>
        <v>NR</v>
      </c>
      <c r="G267" s="361"/>
      <c r="H267" s="348"/>
    </row>
    <row r="268" spans="1:8" ht="31.5" x14ac:dyDescent="0.25">
      <c r="A268" s="343">
        <f>'SAISIE HOTEL'!L233</f>
        <v>191</v>
      </c>
      <c r="B268" s="344" t="str">
        <f>'SAISIE HOTEL'!M233</f>
        <v>La salle de bains comporte au minimum : douche ou baignoire, lavabo, miroir, robinet mitigeur, WC.</v>
      </c>
      <c r="C268" s="345">
        <f>'SAISIE HOTEL'!N233</f>
        <v>1</v>
      </c>
      <c r="D268" s="346" t="str">
        <f>'SAISIE HOTEL'!O233</f>
        <v>OUI</v>
      </c>
      <c r="E268" s="347">
        <f>'SAISIE HOTEL'!P233</f>
        <v>0</v>
      </c>
      <c r="F268" s="350" t="str">
        <f>'SAISIE HOTEL'!B233</f>
        <v>NR</v>
      </c>
      <c r="G268" s="361"/>
      <c r="H268" s="348"/>
    </row>
    <row r="269" spans="1:8" ht="15.75" x14ac:dyDescent="0.25">
      <c r="A269" s="343">
        <f>'SAISIE HOTEL'!L234</f>
        <v>192</v>
      </c>
      <c r="B269" s="344" t="str">
        <f>'SAISIE HOTEL'!M234</f>
        <v>La douche ou la baignoire est équipée d'un pare douche rigide.</v>
      </c>
      <c r="C269" s="345">
        <f>'SAISIE HOTEL'!N234</f>
        <v>1</v>
      </c>
      <c r="D269" s="346" t="str">
        <f>'SAISIE HOTEL'!O234</f>
        <v>OUI</v>
      </c>
      <c r="E269" s="347">
        <f>'SAISIE HOTEL'!P234</f>
        <v>0</v>
      </c>
      <c r="F269" s="350" t="str">
        <f>'SAISIE HOTEL'!B234</f>
        <v>NR</v>
      </c>
      <c r="G269" s="361"/>
      <c r="H269" s="348"/>
    </row>
    <row r="270" spans="1:8" ht="31.5" x14ac:dyDescent="0.25">
      <c r="A270" s="343">
        <f>'SAISIE HOTEL'!L235</f>
        <v>193</v>
      </c>
      <c r="B270" s="344" t="str">
        <f>'SAISIE HOTEL'!M235</f>
        <v>L'arrivée de l'eau chaude est rapide, la température est stable et le débit est suffisant.</v>
      </c>
      <c r="C270" s="345">
        <f>'SAISIE HOTEL'!N235</f>
        <v>3</v>
      </c>
      <c r="D270" s="346" t="str">
        <f>'SAISIE HOTEL'!O235</f>
        <v>OUI</v>
      </c>
      <c r="E270" s="347">
        <f>'SAISIE HOTEL'!P235</f>
        <v>0</v>
      </c>
      <c r="F270" s="350" t="str">
        <f>'SAISIE HOTEL'!B235</f>
        <v>NR</v>
      </c>
      <c r="G270" s="361"/>
      <c r="H270" s="348"/>
    </row>
    <row r="271" spans="1:8" ht="31.5" x14ac:dyDescent="0.25">
      <c r="A271" s="343">
        <f>'SAISIE HOTEL'!L236</f>
        <v>194</v>
      </c>
      <c r="B271" s="344" t="str">
        <f>'SAISIE HOTEL'!M236</f>
        <v>L'évacuation des eaux usées est efficace et l'ensemble des équipements de la salle de bains fonctionne bien.</v>
      </c>
      <c r="C271" s="345">
        <f>'SAISIE HOTEL'!N236</f>
        <v>3</v>
      </c>
      <c r="D271" s="346" t="str">
        <f>'SAISIE HOTEL'!O236</f>
        <v>OUI</v>
      </c>
      <c r="E271" s="347">
        <f>'SAISIE HOTEL'!P236</f>
        <v>0</v>
      </c>
      <c r="F271" s="350" t="str">
        <f>'SAISIE HOTEL'!B236</f>
        <v>NR</v>
      </c>
      <c r="G271" s="361"/>
      <c r="H271" s="348"/>
    </row>
    <row r="272" spans="1:8" ht="31.5" x14ac:dyDescent="0.25">
      <c r="A272" s="343">
        <f>'SAISIE HOTEL'!L237</f>
        <v>195</v>
      </c>
      <c r="B272" s="344" t="str">
        <f>'SAISIE HOTEL'!M237</f>
        <v>Présence d'une aération naturelle ou d'une VMC. Le système de ventilation est efficace.</v>
      </c>
      <c r="C272" s="345">
        <f>'SAISIE HOTEL'!N237</f>
        <v>3</v>
      </c>
      <c r="D272" s="346" t="str">
        <f>'SAISIE HOTEL'!O237</f>
        <v>OUI</v>
      </c>
      <c r="E272" s="347">
        <f>'SAISIE HOTEL'!P237</f>
        <v>0</v>
      </c>
      <c r="F272" s="350" t="str">
        <f>'SAISIE HOTEL'!B237</f>
        <v>NR</v>
      </c>
      <c r="G272" s="361"/>
      <c r="H272" s="348"/>
    </row>
    <row r="273" spans="1:8" ht="15.75" x14ac:dyDescent="0.25">
      <c r="A273" s="343">
        <f>'SAISIE HOTEL'!L238</f>
        <v>196</v>
      </c>
      <c r="B273" s="344" t="str">
        <f>'SAISIE HOTEL'!M238</f>
        <v>La salle de bains dispose d'une solution de rangement.</v>
      </c>
      <c r="C273" s="345">
        <f>'SAISIE HOTEL'!N238</f>
        <v>1</v>
      </c>
      <c r="D273" s="346" t="str">
        <f>'SAISIE HOTEL'!O238</f>
        <v>OUI</v>
      </c>
      <c r="E273" s="347">
        <f>'SAISIE HOTEL'!P238</f>
        <v>0</v>
      </c>
      <c r="F273" s="350" t="str">
        <f>'SAISIE HOTEL'!B238</f>
        <v>NR</v>
      </c>
      <c r="G273" s="361"/>
      <c r="H273" s="348"/>
    </row>
    <row r="274" spans="1:8" ht="15.75" x14ac:dyDescent="0.25">
      <c r="A274" s="343">
        <f>'SAISIE HOTEL'!L239</f>
        <v>197</v>
      </c>
      <c r="B274" s="344" t="str">
        <f>'SAISIE HOTEL'!M239</f>
        <v>Les WC sont dotés d'une balayette et de papier hygiénique en quantité suffisante</v>
      </c>
      <c r="C274" s="345">
        <f>'SAISIE HOTEL'!N239</f>
        <v>1</v>
      </c>
      <c r="D274" s="346" t="str">
        <f>'SAISIE HOTEL'!O239</f>
        <v>OUI</v>
      </c>
      <c r="E274" s="347">
        <f>'SAISIE HOTEL'!P239</f>
        <v>0</v>
      </c>
      <c r="F274" s="350" t="str">
        <f>'SAISIE HOTEL'!B239</f>
        <v>R</v>
      </c>
      <c r="G274" s="361"/>
      <c r="H274" s="348"/>
    </row>
    <row r="275" spans="1:8" ht="15.75" x14ac:dyDescent="0.25">
      <c r="A275" s="343">
        <f>'SAISIE HOTEL'!L240</f>
        <v>198</v>
      </c>
      <c r="B275" s="344" t="str">
        <f>'SAISIE HOTEL'!M240</f>
        <v>La salle de bains est dotée d'au moins une patère et d'un porte-serviette.</v>
      </c>
      <c r="C275" s="345">
        <f>'SAISIE HOTEL'!N240</f>
        <v>1</v>
      </c>
      <c r="D275" s="346" t="str">
        <f>'SAISIE HOTEL'!O240</f>
        <v>OUI</v>
      </c>
      <c r="E275" s="347">
        <f>'SAISIE HOTEL'!P240</f>
        <v>0</v>
      </c>
      <c r="F275" s="350" t="str">
        <f>'SAISIE HOTEL'!B240</f>
        <v>NR</v>
      </c>
      <c r="G275" s="361"/>
      <c r="H275" s="348"/>
    </row>
    <row r="276" spans="1:8" ht="15.75" x14ac:dyDescent="0.25">
      <c r="A276" s="343">
        <f>'SAISIE HOTEL'!L241</f>
        <v>199</v>
      </c>
      <c r="B276" s="344" t="str">
        <f>'SAISIE HOTEL'!M241</f>
        <v>La salle de bain est bien équipée</v>
      </c>
      <c r="C276" s="345">
        <f>'SAISIE HOTEL'!N241</f>
        <v>3</v>
      </c>
      <c r="D276" s="346" t="str">
        <f>'SAISIE HOTEL'!O241</f>
        <v>Très Satisfaisant</v>
      </c>
      <c r="E276" s="347">
        <f>'SAISIE HOTEL'!P241</f>
        <v>0</v>
      </c>
      <c r="F276" s="350" t="str">
        <f>'SAISIE HOTEL'!B241</f>
        <v>R</v>
      </c>
      <c r="G276" s="361"/>
      <c r="H276" s="348"/>
    </row>
    <row r="277" spans="1:8" ht="15.75" x14ac:dyDescent="0.25">
      <c r="A277" s="343">
        <f>'SAISIE HOTEL'!L242</f>
        <v>200</v>
      </c>
      <c r="B277" s="344" t="str">
        <f>'SAISIE HOTEL'!M242</f>
        <v>Au moins deux équipements complémentaires sont présents dans la salle de bains.</v>
      </c>
      <c r="C277" s="345">
        <f>'SAISIE HOTEL'!N242</f>
        <v>3</v>
      </c>
      <c r="D277" s="346" t="str">
        <f>'SAISIE HOTEL'!O242</f>
        <v>OUI</v>
      </c>
      <c r="E277" s="347">
        <f>'SAISIE HOTEL'!P242</f>
        <v>0</v>
      </c>
      <c r="F277" s="350" t="str">
        <f>'SAISIE HOTEL'!B242</f>
        <v>R</v>
      </c>
      <c r="G277" s="361"/>
      <c r="H277" s="348"/>
    </row>
    <row r="278" spans="1:8" ht="15.75" x14ac:dyDescent="0.25">
      <c r="A278" s="343">
        <f>'SAISIE HOTEL'!L355</f>
        <v>298</v>
      </c>
      <c r="B278" s="344" t="str">
        <f>'SAISIE HOTEL'!M355</f>
        <v>La salle de petit déjeuner ne souffre pas de nuisances sonores internes ou externes.</v>
      </c>
      <c r="C278" s="345">
        <f>'SAISIE HOTEL'!N355</f>
        <v>3</v>
      </c>
      <c r="D278" s="346" t="str">
        <f>'SAISIE HOTEL'!O355</f>
        <v>OUI</v>
      </c>
      <c r="E278" s="347">
        <f>'SAISIE HOTEL'!P355</f>
        <v>0</v>
      </c>
      <c r="F278" s="350" t="str">
        <f>'SAISIE HOTEL'!$B$355</f>
        <v>NR</v>
      </c>
      <c r="G278" s="361"/>
      <c r="H278" s="348"/>
    </row>
    <row r="279" spans="1:8" ht="37.5" x14ac:dyDescent="0.2">
      <c r="A279" s="341"/>
      <c r="B279" s="377" t="str">
        <f>'RESULTAT GLOBAL'!C37</f>
        <v>DEVELOPPEMENT DURABLE</v>
      </c>
      <c r="C279" s="378" t="s">
        <v>29</v>
      </c>
      <c r="D279" s="378" t="s">
        <v>30</v>
      </c>
      <c r="E279" s="379" t="s">
        <v>31</v>
      </c>
      <c r="F279" s="380" t="s">
        <v>680</v>
      </c>
      <c r="G279" s="381" t="s">
        <v>681</v>
      </c>
      <c r="H279" s="381" t="s">
        <v>682</v>
      </c>
    </row>
    <row r="280" spans="1:8" ht="15.75" x14ac:dyDescent="0.25">
      <c r="A280" s="343">
        <f>'SAISIE HOTEL'!L32</f>
        <v>26</v>
      </c>
      <c r="B280" s="344" t="str">
        <f>'SAISIE HOTEL'!M32</f>
        <v>Le site internet valorise la destination touristique</v>
      </c>
      <c r="C280" s="343">
        <f>'SAISIE HOTEL'!N32</f>
        <v>3</v>
      </c>
      <c r="D280" s="346" t="str">
        <f>'SAISIE HOTEL'!O32</f>
        <v>OUI</v>
      </c>
      <c r="E280" s="347">
        <f>'SAISIE HOTEL'!P32</f>
        <v>0</v>
      </c>
      <c r="F280" s="350" t="str">
        <f>'SAISIE HOTEL'!$B$32</f>
        <v>R</v>
      </c>
      <c r="G280" s="361"/>
      <c r="H280" s="348"/>
    </row>
    <row r="281" spans="1:8" ht="15.75" x14ac:dyDescent="0.25">
      <c r="A281" s="343">
        <f>'SAISIE HOTEL'!L397</f>
        <v>331</v>
      </c>
      <c r="B281" s="344" t="str">
        <f>'SAISIE HOTEL'!M397</f>
        <v>Le personnel a été sensibilisé au tri des déchets.</v>
      </c>
      <c r="C281" s="345">
        <f>'SAISIE HOTEL'!N397</f>
        <v>1</v>
      </c>
      <c r="D281" s="346" t="str">
        <f>'SAISIE HOTEL'!O397</f>
        <v>OUI</v>
      </c>
      <c r="E281" s="347">
        <f>'SAISIE HOTEL'!P397</f>
        <v>0</v>
      </c>
      <c r="F281" s="350" t="str">
        <f>'SAISIE HOTEL'!B397</f>
        <v>R</v>
      </c>
      <c r="G281" s="361"/>
      <c r="H281" s="348"/>
    </row>
    <row r="282" spans="1:8" ht="15.75" x14ac:dyDescent="0.25">
      <c r="A282" s="343">
        <f>'SAISIE HOTEL'!L398</f>
        <v>332</v>
      </c>
      <c r="B282" s="344" t="str">
        <f>'SAISIE HOTEL'!M398</f>
        <v>Le personnel est sensibilisé à la gestion économe de l'eau et de l'énergie.</v>
      </c>
      <c r="C282" s="345">
        <f>'SAISIE HOTEL'!N398</f>
        <v>1</v>
      </c>
      <c r="D282" s="346" t="str">
        <f>'SAISIE HOTEL'!O398</f>
        <v>OUI</v>
      </c>
      <c r="E282" s="347">
        <f>'SAISIE HOTEL'!P398</f>
        <v>0</v>
      </c>
      <c r="F282" s="350" t="str">
        <f>'SAISIE HOTEL'!B398</f>
        <v>R</v>
      </c>
      <c r="G282" s="361"/>
      <c r="H282" s="348"/>
    </row>
    <row r="283" spans="1:8" ht="15.75" x14ac:dyDescent="0.25">
      <c r="A283" s="343">
        <f>'SAISIE HOTEL'!L400</f>
        <v>333</v>
      </c>
      <c r="B283" s="344" t="str">
        <f>'SAISIE HOTEL'!M400</f>
        <v>Le tri sélectif est mis en place dans l'établissement.</v>
      </c>
      <c r="C283" s="345">
        <f>'SAISIE HOTEL'!N400</f>
        <v>1</v>
      </c>
      <c r="D283" s="346" t="str">
        <f>'SAISIE HOTEL'!O400</f>
        <v>OUI</v>
      </c>
      <c r="E283" s="347">
        <f>'SAISIE HOTEL'!P400</f>
        <v>0</v>
      </c>
      <c r="F283" s="350" t="str">
        <f>'SAISIE HOTEL'!B400</f>
        <v>NR</v>
      </c>
      <c r="G283" s="361"/>
      <c r="H283" s="348"/>
    </row>
    <row r="284" spans="1:8" ht="31.5" x14ac:dyDescent="0.25">
      <c r="A284" s="343">
        <f>'SAISIE HOTEL'!L401</f>
        <v>334</v>
      </c>
      <c r="B284" s="344" t="str">
        <f>'SAISIE HOTEL'!M401</f>
        <v>L'établissement a mis en place au moins une mesure visant à réduire la production de déchets.</v>
      </c>
      <c r="C284" s="345">
        <f>'SAISIE HOTEL'!N401</f>
        <v>1</v>
      </c>
      <c r="D284" s="346" t="str">
        <f>'SAISIE HOTEL'!O401</f>
        <v>OUI</v>
      </c>
      <c r="E284" s="347">
        <f>'SAISIE HOTEL'!P401</f>
        <v>0</v>
      </c>
      <c r="F284" s="350" t="str">
        <f>'SAISIE HOTEL'!B401</f>
        <v>R</v>
      </c>
      <c r="G284" s="361"/>
      <c r="H284" s="348"/>
    </row>
    <row r="285" spans="1:8" ht="31.5" x14ac:dyDescent="0.25">
      <c r="A285" s="343">
        <f>'SAISIE HOTEL'!L402</f>
        <v>335</v>
      </c>
      <c r="B285" s="344" t="str">
        <f>'SAISIE HOTEL'!M402</f>
        <v>L'établissement a mis en place au moins trois mesures visant à réduire la consommation énergétique et/ou eau.</v>
      </c>
      <c r="C285" s="345">
        <f>'SAISIE HOTEL'!N402</f>
        <v>1</v>
      </c>
      <c r="D285" s="346" t="str">
        <f>'SAISIE HOTEL'!O402</f>
        <v>OUI</v>
      </c>
      <c r="E285" s="347">
        <f>'SAISIE HOTEL'!P402</f>
        <v>0</v>
      </c>
      <c r="F285" s="350" t="str">
        <f>'SAISIE HOTEL'!B402</f>
        <v>R</v>
      </c>
      <c r="G285" s="361"/>
      <c r="H285" s="348"/>
    </row>
    <row r="286" spans="1:8" ht="31.5" x14ac:dyDescent="0.25">
      <c r="A286" s="343">
        <f>'SAISIE HOTEL'!L403</f>
        <v>336</v>
      </c>
      <c r="B286" s="344" t="str">
        <f>'SAISIE HOTEL'!M403</f>
        <v xml:space="preserve">L'établissement utilise au moins deux produits présentant un faible impact sur l'environnement. </v>
      </c>
      <c r="C286" s="345">
        <f>'SAISIE HOTEL'!N403</f>
        <v>1</v>
      </c>
      <c r="D286" s="346" t="str">
        <f>'SAISIE HOTEL'!O403</f>
        <v>OUI</v>
      </c>
      <c r="E286" s="347">
        <f>'SAISIE HOTEL'!P403</f>
        <v>0</v>
      </c>
      <c r="F286" s="350" t="str">
        <f>'SAISIE HOTEL'!B403</f>
        <v>R</v>
      </c>
      <c r="G286" s="361"/>
      <c r="H286" s="348"/>
    </row>
    <row r="287" spans="1:8" ht="31.5" x14ac:dyDescent="0.25">
      <c r="A287" s="343">
        <f>'SAISIE HOTEL'!L404</f>
        <v>337</v>
      </c>
      <c r="B287" s="344" t="str">
        <f>'SAISIE HOTEL'!M404</f>
        <v>Présence d'une information présentant les actions de l'établissement en faveur de l'environnement.</v>
      </c>
      <c r="C287" s="345">
        <f>'SAISIE HOTEL'!N404</f>
        <v>1</v>
      </c>
      <c r="D287" s="346" t="str">
        <f>'SAISIE HOTEL'!O404</f>
        <v>OUI</v>
      </c>
      <c r="E287" s="347">
        <f>'SAISIE HOTEL'!P404</f>
        <v>0</v>
      </c>
      <c r="F287" s="350" t="str">
        <f>'SAISIE HOTEL'!B404</f>
        <v>NR</v>
      </c>
      <c r="G287" s="361"/>
      <c r="H287" s="348"/>
    </row>
    <row r="288" spans="1:8" ht="31.5" x14ac:dyDescent="0.25">
      <c r="A288" s="343">
        <f>'SAISIE HOTEL'!L405</f>
        <v>338</v>
      </c>
      <c r="B288" s="344" t="str">
        <f>'SAISIE HOTEL'!M405</f>
        <v>Présence dans la salle de bains d'un affichage invitant les clients à appliquer la politique établie par l'établissement.</v>
      </c>
      <c r="C288" s="345">
        <f>'SAISIE HOTEL'!N405</f>
        <v>1</v>
      </c>
      <c r="D288" s="346" t="str">
        <f>'SAISIE HOTEL'!O405</f>
        <v>OUI</v>
      </c>
      <c r="E288" s="347">
        <f>'SAISIE HOTEL'!P405</f>
        <v>0</v>
      </c>
      <c r="F288" s="350" t="str">
        <f>'SAISIE HOTEL'!B405</f>
        <v>NR</v>
      </c>
      <c r="G288" s="361"/>
      <c r="H288" s="348"/>
    </row>
    <row r="289" spans="1:8" ht="31.5" x14ac:dyDescent="0.25">
      <c r="A289" s="343">
        <f>'SAISIE HOTEL'!L406</f>
        <v>339</v>
      </c>
      <c r="B289" s="344" t="str">
        <f>'SAISIE HOTEL'!M406</f>
        <v>L’établissement a prévu de mettre au moins une mesure supplémentaire dans les 3 ans à venir</v>
      </c>
      <c r="C289" s="345">
        <f>'SAISIE HOTEL'!N406</f>
        <v>1</v>
      </c>
      <c r="D289" s="346" t="str">
        <f>'SAISIE HOTEL'!O406</f>
        <v>OUI</v>
      </c>
      <c r="E289" s="347">
        <f>'SAISIE HOTEL'!P406</f>
        <v>0</v>
      </c>
      <c r="F289" s="350" t="str">
        <f>'SAISIE HOTEL'!B406</f>
        <v>NR</v>
      </c>
      <c r="G289" s="361"/>
      <c r="H289" s="348"/>
    </row>
    <row r="290" spans="1:8" ht="15.75" x14ac:dyDescent="0.25">
      <c r="A290" s="343">
        <f>'SAISIE HOTEL'!L411</f>
        <v>341</v>
      </c>
      <c r="B290" s="344" t="str">
        <f>'SAISIE HOTEL'!M411</f>
        <v>L'établissement privilégie des produits issus de la production locale.</v>
      </c>
      <c r="C290" s="345">
        <f>'SAISIE HOTEL'!N411</f>
        <v>3</v>
      </c>
      <c r="D290" s="346" t="str">
        <f>'SAISIE HOTEL'!O411</f>
        <v>OUI</v>
      </c>
      <c r="E290" s="347">
        <f>'SAISIE HOTEL'!P411</f>
        <v>0</v>
      </c>
      <c r="F290" s="350" t="str">
        <f>'SAISIE HOTEL'!$B$411</f>
        <v>NR</v>
      </c>
      <c r="G290" s="361"/>
      <c r="H290" s="348"/>
    </row>
    <row r="291" spans="1:8" ht="15.75" x14ac:dyDescent="0.25">
      <c r="A291" s="343">
        <f>'SAISIE HOTEL'!L413</f>
        <v>343</v>
      </c>
      <c r="B291" s="344" t="str">
        <f>'SAISIE HOTEL'!M413</f>
        <v>L'établissement a mis en place une action de valorisation du territoire</v>
      </c>
      <c r="C291" s="345">
        <f>'SAISIE HOTEL'!N413</f>
        <v>3</v>
      </c>
      <c r="D291" s="346" t="str">
        <f>'SAISIE HOTEL'!O413</f>
        <v>OUI</v>
      </c>
      <c r="E291" s="347">
        <f>'SAISIE HOTEL'!P413</f>
        <v>0</v>
      </c>
      <c r="F291" s="350" t="str">
        <f>'SAISIE HOTEL'!B413</f>
        <v>R</v>
      </c>
      <c r="G291" s="361"/>
      <c r="H291" s="348"/>
    </row>
    <row r="292" spans="1:8" ht="15.75" x14ac:dyDescent="0.25">
      <c r="A292" s="343">
        <f>'SAISIE HOTEL'!L414</f>
        <v>344</v>
      </c>
      <c r="B292" s="344" t="str">
        <f>'SAISIE HOTEL'!M414</f>
        <v>Le personnel peut conseiller le client pour des visites ou des activités touristiques.</v>
      </c>
      <c r="C292" s="345">
        <f>'SAISIE HOTEL'!N414</f>
        <v>3</v>
      </c>
      <c r="D292" s="346" t="str">
        <f>'SAISIE HOTEL'!O414</f>
        <v>OUI</v>
      </c>
      <c r="E292" s="347">
        <f>'SAISIE HOTEL'!P414</f>
        <v>0</v>
      </c>
      <c r="F292" s="350" t="str">
        <f>'SAISIE HOTEL'!B414</f>
        <v>NR</v>
      </c>
      <c r="G292" s="361"/>
      <c r="H292" s="348"/>
    </row>
    <row r="293" spans="1:8" ht="31.5" x14ac:dyDescent="0.25">
      <c r="A293" s="343">
        <f>'SAISIE HOTEL'!L415</f>
        <v>345</v>
      </c>
      <c r="B293" s="344" t="str">
        <f>'SAISIE HOTEL'!M415</f>
        <v>Les coordonnées et les horaires des services de proximité peuvent être communiquées au client.</v>
      </c>
      <c r="C293" s="345">
        <f>'SAISIE HOTEL'!N415</f>
        <v>1</v>
      </c>
      <c r="D293" s="346" t="str">
        <f>'SAISIE HOTEL'!O415</f>
        <v>OUI</v>
      </c>
      <c r="E293" s="347">
        <f>'SAISIE HOTEL'!P415</f>
        <v>0</v>
      </c>
      <c r="F293" s="350" t="str">
        <f>'SAISIE HOTEL'!B415</f>
        <v>R</v>
      </c>
      <c r="G293" s="361"/>
      <c r="H293" s="348"/>
    </row>
    <row r="294" spans="1:8" ht="31.5" x14ac:dyDescent="0.25">
      <c r="A294" s="343">
        <f>'SAISIE HOTEL'!L416</f>
        <v>346</v>
      </c>
      <c r="B294" s="344" t="str">
        <f>'SAISIE HOTEL'!M416</f>
        <v>L'exploitant a noué des relations partenariales avec d'autres prestataires pour proposer leurs services à ses clients : lieux de visite, taxis, activités…</v>
      </c>
      <c r="C294" s="345">
        <f>'SAISIE HOTEL'!N416</f>
        <v>1</v>
      </c>
      <c r="D294" s="346" t="str">
        <f>'SAISIE HOTEL'!O416</f>
        <v>OUI</v>
      </c>
      <c r="E294" s="347">
        <f>'SAISIE HOTEL'!P416</f>
        <v>0</v>
      </c>
      <c r="F294" s="350" t="str">
        <f>'SAISIE HOTEL'!B416</f>
        <v>NR</v>
      </c>
      <c r="G294" s="361"/>
      <c r="H294" s="348"/>
    </row>
    <row r="295" spans="1:8" ht="31.5" x14ac:dyDescent="0.25">
      <c r="A295" s="343">
        <f>'SAISIE HOTEL'!L419</f>
        <v>349</v>
      </c>
      <c r="B295" s="344" t="str">
        <f>'SAISIE HOTEL'!M419</f>
        <v>Si existant, le site participe à l'alimentation du système d'information touristique local</v>
      </c>
      <c r="C295" s="345">
        <f>'SAISIE HOTEL'!N419</f>
        <v>1</v>
      </c>
      <c r="D295" s="346" t="str">
        <f>'SAISIE HOTEL'!O419</f>
        <v>OUI</v>
      </c>
      <c r="E295" s="347">
        <f>'SAISIE HOTEL'!P419</f>
        <v>0</v>
      </c>
      <c r="F295" s="350" t="str">
        <f>'SAISIE HOTEL'!$B$419</f>
        <v>R</v>
      </c>
      <c r="G295" s="361"/>
      <c r="H295" s="348"/>
    </row>
    <row r="296" spans="1:8" ht="31.5" x14ac:dyDescent="0.25">
      <c r="A296" s="343">
        <f>'SAISIE HOTEL'!L423</f>
        <v>352</v>
      </c>
      <c r="B296" s="344" t="str">
        <f>'SAISIE HOTEL'!M423</f>
        <v>Le manager s'assure que l'ensemble du personnel (y compris stagiaires et bénévoles) est informé de la démarche qualité.</v>
      </c>
      <c r="C296" s="343">
        <f>'SAISIE HOTEL'!N423</f>
        <v>1</v>
      </c>
      <c r="D296" s="346" t="str">
        <f>'SAISIE HOTEL'!O423</f>
        <v>OUI</v>
      </c>
      <c r="E296" s="352" t="str">
        <f>'SAISIE HOTEL'!P423</f>
        <v/>
      </c>
      <c r="F296" s="359" t="str">
        <f>'SAISIE HOTEL'!B423</f>
        <v>R</v>
      </c>
      <c r="G296" s="361"/>
      <c r="H296" s="348"/>
    </row>
    <row r="297" spans="1:8" ht="31.5" x14ac:dyDescent="0.25">
      <c r="A297" s="343">
        <f>'SAISIE HOTEL'!L424</f>
        <v>353</v>
      </c>
      <c r="B297" s="344" t="str">
        <f>'SAISIE HOTEL'!M424</f>
        <v xml:space="preserve">Une réunion du personnel annuelle sur le déploiement de la démarche qualité est organisée </v>
      </c>
      <c r="C297" s="343">
        <f>'SAISIE HOTEL'!N424</f>
        <v>1</v>
      </c>
      <c r="D297" s="346" t="str">
        <f>'SAISIE HOTEL'!O424</f>
        <v>OUI</v>
      </c>
      <c r="E297" s="352" t="str">
        <f>'SAISIE HOTEL'!P424</f>
        <v/>
      </c>
      <c r="F297" s="360" t="str">
        <f>'SAISIE HOTEL'!B424</f>
        <v>NR</v>
      </c>
      <c r="G297" s="361"/>
      <c r="H297" s="348"/>
    </row>
    <row r="298" spans="1:8" ht="37.5" x14ac:dyDescent="0.2">
      <c r="A298" s="341"/>
      <c r="B298" s="377" t="str">
        <f>'RESULTAT GLOBAL'!C38</f>
        <v>QUALITE DE LA PRESTATION</v>
      </c>
      <c r="C298" s="378" t="s">
        <v>29</v>
      </c>
      <c r="D298" s="378" t="s">
        <v>30</v>
      </c>
      <c r="E298" s="379" t="s">
        <v>31</v>
      </c>
      <c r="F298" s="380" t="s">
        <v>680</v>
      </c>
      <c r="G298" s="381" t="s">
        <v>681</v>
      </c>
      <c r="H298" s="381" t="s">
        <v>682</v>
      </c>
    </row>
    <row r="299" spans="1:8" ht="15.75" x14ac:dyDescent="0.25">
      <c r="A299" s="343">
        <f>'SAISIE HOTEL'!L75</f>
        <v>60</v>
      </c>
      <c r="B299" s="344" t="str">
        <f>'SAISIE HOTEL'!M75</f>
        <v>Les enseignes et la signalétique privée (si existante) sont harmonieuses.</v>
      </c>
      <c r="C299" s="345">
        <f>'SAISIE HOTEL'!N75</f>
        <v>1</v>
      </c>
      <c r="D299" s="346" t="str">
        <f>'SAISIE HOTEL'!O75</f>
        <v>OUI</v>
      </c>
      <c r="E299" s="352">
        <f>'SAISIE HOTEL'!P75</f>
        <v>0</v>
      </c>
      <c r="F299" s="350" t="s">
        <v>56</v>
      </c>
      <c r="G299" s="361"/>
      <c r="H299" s="348"/>
    </row>
    <row r="300" spans="1:8" ht="31.5" x14ac:dyDescent="0.25">
      <c r="A300" s="343">
        <f>'SAISIE HOTEL'!L76</f>
        <v>61</v>
      </c>
      <c r="B300" s="344" t="str">
        <f>'SAISIE HOTEL'!M76</f>
        <v>La façade et l'entrée sont mises en valeur par un fleurissement, un élément décoratif, un éclairage, etc.</v>
      </c>
      <c r="C300" s="345">
        <f>'SAISIE HOTEL'!N76</f>
        <v>1</v>
      </c>
      <c r="D300" s="346" t="str">
        <f>'SAISIE HOTEL'!O76</f>
        <v>OUI</v>
      </c>
      <c r="E300" s="352">
        <f>'SAISIE HOTEL'!P76</f>
        <v>0</v>
      </c>
      <c r="F300" s="350" t="s">
        <v>56</v>
      </c>
      <c r="G300" s="361"/>
      <c r="H300" s="348"/>
    </row>
    <row r="301" spans="1:8" ht="15.75" x14ac:dyDescent="0.25">
      <c r="A301" s="343">
        <f>'SAISIE HOTEL'!L78</f>
        <v>62</v>
      </c>
      <c r="B301" s="344" t="str">
        <f>'SAISIE HOTEL'!M78</f>
        <v xml:space="preserve">Le site dispose d'un parking privé. </v>
      </c>
      <c r="C301" s="345">
        <f>'SAISIE HOTEL'!N78</f>
        <v>3</v>
      </c>
      <c r="D301" s="346" t="str">
        <f>'SAISIE HOTEL'!O78</f>
        <v>OUI</v>
      </c>
      <c r="E301" s="352">
        <f>'SAISIE HOTEL'!P78</f>
        <v>0</v>
      </c>
      <c r="F301" s="350" t="s">
        <v>56</v>
      </c>
      <c r="G301" s="361"/>
      <c r="H301" s="348"/>
    </row>
    <row r="302" spans="1:8" ht="31.5" x14ac:dyDescent="0.25">
      <c r="A302" s="343">
        <f>'SAISIE HOTEL'!L79</f>
        <v>63</v>
      </c>
      <c r="B302" s="344" t="str">
        <f>'SAISIE HOTEL'!M79</f>
        <v>L'établissement dispose au moins d'une solution de stationnement pour les moyens de locomotion alternatifs à la voiture.</v>
      </c>
      <c r="C302" s="345">
        <f>'SAISIE HOTEL'!N79</f>
        <v>1</v>
      </c>
      <c r="D302" s="346" t="str">
        <f>'SAISIE HOTEL'!O79</f>
        <v>OUI</v>
      </c>
      <c r="E302" s="352">
        <f>'SAISIE HOTEL'!P79</f>
        <v>0</v>
      </c>
      <c r="F302" s="350" t="s">
        <v>56</v>
      </c>
      <c r="G302" s="361"/>
      <c r="H302" s="348"/>
    </row>
    <row r="303" spans="1:8" ht="15.75" x14ac:dyDescent="0.25">
      <c r="A303" s="343">
        <f>'SAISIE HOTEL'!L82</f>
        <v>66</v>
      </c>
      <c r="B303" s="344" t="str">
        <f>'SAISIE HOTEL'!M82</f>
        <v>Si présence d'extérieurs privatifs, l'ensemble est bien éclairé.</v>
      </c>
      <c r="C303" s="345">
        <f>'SAISIE HOTEL'!N82</f>
        <v>3</v>
      </c>
      <c r="D303" s="346" t="str">
        <f>'SAISIE HOTEL'!O82</f>
        <v>OUI</v>
      </c>
      <c r="E303" s="352">
        <f>'SAISIE HOTEL'!P82</f>
        <v>0</v>
      </c>
      <c r="F303" s="350" t="s">
        <v>56</v>
      </c>
      <c r="G303" s="361"/>
      <c r="H303" s="348"/>
    </row>
    <row r="304" spans="1:8" ht="15.75" x14ac:dyDescent="0.25">
      <c r="A304" s="343">
        <f>'SAISIE HOTEL'!L111</f>
        <v>90</v>
      </c>
      <c r="B304" s="344" t="str">
        <f>'SAISIE HOTEL'!M111</f>
        <v>L'établissement accepte au moins deux moyens de paiement.</v>
      </c>
      <c r="C304" s="345">
        <f>'SAISIE HOTEL'!N111</f>
        <v>1</v>
      </c>
      <c r="D304" s="346" t="str">
        <f>'SAISIE HOTEL'!O111</f>
        <v>OUI</v>
      </c>
      <c r="E304" s="347">
        <f>'SAISIE HOTEL'!P111</f>
        <v>0</v>
      </c>
      <c r="F304" s="350" t="s">
        <v>56</v>
      </c>
      <c r="G304" s="361"/>
      <c r="H304" s="348"/>
    </row>
    <row r="305" spans="1:8" ht="15.75" x14ac:dyDescent="0.25">
      <c r="A305" s="343">
        <f>'SAISIE HOTEL'!L125</f>
        <v>101</v>
      </c>
      <c r="B305" s="344" t="str">
        <f>'SAISIE HOTEL'!M125</f>
        <v>L'aspect général du hall de réception est accueillant.</v>
      </c>
      <c r="C305" s="345">
        <f>'SAISIE HOTEL'!N125</f>
        <v>3</v>
      </c>
      <c r="D305" s="346" t="str">
        <f>'SAISIE HOTEL'!O125</f>
        <v>OUI</v>
      </c>
      <c r="E305" s="347">
        <f>'SAISIE HOTEL'!P125</f>
        <v>0</v>
      </c>
      <c r="F305" s="350" t="s">
        <v>56</v>
      </c>
      <c r="G305" s="361"/>
      <c r="H305" s="348"/>
    </row>
    <row r="306" spans="1:8" ht="15.75" x14ac:dyDescent="0.25">
      <c r="A306" s="343">
        <f>'SAISIE HOTEL'!L126</f>
        <v>102</v>
      </c>
      <c r="B306" s="344" t="str">
        <f>'SAISIE HOTEL'!M126</f>
        <v>La décoration et l'ameublement du hall réception sont harmonieux.</v>
      </c>
      <c r="C306" s="345">
        <f>'SAISIE HOTEL'!N126</f>
        <v>3</v>
      </c>
      <c r="D306" s="346" t="str">
        <f>'SAISIE HOTEL'!O126</f>
        <v>OUI</v>
      </c>
      <c r="E306" s="347">
        <f>'SAISIE HOTEL'!P126</f>
        <v>0</v>
      </c>
      <c r="F306" s="350" t="s">
        <v>56</v>
      </c>
      <c r="G306" s="361"/>
      <c r="H306" s="348"/>
    </row>
    <row r="307" spans="1:8" ht="15.75" x14ac:dyDescent="0.25">
      <c r="A307" s="343">
        <f>'SAISIE HOTEL'!L127</f>
        <v>103</v>
      </c>
      <c r="B307" s="344" t="str">
        <f>'SAISIE HOTEL'!M127</f>
        <v>Le hall réception est bien ordonné.</v>
      </c>
      <c r="C307" s="345">
        <f>'SAISIE HOTEL'!N127</f>
        <v>3</v>
      </c>
      <c r="D307" s="346" t="str">
        <f>'SAISIE HOTEL'!O127</f>
        <v>OUI</v>
      </c>
      <c r="E307" s="347">
        <f>'SAISIE HOTEL'!P127</f>
        <v>0</v>
      </c>
      <c r="F307" s="350" t="s">
        <v>56</v>
      </c>
      <c r="G307" s="361"/>
      <c r="H307" s="348"/>
    </row>
    <row r="308" spans="1:8" ht="15.75" x14ac:dyDescent="0.25">
      <c r="A308" s="343">
        <f>'SAISIE HOTEL'!L135</f>
        <v>110</v>
      </c>
      <c r="B308" s="344" t="str">
        <f>'SAISIE HOTEL'!M135</f>
        <v>La décoration et l'ameublement sont harmonieux.</v>
      </c>
      <c r="C308" s="345">
        <f>'SAISIE HOTEL'!N135</f>
        <v>3</v>
      </c>
      <c r="D308" s="346" t="str">
        <f>'SAISIE HOTEL'!O135</f>
        <v>OUI</v>
      </c>
      <c r="E308" s="347">
        <f>'SAISIE HOTEL'!P135</f>
        <v>0</v>
      </c>
      <c r="F308" s="350" t="s">
        <v>56</v>
      </c>
      <c r="G308" s="361"/>
      <c r="H308" s="348"/>
    </row>
    <row r="309" spans="1:8" ht="15.75" x14ac:dyDescent="0.25">
      <c r="A309" s="343">
        <f>'SAISIE HOTEL'!L157</f>
        <v>128</v>
      </c>
      <c r="B309" s="344" t="str">
        <f>'SAISIE HOTEL'!M157</f>
        <v>Au moins un équipement de loisir est à disposition du client.</v>
      </c>
      <c r="C309" s="345">
        <f>'SAISIE HOTEL'!N157</f>
        <v>1</v>
      </c>
      <c r="D309" s="346" t="str">
        <f>'SAISIE HOTEL'!O157</f>
        <v>OUI</v>
      </c>
      <c r="E309" s="347">
        <f>'SAISIE HOTEL'!P157</f>
        <v>0</v>
      </c>
      <c r="F309" s="350" t="s">
        <v>56</v>
      </c>
      <c r="G309" s="361"/>
      <c r="H309" s="348"/>
    </row>
    <row r="310" spans="1:8" ht="31.5" x14ac:dyDescent="0.25">
      <c r="A310" s="343">
        <f>'SAISIE HOTEL'!L161</f>
        <v>132</v>
      </c>
      <c r="B310" s="344" t="str">
        <f>'SAISIE HOTEL'!M161</f>
        <v>Si existant, le matériel de loisirs proposé en prêt ou en location est propre et en bon état de fonctionnement.</v>
      </c>
      <c r="C310" s="345">
        <f>'SAISIE HOTEL'!N161</f>
        <v>1</v>
      </c>
      <c r="D310" s="346" t="str">
        <f>'SAISIE HOTEL'!O161</f>
        <v>OUI</v>
      </c>
      <c r="E310" s="347">
        <f>'SAISIE HOTEL'!P161</f>
        <v>0</v>
      </c>
      <c r="F310" s="350" t="s">
        <v>56</v>
      </c>
      <c r="G310" s="361"/>
      <c r="H310" s="348"/>
    </row>
    <row r="311" spans="1:8" ht="15.75" x14ac:dyDescent="0.25">
      <c r="A311" s="343">
        <f>'SAISIE HOTEL'!L162</f>
        <v>133</v>
      </c>
      <c r="B311" s="344" t="str">
        <f>'SAISIE HOTEL'!M162</f>
        <v>Si existante, l'activité de loisirs est adaptée aux clientèles de l'établissement.</v>
      </c>
      <c r="C311" s="345">
        <f>'SAISIE HOTEL'!N162</f>
        <v>1</v>
      </c>
      <c r="D311" s="346" t="str">
        <f>'SAISIE HOTEL'!O162</f>
        <v>OUI</v>
      </c>
      <c r="E311" s="347">
        <f>'SAISIE HOTEL'!P162</f>
        <v>0</v>
      </c>
      <c r="F311" s="350" t="s">
        <v>56</v>
      </c>
      <c r="G311" s="361"/>
      <c r="H311" s="348"/>
    </row>
    <row r="312" spans="1:8" ht="15.75" x14ac:dyDescent="0.25">
      <c r="A312" s="343">
        <f>'SAISIE HOTEL'!L164</f>
        <v>134</v>
      </c>
      <c r="B312" s="344" t="str">
        <f>'SAISIE HOTEL'!M164</f>
        <v>Une connexion WIFI gratuite est disponible dans les parties communes.</v>
      </c>
      <c r="C312" s="345">
        <f>'SAISIE HOTEL'!N164</f>
        <v>1</v>
      </c>
      <c r="D312" s="346" t="str">
        <f>'SAISIE HOTEL'!O164</f>
        <v>OUI</v>
      </c>
      <c r="E312" s="347">
        <f>'SAISIE HOTEL'!P164</f>
        <v>0</v>
      </c>
      <c r="F312" s="350" t="s">
        <v>56</v>
      </c>
      <c r="G312" s="361"/>
      <c r="H312" s="348"/>
    </row>
    <row r="313" spans="1:8" ht="31.5" x14ac:dyDescent="0.25">
      <c r="A313" s="343">
        <f>'SAISIE HOTEL'!L165</f>
        <v>135</v>
      </c>
      <c r="B313" s="344" t="str">
        <f>'SAISIE HOTEL'!M165</f>
        <v>La presse du jour est disponible. Présence d'au moins deux exemplaires, presse locale et/ou nationale.</v>
      </c>
      <c r="C313" s="345">
        <f>'SAISIE HOTEL'!N165</f>
        <v>1</v>
      </c>
      <c r="D313" s="346" t="str">
        <f>'SAISIE HOTEL'!O165</f>
        <v>OUI</v>
      </c>
      <c r="E313" s="347">
        <f>'SAISIE HOTEL'!P165</f>
        <v>0</v>
      </c>
      <c r="F313" s="350" t="s">
        <v>67</v>
      </c>
      <c r="G313" s="361"/>
      <c r="H313" s="348"/>
    </row>
    <row r="314" spans="1:8" ht="15.75" x14ac:dyDescent="0.25">
      <c r="A314" s="343">
        <f>'SAISIE HOTEL'!L166</f>
        <v>136</v>
      </c>
      <c r="B314" s="344" t="str">
        <f>'SAISIE HOTEL'!M166</f>
        <v>Une possibilité de restauration d'appoint est proposée.</v>
      </c>
      <c r="C314" s="345">
        <f>'SAISIE HOTEL'!N166</f>
        <v>1</v>
      </c>
      <c r="D314" s="346" t="str">
        <f>'SAISIE HOTEL'!O166</f>
        <v>OUI</v>
      </c>
      <c r="E314" s="347">
        <f>'SAISIE HOTEL'!P166</f>
        <v>0</v>
      </c>
      <c r="F314" s="350" t="s">
        <v>56</v>
      </c>
      <c r="G314" s="361"/>
      <c r="H314" s="348"/>
    </row>
    <row r="315" spans="1:8" ht="15.75" x14ac:dyDescent="0.25">
      <c r="A315" s="343">
        <f>'SAISIE HOTEL'!L167</f>
        <v>137</v>
      </c>
      <c r="B315" s="344" t="str">
        <f>'SAISIE HOTEL'!M167</f>
        <v>Au moins deux services complémentaires sont à disposition du client.</v>
      </c>
      <c r="C315" s="345">
        <f>'SAISIE HOTEL'!N167</f>
        <v>1</v>
      </c>
      <c r="D315" s="346" t="str">
        <f>'SAISIE HOTEL'!O167</f>
        <v>OUI</v>
      </c>
      <c r="E315" s="347">
        <f>'SAISIE HOTEL'!P167</f>
        <v>0</v>
      </c>
      <c r="F315" s="350" t="s">
        <v>56</v>
      </c>
      <c r="G315" s="361"/>
      <c r="H315" s="348"/>
    </row>
    <row r="316" spans="1:8" ht="31.5" x14ac:dyDescent="0.25">
      <c r="A316" s="343">
        <f>'SAISIE HOTEL'!L168</f>
        <v>138</v>
      </c>
      <c r="B316" s="344" t="str">
        <f>'SAISIE HOTEL'!M168</f>
        <v>A moins deux services de dépannage sont mis à disposition gratuitement ou à la vente en réception.</v>
      </c>
      <c r="C316" s="345">
        <f>'SAISIE HOTEL'!N168</f>
        <v>3</v>
      </c>
      <c r="D316" s="346" t="str">
        <f>'SAISIE HOTEL'!O168</f>
        <v>OUI</v>
      </c>
      <c r="E316" s="347">
        <f>'SAISIE HOTEL'!P168</f>
        <v>0</v>
      </c>
      <c r="F316" s="350" t="s">
        <v>67</v>
      </c>
      <c r="G316" s="361"/>
      <c r="H316" s="348"/>
    </row>
    <row r="317" spans="1:8" ht="15.75" x14ac:dyDescent="0.25">
      <c r="A317" s="343">
        <f>'SAISIE HOTEL'!L217</f>
        <v>178</v>
      </c>
      <c r="B317" s="344" t="str">
        <f>'SAISIE HOTEL'!M217</f>
        <v>Une fiche "ne pas déranger" est à disposition dans la chambre.</v>
      </c>
      <c r="C317" s="345">
        <f>'SAISIE HOTEL'!N217</f>
        <v>1</v>
      </c>
      <c r="D317" s="346" t="str">
        <f>'SAISIE HOTEL'!O217</f>
        <v>OUI</v>
      </c>
      <c r="E317" s="347">
        <f>'SAISIE HOTEL'!P217</f>
        <v>0</v>
      </c>
      <c r="F317" s="350" t="s">
        <v>67</v>
      </c>
      <c r="G317" s="361"/>
      <c r="H317" s="348"/>
    </row>
    <row r="318" spans="1:8" ht="15.75" x14ac:dyDescent="0.25">
      <c r="A318" s="343">
        <f>'SAISIE HOTEL'!L218</f>
        <v>179</v>
      </c>
      <c r="B318" s="344" t="str">
        <f>'SAISIE HOTEL'!M218</f>
        <v>Un livret d'accueil est présent dans la chambre.</v>
      </c>
      <c r="C318" s="345">
        <f>'SAISIE HOTEL'!N218</f>
        <v>1</v>
      </c>
      <c r="D318" s="346" t="str">
        <f>'SAISIE HOTEL'!O218</f>
        <v>OUI</v>
      </c>
      <c r="E318" s="347">
        <f>'SAISIE HOTEL'!P218</f>
        <v>0</v>
      </c>
      <c r="F318" s="350" t="s">
        <v>67</v>
      </c>
      <c r="G318" s="361"/>
      <c r="H318" s="348"/>
    </row>
    <row r="319" spans="1:8" ht="15.75" x14ac:dyDescent="0.25">
      <c r="A319" s="343">
        <f>'SAISIE HOTEL'!L219</f>
        <v>180</v>
      </c>
      <c r="B319" s="344" t="str">
        <f>'SAISIE HOTEL'!M219</f>
        <v>Le livret d'accueil est complet et actualisé.</v>
      </c>
      <c r="C319" s="345">
        <f>'SAISIE HOTEL'!N219</f>
        <v>1</v>
      </c>
      <c r="D319" s="346" t="str">
        <f>'SAISIE HOTEL'!O219</f>
        <v>OUI</v>
      </c>
      <c r="E319" s="347">
        <f>'SAISIE HOTEL'!P219</f>
        <v>0</v>
      </c>
      <c r="F319" s="350" t="s">
        <v>67</v>
      </c>
      <c r="G319" s="361"/>
      <c r="H319" s="348"/>
    </row>
    <row r="320" spans="1:8" ht="15.75" x14ac:dyDescent="0.25">
      <c r="A320" s="343">
        <f>'SAISIE HOTEL'!L250</f>
        <v>205</v>
      </c>
      <c r="B320" s="344" t="str">
        <f>'SAISIE HOTEL'!M250</f>
        <v>La décoration et l'ameublement sont harmonieux.</v>
      </c>
      <c r="C320" s="345">
        <f>'SAISIE HOTEL'!N250</f>
        <v>3</v>
      </c>
      <c r="D320" s="346" t="str">
        <f>'SAISIE HOTEL'!O250</f>
        <v>Très Satisfaisant</v>
      </c>
      <c r="E320" s="347">
        <f>'SAISIE HOTEL'!P250</f>
        <v>0</v>
      </c>
      <c r="F320" s="350" t="s">
        <v>56</v>
      </c>
      <c r="G320" s="361"/>
      <c r="H320" s="348"/>
    </row>
    <row r="321" spans="1:8" ht="15.75" x14ac:dyDescent="0.25">
      <c r="A321" s="343">
        <f>'SAISIE HOTEL'!L251</f>
        <v>206</v>
      </c>
      <c r="B321" s="344" t="str">
        <f>'SAISIE HOTEL'!M251</f>
        <v>La décoration est au goût du jour</v>
      </c>
      <c r="C321" s="345">
        <f>'SAISIE HOTEL'!N251</f>
        <v>3</v>
      </c>
      <c r="D321" s="346" t="str">
        <f>'SAISIE HOTEL'!O251</f>
        <v>Très Satisfaisant</v>
      </c>
      <c r="E321" s="347">
        <f>'SAISIE HOTEL'!P251</f>
        <v>0</v>
      </c>
      <c r="F321" s="350" t="s">
        <v>56</v>
      </c>
      <c r="G321" s="361"/>
      <c r="H321" s="348"/>
    </row>
    <row r="322" spans="1:8" ht="15.75" x14ac:dyDescent="0.25">
      <c r="A322" s="343">
        <f>'SAISIE HOTEL'!L263</f>
        <v>217</v>
      </c>
      <c r="B322" s="344" t="str">
        <f>'SAISIE HOTEL'!M263</f>
        <v>La décoration et l'ameublement sont harmonieux.</v>
      </c>
      <c r="C322" s="345">
        <f>'SAISIE HOTEL'!N263</f>
        <v>3</v>
      </c>
      <c r="D322" s="346" t="str">
        <f>'SAISIE HOTEL'!O263</f>
        <v>Très Satisfaisant</v>
      </c>
      <c r="E322" s="347">
        <f>'SAISIE HOTEL'!P263</f>
        <v>0</v>
      </c>
      <c r="F322" s="350" t="s">
        <v>56</v>
      </c>
      <c r="G322" s="361"/>
      <c r="H322" s="348"/>
    </row>
    <row r="323" spans="1:8" ht="15.75" x14ac:dyDescent="0.25">
      <c r="A323" s="343">
        <f>'SAISIE HOTEL'!L264</f>
        <v>218</v>
      </c>
      <c r="B323" s="344" t="str">
        <f>'SAISIE HOTEL'!M264</f>
        <v>La décoration est au goût du jour</v>
      </c>
      <c r="C323" s="345">
        <f>'SAISIE HOTEL'!N264</f>
        <v>3</v>
      </c>
      <c r="D323" s="346" t="str">
        <f>'SAISIE HOTEL'!O264</f>
        <v>Très Satisfaisant</v>
      </c>
      <c r="E323" s="347">
        <f>'SAISIE HOTEL'!P264</f>
        <v>0</v>
      </c>
      <c r="F323" s="350" t="s">
        <v>56</v>
      </c>
      <c r="G323" s="361"/>
      <c r="H323" s="348"/>
    </row>
    <row r="324" spans="1:8" ht="15.75" x14ac:dyDescent="0.25">
      <c r="A324" s="343">
        <f>'SAISIE HOTEL'!L277</f>
        <v>229</v>
      </c>
      <c r="B324" s="344" t="str">
        <f>'SAISIE HOTEL'!M277</f>
        <v>La décoration et l'ameublement sont harmonieux.</v>
      </c>
      <c r="C324" s="345">
        <f>'SAISIE HOTEL'!N277</f>
        <v>3</v>
      </c>
      <c r="D324" s="346" t="str">
        <f>'SAISIE HOTEL'!O277</f>
        <v>Très Satisfaisant</v>
      </c>
      <c r="E324" s="347">
        <f>'SAISIE HOTEL'!P277</f>
        <v>0</v>
      </c>
      <c r="F324" s="350" t="s">
        <v>56</v>
      </c>
      <c r="G324" s="361"/>
      <c r="H324" s="348"/>
    </row>
    <row r="325" spans="1:8" ht="15.75" x14ac:dyDescent="0.25">
      <c r="A325" s="343">
        <f>'SAISIE HOTEL'!L278</f>
        <v>230</v>
      </c>
      <c r="B325" s="344" t="str">
        <f>'SAISIE HOTEL'!M278</f>
        <v>La décoration est au goût du jour</v>
      </c>
      <c r="C325" s="345">
        <f>'SAISIE HOTEL'!N278</f>
        <v>3</v>
      </c>
      <c r="D325" s="346" t="str">
        <f>'SAISIE HOTEL'!O278</f>
        <v>Très Satisfaisant</v>
      </c>
      <c r="E325" s="347">
        <f>'SAISIE HOTEL'!P278</f>
        <v>0</v>
      </c>
      <c r="F325" s="350" t="s">
        <v>56</v>
      </c>
      <c r="G325" s="361"/>
      <c r="H325" s="348"/>
    </row>
    <row r="326" spans="1:8" ht="15.75" x14ac:dyDescent="0.25">
      <c r="A326" s="343">
        <f>'SAISIE HOTEL'!L290</f>
        <v>241</v>
      </c>
      <c r="B326" s="344" t="str">
        <f>'SAISIE HOTEL'!M290</f>
        <v>La décoration et l'ameublement sont harmonieux.</v>
      </c>
      <c r="C326" s="345">
        <f>'SAISIE HOTEL'!N290</f>
        <v>3</v>
      </c>
      <c r="D326" s="346" t="str">
        <f>'SAISIE HOTEL'!O290</f>
        <v>Très Satisfaisant</v>
      </c>
      <c r="E326" s="347">
        <f>'SAISIE HOTEL'!P290</f>
        <v>0</v>
      </c>
      <c r="F326" s="350" t="s">
        <v>56</v>
      </c>
      <c r="G326" s="361"/>
      <c r="H326" s="348"/>
    </row>
    <row r="327" spans="1:8" ht="15.75" x14ac:dyDescent="0.25">
      <c r="A327" s="343">
        <f>'SAISIE HOTEL'!L291</f>
        <v>242</v>
      </c>
      <c r="B327" s="344" t="str">
        <f>'SAISIE HOTEL'!M291</f>
        <v>La décoration est au goût du jour</v>
      </c>
      <c r="C327" s="345">
        <f>'SAISIE HOTEL'!N291</f>
        <v>3</v>
      </c>
      <c r="D327" s="346" t="str">
        <f>'SAISIE HOTEL'!O291</f>
        <v>Très Satisfaisant</v>
      </c>
      <c r="E327" s="347">
        <f>'SAISIE HOTEL'!P291</f>
        <v>0</v>
      </c>
      <c r="F327" s="350" t="s">
        <v>56</v>
      </c>
      <c r="G327" s="361"/>
      <c r="H327" s="348"/>
    </row>
    <row r="328" spans="1:8" ht="15.75" x14ac:dyDescent="0.25">
      <c r="A328" s="343">
        <f>'SAISIE HOTEL'!L303</f>
        <v>253</v>
      </c>
      <c r="B328" s="344" t="str">
        <f>'SAISIE HOTEL'!M303</f>
        <v>La décoration et l'ameublement sont harmonieux.</v>
      </c>
      <c r="C328" s="345">
        <f>'SAISIE HOTEL'!N303</f>
        <v>3</v>
      </c>
      <c r="D328" s="346" t="str">
        <f>'SAISIE HOTEL'!O303</f>
        <v>Très Satisfaisant</v>
      </c>
      <c r="E328" s="347">
        <f>'SAISIE HOTEL'!P303</f>
        <v>0</v>
      </c>
      <c r="F328" s="350" t="s">
        <v>56</v>
      </c>
      <c r="G328" s="361"/>
      <c r="H328" s="348"/>
    </row>
    <row r="329" spans="1:8" ht="15.75" x14ac:dyDescent="0.25">
      <c r="A329" s="343">
        <f>'SAISIE HOTEL'!L304</f>
        <v>254</v>
      </c>
      <c r="B329" s="344" t="str">
        <f>'SAISIE HOTEL'!M304</f>
        <v>La décoration est au goût du jour</v>
      </c>
      <c r="C329" s="345">
        <f>'SAISIE HOTEL'!N304</f>
        <v>3</v>
      </c>
      <c r="D329" s="346" t="str">
        <f>'SAISIE HOTEL'!O304</f>
        <v>Très Satisfaisant</v>
      </c>
      <c r="E329" s="347">
        <f>'SAISIE HOTEL'!P304</f>
        <v>0</v>
      </c>
      <c r="F329" s="350" t="s">
        <v>56</v>
      </c>
      <c r="G329" s="361"/>
      <c r="H329" s="348"/>
    </row>
    <row r="330" spans="1:8" ht="15.75" x14ac:dyDescent="0.25">
      <c r="A330" s="343">
        <f>'SAISIE HOTEL'!L317</f>
        <v>265</v>
      </c>
      <c r="B330" s="344" t="str">
        <f>'SAISIE HOTEL'!M317</f>
        <v>L'établissement dispose d'un bar.</v>
      </c>
      <c r="C330" s="345">
        <f>'SAISIE HOTEL'!N317</f>
        <v>3</v>
      </c>
      <c r="D330" s="346" t="str">
        <f>'SAISIE HOTEL'!O317</f>
        <v>OUI</v>
      </c>
      <c r="E330" s="347" t="str">
        <f>'SAISIE HOTEL'!P317</f>
        <v/>
      </c>
      <c r="F330" s="350" t="s">
        <v>56</v>
      </c>
      <c r="G330" s="361"/>
      <c r="H330" s="348"/>
    </row>
    <row r="331" spans="1:8" ht="15.75" x14ac:dyDescent="0.25">
      <c r="A331" s="343">
        <f>'SAISIE HOTEL'!L318</f>
        <v>266</v>
      </c>
      <c r="B331" s="344" t="str">
        <f>'SAISIE HOTEL'!M318</f>
        <v>L'ambiance du bar est accueillante.</v>
      </c>
      <c r="C331" s="345">
        <f>'SAISIE HOTEL'!N318</f>
        <v>3</v>
      </c>
      <c r="D331" s="346" t="str">
        <f>'SAISIE HOTEL'!O318</f>
        <v>OUI</v>
      </c>
      <c r="E331" s="347" t="str">
        <f>'SAISIE HOTEL'!P318</f>
        <v/>
      </c>
      <c r="F331" s="350" t="s">
        <v>56</v>
      </c>
      <c r="G331" s="361"/>
      <c r="H331" s="348"/>
    </row>
    <row r="332" spans="1:8" ht="15.75" x14ac:dyDescent="0.25">
      <c r="A332" s="343">
        <f>'SAISIE HOTEL'!L319</f>
        <v>267</v>
      </c>
      <c r="B332" s="344" t="str">
        <f>'SAISIE HOTEL'!M319</f>
        <v>La décoration et l'ameublement sont harmonieux.</v>
      </c>
      <c r="C332" s="345">
        <f>'SAISIE HOTEL'!N319</f>
        <v>3</v>
      </c>
      <c r="D332" s="346" t="str">
        <f>'SAISIE HOTEL'!O319</f>
        <v>OUI</v>
      </c>
      <c r="E332" s="347" t="str">
        <f>'SAISIE HOTEL'!P319</f>
        <v/>
      </c>
      <c r="F332" s="350" t="s">
        <v>56</v>
      </c>
      <c r="G332" s="361"/>
      <c r="H332" s="348"/>
    </row>
    <row r="333" spans="1:8" ht="15.75" x14ac:dyDescent="0.25">
      <c r="A333" s="343">
        <f>'SAISIE HOTEL'!L320</f>
        <v>268</v>
      </c>
      <c r="B333" s="344" t="str">
        <f>'SAISIE HOTEL'!M320</f>
        <v>La décoration du bar au goût du jour</v>
      </c>
      <c r="C333" s="345">
        <f>'SAISIE HOTEL'!N320</f>
        <v>3</v>
      </c>
      <c r="D333" s="346" t="str">
        <f>'SAISIE HOTEL'!O320</f>
        <v>OUI</v>
      </c>
      <c r="E333" s="347" t="str">
        <f>'SAISIE HOTEL'!P320</f>
        <v/>
      </c>
      <c r="F333" s="350" t="s">
        <v>56</v>
      </c>
      <c r="G333" s="361"/>
      <c r="H333" s="348"/>
    </row>
    <row r="334" spans="1:8" ht="15.75" x14ac:dyDescent="0.25">
      <c r="A334" s="343">
        <f>'SAISIE HOTEL'!L336</f>
        <v>282</v>
      </c>
      <c r="B334" s="344" t="str">
        <f>'SAISIE HOTEL'!M336</f>
        <v>Les verres sont adaptés à la boisson servie.</v>
      </c>
      <c r="C334" s="345">
        <f>'SAISIE HOTEL'!N336</f>
        <v>1</v>
      </c>
      <c r="D334" s="346" t="str">
        <f>'SAISIE HOTEL'!O336</f>
        <v>OUI</v>
      </c>
      <c r="E334" s="347" t="str">
        <f>'SAISIE HOTEL'!P336</f>
        <v/>
      </c>
      <c r="F334" s="350" t="s">
        <v>56</v>
      </c>
      <c r="G334" s="361"/>
      <c r="H334" s="348"/>
    </row>
    <row r="335" spans="1:8" ht="47.25" x14ac:dyDescent="0.25">
      <c r="A335" s="343">
        <f>'SAISIE HOTEL'!L344</f>
        <v>288</v>
      </c>
      <c r="B335" s="344" t="str">
        <f>'SAISIE HOTEL'!M344</f>
        <v>Si présence d'un service de petit déjeuner en chambre, il est composé à minima d'un choix de boissons chaudes, d'une boisson froide, d'une viennoiserie, une tartine, de beurre et de confitures.</v>
      </c>
      <c r="C335" s="345">
        <f>'SAISIE HOTEL'!N344</f>
        <v>1</v>
      </c>
      <c r="D335" s="346" t="str">
        <f>'SAISIE HOTEL'!O344</f>
        <v>OUI</v>
      </c>
      <c r="E335" s="347">
        <f>'SAISIE HOTEL'!P344</f>
        <v>0</v>
      </c>
      <c r="F335" s="350" t="s">
        <v>56</v>
      </c>
      <c r="G335" s="361"/>
      <c r="H335" s="348"/>
    </row>
    <row r="336" spans="1:8" ht="15.75" x14ac:dyDescent="0.25">
      <c r="A336" s="343">
        <f>'SAISIE HOTEL'!L347</f>
        <v>290</v>
      </c>
      <c r="B336" s="344" t="str">
        <f>'SAISIE HOTEL'!M347</f>
        <v>La décoration et l'ameublement de la salle de petit-déjeuner sont harmonieux.</v>
      </c>
      <c r="C336" s="345">
        <f>'SAISIE HOTEL'!N347</f>
        <v>3</v>
      </c>
      <c r="D336" s="346" t="str">
        <f>'SAISIE HOTEL'!O347</f>
        <v>OUI</v>
      </c>
      <c r="E336" s="347">
        <f>'SAISIE HOTEL'!P347</f>
        <v>0</v>
      </c>
      <c r="F336" s="350" t="s">
        <v>56</v>
      </c>
      <c r="G336" s="361"/>
      <c r="H336" s="348"/>
    </row>
    <row r="337" spans="1:8" ht="15.75" x14ac:dyDescent="0.25">
      <c r="A337" s="343">
        <f>'SAISIE HOTEL'!L352</f>
        <v>295</v>
      </c>
      <c r="B337" s="344" t="str">
        <f>'SAISIE HOTEL'!M352</f>
        <v>La vaisselle et les couverts du petit déjeuner ne sont pas dépareillés.</v>
      </c>
      <c r="C337" s="345">
        <f>'SAISIE HOTEL'!N352</f>
        <v>3</v>
      </c>
      <c r="D337" s="346" t="str">
        <f>'SAISIE HOTEL'!O352</f>
        <v>OUI</v>
      </c>
      <c r="E337" s="347">
        <f>'SAISIE HOTEL'!P352</f>
        <v>0</v>
      </c>
      <c r="F337" s="350" t="s">
        <v>56</v>
      </c>
      <c r="G337" s="361"/>
      <c r="H337" s="348"/>
    </row>
    <row r="338" spans="1:8" ht="15.75" x14ac:dyDescent="0.25">
      <c r="A338" s="343">
        <f>'SAISIE HOTEL'!L357</f>
        <v>299</v>
      </c>
      <c r="B338" s="344" t="str">
        <f>'SAISIE HOTEL'!M357</f>
        <v>L'amplitude du petit déjeuner est d'au moins 3 heures.</v>
      </c>
      <c r="C338" s="345">
        <f>'SAISIE HOTEL'!N357</f>
        <v>1</v>
      </c>
      <c r="D338" s="346" t="str">
        <f>'SAISIE HOTEL'!O357</f>
        <v>OUI</v>
      </c>
      <c r="E338" s="347">
        <f>'SAISIE HOTEL'!P357</f>
        <v>0</v>
      </c>
      <c r="F338" s="350" t="s">
        <v>56</v>
      </c>
      <c r="G338" s="361"/>
      <c r="H338" s="348"/>
    </row>
    <row r="339" spans="1:8" ht="31.5" x14ac:dyDescent="0.25">
      <c r="A339" s="343">
        <f>'SAISIE HOTEL'!L367</f>
        <v>308</v>
      </c>
      <c r="B339" s="344" t="str">
        <f>'SAISIE HOTEL'!M367</f>
        <v>A minima, le petit déjeuner est composé d'un choix de boissons chaudes, d'un jus de fruits, de pain, de viennoiseries, de beurre, de confitures.</v>
      </c>
      <c r="C339" s="345">
        <f>'SAISIE HOTEL'!N367</f>
        <v>3</v>
      </c>
      <c r="D339" s="346" t="str">
        <f>'SAISIE HOTEL'!O367</f>
        <v>OUI</v>
      </c>
      <c r="E339" s="347">
        <f>'SAISIE HOTEL'!P367</f>
        <v>0</v>
      </c>
      <c r="F339" s="350" t="s">
        <v>56</v>
      </c>
      <c r="G339" s="361"/>
      <c r="H339" s="348"/>
    </row>
    <row r="340" spans="1:8" ht="15.75" x14ac:dyDescent="0.25">
      <c r="A340" s="343">
        <f>'SAISIE HOTEL'!L368</f>
        <v>309</v>
      </c>
      <c r="B340" s="344" t="str">
        <f>'SAISIE HOTEL'!M368</f>
        <v>Au moins 3 produits viennent compléter l'offre de petit déjeuner.</v>
      </c>
      <c r="C340" s="345">
        <f>'SAISIE HOTEL'!N368</f>
        <v>1</v>
      </c>
      <c r="D340" s="346" t="str">
        <f>'SAISIE HOTEL'!O368</f>
        <v>OUI</v>
      </c>
      <c r="E340" s="347">
        <f>'SAISIE HOTEL'!P368</f>
        <v>0</v>
      </c>
      <c r="F340" s="350" t="s">
        <v>67</v>
      </c>
      <c r="G340" s="361"/>
      <c r="H340" s="348"/>
    </row>
    <row r="341" spans="1:8" ht="15.75" x14ac:dyDescent="0.25">
      <c r="A341" s="343">
        <f>'SAISIE HOTEL'!L369</f>
        <v>310</v>
      </c>
      <c r="B341" s="344" t="str">
        <f>'SAISIE HOTEL'!M369</f>
        <v>La présentation du petit déjeuner est attractive.</v>
      </c>
      <c r="C341" s="345">
        <f>'SAISIE HOTEL'!N369</f>
        <v>1</v>
      </c>
      <c r="D341" s="346" t="str">
        <f>'SAISIE HOTEL'!O369</f>
        <v>OUI</v>
      </c>
      <c r="E341" s="347">
        <f>'SAISIE HOTEL'!P369</f>
        <v>0</v>
      </c>
      <c r="F341" s="350" t="s">
        <v>56</v>
      </c>
      <c r="G341" s="361"/>
      <c r="H341" s="348"/>
    </row>
    <row r="342" spans="1:8" ht="15.75" x14ac:dyDescent="0.25">
      <c r="A342" s="343">
        <f>'SAISIE HOTEL'!L370</f>
        <v>311</v>
      </c>
      <c r="B342" s="344" t="str">
        <f>'SAISIE HOTEL'!M370</f>
        <v>Si buffet au petit déjeuner, les différents pôles sont bien différenciés.</v>
      </c>
      <c r="C342" s="345">
        <f>'SAISIE HOTEL'!N370</f>
        <v>1</v>
      </c>
      <c r="D342" s="346" t="str">
        <f>'SAISIE HOTEL'!O370</f>
        <v>OUI</v>
      </c>
      <c r="E342" s="347">
        <f>'SAISIE HOTEL'!P370</f>
        <v>0</v>
      </c>
      <c r="F342" s="350" t="s">
        <v>56</v>
      </c>
      <c r="G342" s="361"/>
      <c r="H342" s="348"/>
    </row>
    <row r="343" spans="1:8" ht="31.5" x14ac:dyDescent="0.25">
      <c r="A343" s="343">
        <f>'SAISIE HOTEL'!L373</f>
        <v>312</v>
      </c>
      <c r="B343" s="344" t="str">
        <f>'SAISIE HOTEL'!M373</f>
        <v>L'établissement prend connaissance des avis des consommateurs sur au moins 2 sites.</v>
      </c>
      <c r="C343" s="345">
        <f>'SAISIE HOTEL'!N373</f>
        <v>1</v>
      </c>
      <c r="D343" s="346" t="str">
        <f>'SAISIE HOTEL'!O373</f>
        <v>OUI</v>
      </c>
      <c r="E343" s="347">
        <f>'SAISIE HOTEL'!P373</f>
        <v>0</v>
      </c>
      <c r="F343" s="350" t="s">
        <v>56</v>
      </c>
      <c r="G343" s="361"/>
      <c r="H343" s="348"/>
    </row>
    <row r="344" spans="1:8" ht="31.5" x14ac:dyDescent="0.25">
      <c r="A344" s="343">
        <f>'SAISIE HOTEL'!L374</f>
        <v>313</v>
      </c>
      <c r="B344" s="344" t="str">
        <f>'SAISIE HOTEL'!M374</f>
        <v>L'établissement a mis en place un système d'alerte pour être informé des avis de consommateurs.</v>
      </c>
      <c r="C344" s="345">
        <f>'SAISIE HOTEL'!N374</f>
        <v>1</v>
      </c>
      <c r="D344" s="346" t="str">
        <f>'SAISIE HOTEL'!O374</f>
        <v>OUI</v>
      </c>
      <c r="E344" s="347">
        <f>'SAISIE HOTEL'!P374</f>
        <v>0</v>
      </c>
      <c r="F344" s="350" t="s">
        <v>67</v>
      </c>
      <c r="G344" s="361"/>
      <c r="H344" s="348"/>
    </row>
    <row r="345" spans="1:8" ht="15.75" x14ac:dyDescent="0.25">
      <c r="A345" s="343">
        <f>'SAISIE HOTEL'!L375</f>
        <v>314</v>
      </c>
      <c r="B345" s="344" t="str">
        <f>'SAISIE HOTEL'!M375</f>
        <v>L'établissement exerce son droit de réponse aux avis de consommateurs</v>
      </c>
      <c r="C345" s="345">
        <f>'SAISIE HOTEL'!N375</f>
        <v>1</v>
      </c>
      <c r="D345" s="346" t="str">
        <f>'SAISIE HOTEL'!O375</f>
        <v>OUI</v>
      </c>
      <c r="E345" s="347">
        <f>'SAISIE HOTEL'!P375</f>
        <v>0</v>
      </c>
      <c r="F345" s="350" t="s">
        <v>56</v>
      </c>
      <c r="G345" s="361"/>
      <c r="H345" s="348"/>
    </row>
    <row r="346" spans="1:8" ht="15.75" x14ac:dyDescent="0.25">
      <c r="A346" s="343">
        <f>'SAISIE HOTEL'!L376</f>
        <v>315</v>
      </c>
      <c r="B346" s="344" t="str">
        <f>'SAISIE HOTEL'!M376</f>
        <v>La réponse apportée par l'établissement est constructive.</v>
      </c>
      <c r="C346" s="345">
        <f>'SAISIE HOTEL'!N376</f>
        <v>1</v>
      </c>
      <c r="D346" s="346" t="str">
        <f>'SAISIE HOTEL'!O376</f>
        <v>OUI</v>
      </c>
      <c r="E346" s="347">
        <f>'SAISIE HOTEL'!P376</f>
        <v>0</v>
      </c>
      <c r="F346" s="350" t="s">
        <v>56</v>
      </c>
      <c r="G346" s="361"/>
      <c r="H346" s="348"/>
    </row>
    <row r="347" spans="1:8" ht="15.75" x14ac:dyDescent="0.25">
      <c r="A347" s="343">
        <f>'SAISIE HOTEL'!L378</f>
        <v>316</v>
      </c>
      <c r="B347" s="344" t="str">
        <f>'SAISIE HOTEL'!M378</f>
        <v>Le suivi de la satisfaction du client est effectué avant le règlement de la facture.</v>
      </c>
      <c r="C347" s="345">
        <f>'SAISIE HOTEL'!N378</f>
        <v>3</v>
      </c>
      <c r="D347" s="346" t="str">
        <f>'SAISIE HOTEL'!O378</f>
        <v>OUI</v>
      </c>
      <c r="E347" s="347">
        <f>'SAISIE HOTEL'!P378</f>
        <v>0</v>
      </c>
      <c r="F347" s="350" t="s">
        <v>56</v>
      </c>
      <c r="G347" s="361"/>
      <c r="H347" s="348"/>
    </row>
    <row r="348" spans="1:8" ht="31.5" x14ac:dyDescent="0.25">
      <c r="A348" s="343">
        <f>'SAISIE HOTEL'!L379</f>
        <v>317</v>
      </c>
      <c r="B348" s="344" t="str">
        <f>'SAISIE HOTEL'!M379</f>
        <v>Le questionnaire de satisfaction est joint avec la note ou il est à disposition dans un lieu de passage de l'établissement.</v>
      </c>
      <c r="C348" s="345">
        <f>'SAISIE HOTEL'!N379</f>
        <v>3</v>
      </c>
      <c r="D348" s="346" t="str">
        <f>'SAISIE HOTEL'!O379</f>
        <v>OUI</v>
      </c>
      <c r="E348" s="347">
        <f>'SAISIE HOTEL'!P379</f>
        <v>0</v>
      </c>
      <c r="F348" s="350" t="s">
        <v>67</v>
      </c>
      <c r="G348" s="361"/>
      <c r="H348" s="348"/>
    </row>
    <row r="349" spans="1:8" ht="15.75" x14ac:dyDescent="0.25">
      <c r="A349" s="343">
        <f>'SAISIE HOTEL'!L380</f>
        <v>318</v>
      </c>
      <c r="B349" s="351" t="str">
        <f>'SAISIE HOTEL'!M380</f>
        <v>Le questionnaire de satisfaction est traduit dans une langue étrangère.</v>
      </c>
      <c r="C349" s="345">
        <f>'SAISIE HOTEL'!N380</f>
        <v>3</v>
      </c>
      <c r="D349" s="346" t="str">
        <f>'SAISIE HOTEL'!O380</f>
        <v>OUI</v>
      </c>
      <c r="E349" s="347">
        <f>'SAISIE HOTEL'!P380</f>
        <v>0</v>
      </c>
      <c r="F349" s="350" t="s">
        <v>67</v>
      </c>
      <c r="G349" s="361"/>
      <c r="H349" s="348"/>
    </row>
    <row r="350" spans="1:8" ht="15.75" x14ac:dyDescent="0.25">
      <c r="A350" s="343">
        <f>'SAISIE HOTEL'!L381</f>
        <v>319</v>
      </c>
      <c r="B350" s="351" t="str">
        <f>'SAISIE HOTEL'!M381</f>
        <v>Le questionnaire de satisfaction est traduit dans une deuxième langue étrangère.</v>
      </c>
      <c r="C350" s="345">
        <f>'SAISIE HOTEL'!N381</f>
        <v>3</v>
      </c>
      <c r="D350" s="346" t="str">
        <f>'SAISIE HOTEL'!O381</f>
        <v>OUI</v>
      </c>
      <c r="E350" s="347">
        <f>'SAISIE HOTEL'!P381</f>
        <v>0</v>
      </c>
      <c r="F350" s="350" t="s">
        <v>67</v>
      </c>
      <c r="G350" s="361"/>
      <c r="H350" s="348"/>
    </row>
    <row r="351" spans="1:8" ht="31.5" x14ac:dyDescent="0.25">
      <c r="A351" s="343">
        <f>'SAISIE HOTEL'!L382</f>
        <v>320</v>
      </c>
      <c r="B351" s="353" t="str">
        <f>'SAISIE HOTEL'!M382</f>
        <v>L'établissement apporte une réponse aux enquêtes de satisfaction mentionnant une insatisfaction notable et la traite comme une réclamation.</v>
      </c>
      <c r="C351" s="343">
        <f>'SAISIE HOTEL'!N382</f>
        <v>3</v>
      </c>
      <c r="D351" s="346" t="str">
        <f>'SAISIE HOTEL'!O382</f>
        <v>OUI</v>
      </c>
      <c r="E351" s="347">
        <f>'SAISIE HOTEL'!P382</f>
        <v>0</v>
      </c>
      <c r="F351" s="350" t="s">
        <v>56</v>
      </c>
      <c r="G351" s="361"/>
      <c r="H351" s="348"/>
    </row>
    <row r="352" spans="1:8" ht="15.75" x14ac:dyDescent="0.25">
      <c r="A352" s="343">
        <f>'SAISIE HOTEL'!L383</f>
        <v>321</v>
      </c>
      <c r="B352" s="353" t="str">
        <f>'SAISIE HOTEL'!M383</f>
        <v>Les questionnaires et les enquêtes de satisfaction sont archivés.</v>
      </c>
      <c r="C352" s="343">
        <f>'SAISIE HOTEL'!N383</f>
        <v>1</v>
      </c>
      <c r="D352" s="346" t="str">
        <f>'SAISIE HOTEL'!O383</f>
        <v>OUI</v>
      </c>
      <c r="E352" s="347">
        <f>'SAISIE HOTEL'!P383</f>
        <v>0</v>
      </c>
      <c r="F352" s="350" t="s">
        <v>56</v>
      </c>
      <c r="G352" s="361"/>
      <c r="H352" s="348"/>
    </row>
    <row r="353" spans="1:8" ht="31.5" x14ac:dyDescent="0.25">
      <c r="A353" s="343">
        <f>'SAISIE HOTEL'!L384</f>
        <v>322</v>
      </c>
      <c r="B353" s="344" t="str">
        <f>'SAISIE HOTEL'!M384</f>
        <v xml:space="preserve">Si un plan d'actions a été établi lors du pré-audit ou de l'audit précédent, celui-ci a été complété. </v>
      </c>
      <c r="C353" s="345">
        <f>'SAISIE HOTEL'!N384</f>
        <v>1</v>
      </c>
      <c r="D353" s="346" t="str">
        <f>'SAISIE HOTEL'!O384</f>
        <v>OUI</v>
      </c>
      <c r="E353" s="347">
        <f>'SAISIE HOTEL'!P384</f>
        <v>0</v>
      </c>
      <c r="F353" s="350" t="s">
        <v>67</v>
      </c>
      <c r="G353" s="361"/>
      <c r="H353" s="348"/>
    </row>
    <row r="354" spans="1:8" ht="15.75" x14ac:dyDescent="0.25">
      <c r="A354" s="343">
        <f>'SAISIE HOTEL'!L386</f>
        <v>323</v>
      </c>
      <c r="B354" s="344" t="str">
        <f>'SAISIE HOTEL'!M386</f>
        <v xml:space="preserve">L’établissement a formalisé une procédure écrite pour le suivi des réclamations </v>
      </c>
      <c r="C354" s="345">
        <f>'SAISIE HOTEL'!N386</f>
        <v>3</v>
      </c>
      <c r="D354" s="346" t="str">
        <f>'SAISIE HOTEL'!O386</f>
        <v>OUI</v>
      </c>
      <c r="E354" s="347">
        <f>'SAISIE HOTEL'!P386</f>
        <v>0</v>
      </c>
      <c r="F354" s="350" t="s">
        <v>67</v>
      </c>
      <c r="G354" s="361"/>
      <c r="H354" s="348"/>
    </row>
    <row r="355" spans="1:8" ht="31.5" x14ac:dyDescent="0.25">
      <c r="A355" s="343">
        <f>'SAISIE HOTEL'!L387</f>
        <v>324</v>
      </c>
      <c r="B355" s="344" t="str">
        <f>'SAISIE HOTEL'!M387</f>
        <v>L’établissement archive l'ensemble des réclamations dans un classeur dédié avec un tableau de suivi.</v>
      </c>
      <c r="C355" s="345">
        <f>'SAISIE HOTEL'!N387</f>
        <v>1</v>
      </c>
      <c r="D355" s="346" t="str">
        <f>'SAISIE HOTEL'!O387</f>
        <v>OUI</v>
      </c>
      <c r="E355" s="347">
        <f>'SAISIE HOTEL'!P387</f>
        <v>0</v>
      </c>
      <c r="F355" s="350" t="s">
        <v>56</v>
      </c>
      <c r="G355" s="361"/>
      <c r="H355" s="348"/>
    </row>
    <row r="356" spans="1:8" ht="15.75" x14ac:dyDescent="0.25">
      <c r="A356" s="343">
        <f>'SAISIE HOTEL'!L388</f>
        <v>325</v>
      </c>
      <c r="B356" s="353" t="str">
        <f>'SAISIE HOTEL'!M388</f>
        <v>L'établissement dispose d'un courrier type de prise en compte d'une réclamation</v>
      </c>
      <c r="C356" s="345">
        <f>'SAISIE HOTEL'!N388</f>
        <v>1</v>
      </c>
      <c r="D356" s="346" t="str">
        <f>'SAISIE HOTEL'!O388</f>
        <v>OUI</v>
      </c>
      <c r="E356" s="347">
        <f>'SAISIE HOTEL'!P388</f>
        <v>0</v>
      </c>
      <c r="F356" s="350" t="s">
        <v>67</v>
      </c>
      <c r="G356" s="361"/>
      <c r="H356" s="348"/>
    </row>
    <row r="357" spans="1:8" ht="15.75" x14ac:dyDescent="0.25">
      <c r="A357" s="343">
        <f>'SAISIE HOTEL'!L389</f>
        <v>326</v>
      </c>
      <c r="B357" s="354" t="str">
        <f>'SAISIE HOTEL'!M389</f>
        <v>L'établissement accuse réception des réclamations dans un délai de 72h et répond dans un délai maximum de 15 jours.</v>
      </c>
      <c r="C357" s="345">
        <f>'SAISIE HOTEL'!N389</f>
        <v>3</v>
      </c>
      <c r="D357" s="346" t="str">
        <f>'SAISIE HOTEL'!O389</f>
        <v>OUI</v>
      </c>
      <c r="E357" s="347">
        <f>'SAISIE HOTEL'!P389</f>
        <v>0</v>
      </c>
      <c r="F357" s="350" t="s">
        <v>56</v>
      </c>
      <c r="G357" s="361"/>
      <c r="H357" s="348"/>
    </row>
    <row r="358" spans="1:8" ht="15.75" x14ac:dyDescent="0.25">
      <c r="A358" s="343">
        <f>'SAISIE HOTEL'!L390</f>
        <v>327</v>
      </c>
      <c r="B358" s="353" t="str">
        <f>'SAISIE HOTEL'!M390</f>
        <v>Les réponses aux réclamations sont personnalisées et constructives.</v>
      </c>
      <c r="C358" s="345">
        <f>'SAISIE HOTEL'!N390</f>
        <v>1</v>
      </c>
      <c r="D358" s="346" t="str">
        <f>'SAISIE HOTEL'!O390</f>
        <v>OUI</v>
      </c>
      <c r="E358" s="347">
        <f>'SAISIE HOTEL'!P390</f>
        <v>0</v>
      </c>
      <c r="F358" s="350" t="s">
        <v>56</v>
      </c>
      <c r="G358" s="361"/>
      <c r="H358" s="348"/>
    </row>
    <row r="359" spans="1:8" ht="15.75" x14ac:dyDescent="0.25">
      <c r="A359" s="343">
        <f>'SAISIE HOTEL'!L392</f>
        <v>328</v>
      </c>
      <c r="B359" s="353" t="str">
        <f>'SAISIE HOTEL'!M392</f>
        <v>Un référent qualité est identifié dans l'établissement.</v>
      </c>
      <c r="C359" s="345">
        <f>'SAISIE HOTEL'!N392</f>
        <v>1</v>
      </c>
      <c r="D359" s="346" t="str">
        <f>'SAISIE HOTEL'!O392</f>
        <v>OUI</v>
      </c>
      <c r="E359" s="347">
        <f>'SAISIE HOTEL'!P392</f>
        <v>0</v>
      </c>
      <c r="F359" s="350" t="s">
        <v>67</v>
      </c>
      <c r="G359" s="361"/>
      <c r="H359" s="348"/>
    </row>
    <row r="360" spans="1:8" ht="15.75" x14ac:dyDescent="0.25">
      <c r="A360" s="343">
        <f>'SAISIE HOTEL'!L393</f>
        <v>329</v>
      </c>
      <c r="B360" s="354" t="str">
        <f>'SAISIE HOTEL'!M393</f>
        <v>L'écoute client est analysée</v>
      </c>
      <c r="C360" s="343">
        <f>'SAISIE HOTEL'!N393</f>
        <v>3</v>
      </c>
      <c r="D360" s="346" t="str">
        <f>'SAISIE HOTEL'!O393</f>
        <v>OUI</v>
      </c>
      <c r="E360" s="347">
        <f>'SAISIE HOTEL'!P393</f>
        <v>0</v>
      </c>
      <c r="F360" s="350" t="s">
        <v>67</v>
      </c>
      <c r="G360" s="361"/>
      <c r="H360" s="348"/>
    </row>
    <row r="361" spans="1:8" ht="15.75" x14ac:dyDescent="0.25">
      <c r="A361" s="343">
        <f>'SAISIE HOTEL'!L394</f>
        <v>330</v>
      </c>
      <c r="B361" s="355" t="str">
        <f>'SAISIE HOTEL'!M394</f>
        <v xml:space="preserve">L'établissement a une connaissance fine de ses clientèles </v>
      </c>
      <c r="C361" s="356">
        <f>'SAISIE HOTEL'!N394</f>
        <v>1</v>
      </c>
      <c r="D361" s="346" t="str">
        <f>'SAISIE HOTEL'!O394</f>
        <v>OUI</v>
      </c>
      <c r="E361" s="347">
        <f>'SAISIE HOTEL'!P394</f>
        <v>0</v>
      </c>
      <c r="F361" s="358" t="s">
        <v>56</v>
      </c>
      <c r="G361" s="361"/>
      <c r="H361" s="348"/>
    </row>
    <row r="362" spans="1:8" ht="15.75" x14ac:dyDescent="0.25">
      <c r="A362" s="343">
        <f>'SAISIE HOTEL'!L421</f>
        <v>350</v>
      </c>
      <c r="B362" s="344" t="str">
        <f>'SAISIE HOTEL'!M421</f>
        <v>Il y a une identification des besoins de formation et des compétences.</v>
      </c>
      <c r="C362" s="343">
        <f>'SAISIE HOTEL'!N421</f>
        <v>1</v>
      </c>
      <c r="D362" s="346" t="str">
        <f>'SAISIE HOTEL'!O421</f>
        <v>OUI</v>
      </c>
      <c r="E362" s="352" t="str">
        <f>'SAISIE HOTEL'!P421</f>
        <v/>
      </c>
      <c r="F362" s="360" t="s">
        <v>56</v>
      </c>
      <c r="G362" s="361"/>
      <c r="H362" s="348"/>
    </row>
    <row r="363" spans="1:8" ht="15.75" x14ac:dyDescent="0.25">
      <c r="A363" s="343">
        <f>'SAISIE HOTEL'!L422</f>
        <v>351</v>
      </c>
      <c r="B363" s="344" t="str">
        <f>'SAISIE HOTEL'!M422</f>
        <v>Le personnel est informé de la démarche qualité.</v>
      </c>
      <c r="C363" s="343">
        <f>'SAISIE HOTEL'!N422</f>
        <v>1</v>
      </c>
      <c r="D363" s="346" t="str">
        <f>'SAISIE HOTEL'!O422</f>
        <v>OUI</v>
      </c>
      <c r="E363" s="352" t="str">
        <f>'SAISIE HOTEL'!P422</f>
        <v/>
      </c>
      <c r="F363" s="360" t="s">
        <v>67</v>
      </c>
      <c r="G363" s="361"/>
      <c r="H363" s="348"/>
    </row>
    <row r="364" spans="1:8" ht="15.75" x14ac:dyDescent="0.25">
      <c r="A364" s="343">
        <f>'SAISIE HOTEL'!L425</f>
        <v>354</v>
      </c>
      <c r="B364" s="344" t="str">
        <f>'SAISIE HOTEL'!M425</f>
        <v>Il y a une réunion de présentation de la saison et une réunion de bilan.</v>
      </c>
      <c r="C364" s="343">
        <f>'SAISIE HOTEL'!N425</f>
        <v>1</v>
      </c>
      <c r="D364" s="346" t="str">
        <f>'SAISIE HOTEL'!O425</f>
        <v>OUI</v>
      </c>
      <c r="E364" s="352" t="str">
        <f>'SAISIE HOTEL'!P425</f>
        <v/>
      </c>
      <c r="F364" s="360" t="s">
        <v>56</v>
      </c>
      <c r="G364" s="361"/>
      <c r="H364" s="348"/>
    </row>
    <row r="365" spans="1:8" ht="31.5" x14ac:dyDescent="0.25">
      <c r="A365" s="343">
        <f>'SAISIE HOTEL'!L426</f>
        <v>355</v>
      </c>
      <c r="B365" s="255" t="str">
        <f>'SAISIE HOTEL'!M426</f>
        <v>Il est remis un livret d'accueil aux nouveaux embauchés. Ce livret présente les principales caractéristiques de l'entreprise et son environnement proche.</v>
      </c>
      <c r="C365" s="343">
        <f>'SAISIE HOTEL'!N426</f>
        <v>1</v>
      </c>
      <c r="D365" s="346" t="str">
        <f>'SAISIE HOTEL'!O426</f>
        <v>OUI</v>
      </c>
      <c r="E365" s="352" t="str">
        <f>'SAISIE HOTEL'!P426</f>
        <v/>
      </c>
      <c r="F365" s="350" t="s">
        <v>67</v>
      </c>
      <c r="G365" s="361"/>
      <c r="H365" s="348"/>
    </row>
    <row r="366" spans="1:8" ht="15.75" x14ac:dyDescent="0.25">
      <c r="A366" s="343">
        <f>'SAISIE HOTEL'!L427</f>
        <v>356</v>
      </c>
      <c r="B366" s="255" t="str">
        <f>'SAISIE HOTEL'!M427</f>
        <v>Un plan de nettoyage et de maintenance est mis en œuvre dans l'établissement</v>
      </c>
      <c r="C366" s="357">
        <f>'SAISIE HOTEL'!N427</f>
        <v>1</v>
      </c>
      <c r="D366" s="346" t="str">
        <f>'SAISIE HOTEL'!O427</f>
        <v>OUI</v>
      </c>
      <c r="E366" s="352" t="str">
        <f>'SAISIE HOTEL'!P427</f>
        <v/>
      </c>
      <c r="F366" s="350" t="s">
        <v>67</v>
      </c>
      <c r="G366" s="361"/>
      <c r="H366" s="348"/>
    </row>
    <row r="367" spans="1:8" ht="15.75" x14ac:dyDescent="0.25">
      <c r="A367" s="343">
        <f>'SAISIE HOTEL'!L428</f>
        <v>357</v>
      </c>
      <c r="B367" s="255" t="str">
        <f>'SAISIE HOTEL'!M428</f>
        <v>Un plan d'action relatif à la démarche qualité est mis en place annuellement.</v>
      </c>
      <c r="C367" s="357">
        <f>'SAISIE HOTEL'!N428</f>
        <v>1</v>
      </c>
      <c r="D367" s="346" t="str">
        <f>'SAISIE HOTEL'!O428</f>
        <v>OUI</v>
      </c>
      <c r="E367" s="352" t="str">
        <f>'SAISIE HOTEL'!P428</f>
        <v/>
      </c>
      <c r="F367" s="350" t="s">
        <v>67</v>
      </c>
      <c r="G367" s="361"/>
      <c r="H367" s="348"/>
    </row>
  </sheetData>
  <autoFilter ref="A3:H367"/>
  <mergeCells count="1">
    <mergeCell ref="A1:H1"/>
  </mergeCells>
  <conditionalFormatting sqref="D2:D3 D69 D120:D121 D178 D232">
    <cfRule type="cellIs" dxfId="42" priority="63" operator="equal">
      <formula>"Très Satisfaisant"</formula>
    </cfRule>
    <cfRule type="cellIs" dxfId="41" priority="64" operator="equal">
      <formula>"Satisfaisant"</formula>
    </cfRule>
    <cfRule type="cellIs" dxfId="40" priority="65" operator="equal">
      <formula>"Très Insatisfaisant"</formula>
    </cfRule>
    <cfRule type="cellIs" dxfId="39" priority="66" operator="equal">
      <formula>"Insatisfaisant"</formula>
    </cfRule>
    <cfRule type="cellIs" dxfId="38" priority="67" operator="equal">
      <formula>"OUI"</formula>
    </cfRule>
    <cfRule type="cellIs" dxfId="37" priority="68" operator="equal">
      <formula>"NON"</formula>
    </cfRule>
  </conditionalFormatting>
  <conditionalFormatting sqref="D299:D319 D4:E8 D10:D19 D21:D42 D45:D54 D57:D65 D66:E67 D67:D68 D70:D89 D91:D104 D106:D110 D111:E112 D114:E118 D119 D233:D252 D125 D129 D135 D254:D261 D263:D278">
    <cfRule type="cellIs" dxfId="36" priority="105" stopIfTrue="1" operator="equal">
      <formula>"NON"</formula>
    </cfRule>
    <cfRule type="cellIs" dxfId="35" priority="106" stopIfTrue="1" operator="equal">
      <formula>"OUI"</formula>
    </cfRule>
  </conditionalFormatting>
  <conditionalFormatting sqref="D299:D367 D4:D8 D10:D68 D70:D119 D125 D127:D177 D183:D231 D233:D278">
    <cfRule type="cellIs" dxfId="34" priority="104" stopIfTrue="1" operator="equal">
      <formula>"OUI"</formula>
    </cfRule>
  </conditionalFormatting>
  <conditionalFormatting sqref="D304:E338 D9:E15 D16 D28 D17:E27 D29:E31 E33:E34 D32:D35 D36:E38 E40:E42 D43:E45 D39:D44 D46 D47:E65 D68 D70:E86 D87 D88:E110 D113:E113 D119 D122:D177 D179:D182 D183:E231 E127:E177 D233 D234:E278">
    <cfRule type="cellIs" dxfId="33" priority="101" stopIfTrue="1" operator="equal">
      <formula>"Très Insatisfaisant"</formula>
    </cfRule>
    <cfRule type="cellIs" dxfId="32" priority="102" stopIfTrue="1" operator="equal">
      <formula>"Insatisfaisant"</formula>
    </cfRule>
    <cfRule type="cellIs" dxfId="31" priority="103" stopIfTrue="1" operator="equal">
      <formula>"Satisfaisant"</formula>
    </cfRule>
  </conditionalFormatting>
  <conditionalFormatting sqref="D10">
    <cfRule type="containsText" dxfId="30" priority="100" stopIfTrue="1" operator="containsText" text="OUI">
      <formula>NOT(ISERROR(SEARCH("OUI",D10)))</formula>
    </cfRule>
  </conditionalFormatting>
  <conditionalFormatting sqref="D304:D338 D9:D15 D17:D27 D29:D31 D33:D34 D36:D38 D40:D45 D47:D65 D70:D86 D88:D113 D122:D124 D126:D177 D179:D231 D234:D278">
    <cfRule type="cellIs" dxfId="29" priority="99" stopIfTrue="1" operator="equal">
      <formula>"Très Satisfaisant"</formula>
    </cfRule>
  </conditionalFormatting>
  <conditionalFormatting sqref="D16 D28 D32 D35 D68 D87 D119">
    <cfRule type="cellIs" dxfId="28" priority="97" stopIfTrue="1" operator="equal">
      <formula>"NON"</formula>
    </cfRule>
    <cfRule type="cellIs" dxfId="27" priority="98" stopIfTrue="1" operator="equal">
      <formula>"OUI"</formula>
    </cfRule>
  </conditionalFormatting>
  <conditionalFormatting sqref="D279">
    <cfRule type="cellIs" dxfId="26" priority="23" operator="equal">
      <formula>"Très Satisfaisant"</formula>
    </cfRule>
    <cfRule type="cellIs" dxfId="25" priority="24" operator="equal">
      <formula>"Satisfaisant"</formula>
    </cfRule>
    <cfRule type="cellIs" dxfId="24" priority="25" operator="equal">
      <formula>"Très Insatisfaisant"</formula>
    </cfRule>
    <cfRule type="cellIs" dxfId="23" priority="26" operator="equal">
      <formula>"Insatisfaisant"</formula>
    </cfRule>
    <cfRule type="cellIs" dxfId="22" priority="27" operator="equal">
      <formula>"OUI"</formula>
    </cfRule>
    <cfRule type="cellIs" dxfId="21" priority="28" operator="equal">
      <formula>"NON"</formula>
    </cfRule>
  </conditionalFormatting>
  <conditionalFormatting sqref="D280 D281:E295 D296:D297">
    <cfRule type="cellIs" dxfId="20" priority="21" stopIfTrue="1" operator="equal">
      <formula>"NON"</formula>
    </cfRule>
    <cfRule type="cellIs" dxfId="19" priority="22" stopIfTrue="1" operator="equal">
      <formula>"OUI"</formula>
    </cfRule>
  </conditionalFormatting>
  <conditionalFormatting sqref="D280:E280">
    <cfRule type="cellIs" dxfId="18" priority="18" stopIfTrue="1" operator="equal">
      <formula>"Très Insatisfaisant"</formula>
    </cfRule>
    <cfRule type="cellIs" dxfId="17" priority="19" stopIfTrue="1" operator="equal">
      <formula>"Insatisfaisant"</formula>
    </cfRule>
    <cfRule type="cellIs" dxfId="16" priority="20" stopIfTrue="1" operator="equal">
      <formula>"Satisfaisant"</formula>
    </cfRule>
  </conditionalFormatting>
  <conditionalFormatting sqref="D280:D297">
    <cfRule type="cellIs" dxfId="15" priority="17" stopIfTrue="1" operator="equal">
      <formula>"OUI"</formula>
    </cfRule>
  </conditionalFormatting>
  <conditionalFormatting sqref="D280">
    <cfRule type="cellIs" dxfId="14" priority="16" stopIfTrue="1" operator="equal">
      <formula>"Très Satisfaisant"</formula>
    </cfRule>
  </conditionalFormatting>
  <conditionalFormatting sqref="D298">
    <cfRule type="cellIs" dxfId="13" priority="10" operator="equal">
      <formula>"Très Satisfaisant"</formula>
    </cfRule>
    <cfRule type="cellIs" dxfId="12" priority="11" operator="equal">
      <formula>"Satisfaisant"</formula>
    </cfRule>
    <cfRule type="cellIs" dxfId="11" priority="12" operator="equal">
      <formula>"Très Insatisfaisant"</formula>
    </cfRule>
    <cfRule type="cellIs" dxfId="10" priority="13" operator="equal">
      <formula>"Insatisfaisant"</formula>
    </cfRule>
    <cfRule type="cellIs" dxfId="9" priority="14" operator="equal">
      <formula>"OUI"</formula>
    </cfRule>
    <cfRule type="cellIs" dxfId="8" priority="15" operator="equal">
      <formula>"NON"</formula>
    </cfRule>
  </conditionalFormatting>
  <conditionalFormatting sqref="D330:D338 D339:E346 D347:D353 E361 D348:E360 D359:D367">
    <cfRule type="cellIs" dxfId="7" priority="8" stopIfTrue="1" operator="equal">
      <formula>"NON"</formula>
    </cfRule>
    <cfRule type="cellIs" dxfId="6" priority="9" stopIfTrue="1" operator="equal">
      <formula>"OUI"</formula>
    </cfRule>
  </conditionalFormatting>
  <conditionalFormatting sqref="D299:D303 D347:E347 D365:D367">
    <cfRule type="cellIs" dxfId="5" priority="5" stopIfTrue="1" operator="equal">
      <formula>"Très Insatisfaisant"</formula>
    </cfRule>
    <cfRule type="cellIs" dxfId="4" priority="6" stopIfTrue="1" operator="equal">
      <formula>"Insatisfaisant"</formula>
    </cfRule>
    <cfRule type="cellIs" dxfId="3" priority="7" stopIfTrue="1" operator="equal">
      <formula>"Satisfaisant"</formula>
    </cfRule>
  </conditionalFormatting>
  <conditionalFormatting sqref="E361">
    <cfRule type="cellIs" dxfId="2" priority="4" stopIfTrue="1" operator="equal">
      <formula>"OUI"</formula>
    </cfRule>
  </conditionalFormatting>
  <conditionalFormatting sqref="D365:D367">
    <cfRule type="cellIs" dxfId="1" priority="1" stopIfTrue="1" operator="equal">
      <formula>"NON"</formula>
    </cfRule>
    <cfRule type="cellIs" dxfId="0" priority="2" stopIfTrue="1" operator="equal">
      <formula>"OUI"</formula>
    </cfRule>
  </conditionalFormatting>
  <pageMargins left="0.70866141732283472" right="0.70866141732283472" top="0.74803149606299213" bottom="0.74803149606299213" header="0.31496062992125984" footer="0.31496062992125984"/>
  <pageSetup paperSize="9" scale="53" fitToHeight="30" orientation="landscape"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7</vt:i4>
      </vt:variant>
    </vt:vector>
  </HeadingPairs>
  <TitlesOfParts>
    <vt:vector size="12" baseType="lpstr">
      <vt:lpstr>RESULTAT GLOBAL</vt:lpstr>
      <vt:lpstr>SAISIE HOTEL</vt:lpstr>
      <vt:lpstr>PLAN D'ACTIONS</vt:lpstr>
      <vt:lpstr>Feuil1</vt:lpstr>
      <vt:lpstr>PLAN ACTIONS</vt:lpstr>
      <vt:lpstr>'SAISIE HOTEL'!Z_FE7C3A2D_248C_4A9B_BDED_9C53F960F2AB__wvu_Cols</vt:lpstr>
      <vt:lpstr>'SAISIE HOTEL'!Z_FE7C3A2D_248C_4A9B_BDED_9C53F960F2AB__wvu_FilterData</vt:lpstr>
      <vt:lpstr>'RESULTAT GLOBAL'!Z_FE7C3A2D_248C_4A9B_BDED_9C53F960F2AB__wvu_PrintArea</vt:lpstr>
      <vt:lpstr>'SAISIE HOTEL'!Z_FE7C3A2D_248C_4A9B_BDED_9C53F960F2AB__wvu_PrintArea</vt:lpstr>
      <vt:lpstr>'PLAN D''ACTIONS'!Zone_d_impression</vt:lpstr>
      <vt:lpstr>'RESULTAT GLOBAL'!Zone_d_impression</vt:lpstr>
      <vt:lpstr>'SAISIE HOTEL'!Zone_d_impression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Sébastien OUGIER</dc:creator>
  <cp:lastModifiedBy>LEROY Audrey</cp:lastModifiedBy>
  <cp:lastPrinted>2015-01-12T18:04:53Z</cp:lastPrinted>
  <dcterms:created xsi:type="dcterms:W3CDTF">2014-02-18T16:09:59Z</dcterms:created>
  <dcterms:modified xsi:type="dcterms:W3CDTF">2015-03-30T09:45:19Z</dcterms:modified>
</cp:coreProperties>
</file>